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ml.chartshapes+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9.xml" ContentType="application/vnd.openxmlformats-officedocument.drawingml.chart+xml"/>
  <Override PartName="/xl/drawings/drawing8.xml" ContentType="application/vnd.openxmlformats-officedocument.drawing+xml"/>
  <Override PartName="/xl/charts/chart10.xml" ContentType="application/vnd.openxmlformats-officedocument.drawingml.chart+xml"/>
  <Override PartName="/xl/drawings/drawing9.xml" ContentType="application/vnd.openxmlformats-officedocument.drawing+xml"/>
  <Override PartName="/xl/charts/chart11.xml" ContentType="application/vnd.openxmlformats-officedocument.drawingml.chart+xml"/>
  <Override PartName="/xl/drawings/drawing10.xml" ContentType="application/vnd.openxmlformats-officedocument.drawing+xml"/>
  <Override PartName="/xl/charts/chart12.xml" ContentType="application/vnd.openxmlformats-officedocument.drawingml.chart+xml"/>
  <Override PartName="/xl/drawings/drawing11.xml" ContentType="application/vnd.openxmlformats-officedocument.drawing+xml"/>
  <Override PartName="/xl/charts/chart13.xml" ContentType="application/vnd.openxmlformats-officedocument.drawingml.chart+xml"/>
  <Override PartName="/xl/drawings/drawing12.xml" ContentType="application/vnd.openxmlformats-officedocument.drawing+xml"/>
  <Override PartName="/xl/charts/chart14.xml" ContentType="application/vnd.openxmlformats-officedocument.drawingml.chart+xml"/>
  <Override PartName="/xl/drawings/drawing13.xml" ContentType="application/vnd.openxmlformats-officedocument.drawing+xml"/>
  <Override PartName="/xl/charts/chart15.xml" ContentType="application/vnd.openxmlformats-officedocument.drawingml.chart+xml"/>
  <Override PartName="/xl/drawings/drawing14.xml" ContentType="application/vnd.openxmlformats-officedocument.drawing+xml"/>
  <Override PartName="/xl/charts/chart16.xml" ContentType="application/vnd.openxmlformats-officedocument.drawingml.chart+xml"/>
  <Override PartName="/xl/drawings/drawing15.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charts/chart20.xml" ContentType="application/vnd.openxmlformats-officedocument.drawingml.chart+xml"/>
  <Override PartName="/xl/drawings/drawing18.xml" ContentType="application/vnd.openxmlformats-officedocument.drawing+xml"/>
  <Override PartName="/xl/charts/chart21.xml" ContentType="application/vnd.openxmlformats-officedocument.drawingml.chart+xml"/>
  <Override PartName="/xl/drawings/drawing19.xml" ContentType="application/vnd.openxmlformats-officedocument.drawing+xml"/>
  <Override PartName="/xl/charts/chart22.xml" ContentType="application/vnd.openxmlformats-officedocument.drawingml.chart+xml"/>
  <Override PartName="/xl/drawings/drawing20.xml" ContentType="application/vnd.openxmlformats-officedocument.drawing+xml"/>
  <Override PartName="/xl/charts/chart23.xml" ContentType="application/vnd.openxmlformats-officedocument.drawingml.chart+xml"/>
  <Override PartName="/xl/drawings/drawing21.xml" ContentType="application/vnd.openxmlformats-officedocument.drawing+xml"/>
  <Override PartName="/xl/charts/chart24.xml" ContentType="application/vnd.openxmlformats-officedocument.drawingml.chart+xml"/>
  <Override PartName="/xl/drawings/drawing22.xml" ContentType="application/vnd.openxmlformats-officedocument.drawingml.chartshapes+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23.xml" ContentType="application/vnd.openxmlformats-officedocument.drawingml.chartshapes+xml"/>
  <Override PartName="/xl/drawings/drawing24.xml" ContentType="application/vnd.openxmlformats-officedocument.drawing+xml"/>
  <Override PartName="/xl/charts/chart28.xml" ContentType="application/vnd.openxmlformats-officedocument.drawingml.chart+xml"/>
  <Override PartName="/xl/drawings/drawing25.xml" ContentType="application/vnd.openxmlformats-officedocument.drawing+xml"/>
  <Override PartName="/xl/charts/chart29.xml" ContentType="application/vnd.openxmlformats-officedocument.drawingml.chart+xml"/>
  <Override PartName="/xl/drawings/drawing26.xml" ContentType="application/vnd.openxmlformats-officedocument.drawing+xml"/>
  <Override PartName="/xl/charts/chart30.xml" ContentType="application/vnd.openxmlformats-officedocument.drawingml.chart+xml"/>
  <Override PartName="/xl/drawings/drawing27.xml" ContentType="application/vnd.openxmlformats-officedocument.drawing+xml"/>
  <Override PartName="/xl/charts/chart31.xml" ContentType="application/vnd.openxmlformats-officedocument.drawingml.chart+xml"/>
  <Override PartName="/xl/drawings/drawing28.xml" ContentType="application/vnd.openxmlformats-officedocument.drawing+xml"/>
  <Override PartName="/xl/charts/chart32.xml" ContentType="application/vnd.openxmlformats-officedocument.drawingml.chart+xml"/>
  <Override PartName="/xl/drawings/drawing29.xml" ContentType="application/vnd.openxmlformats-officedocument.drawing+xml"/>
  <Override PartName="/xl/charts/chart33.xml" ContentType="application/vnd.openxmlformats-officedocument.drawingml.chart+xml"/>
  <Override PartName="/xl/drawings/drawing30.xml" ContentType="application/vnd.openxmlformats-officedocument.drawing+xml"/>
  <Override PartName="/xl/charts/chart34.xml" ContentType="application/vnd.openxmlformats-officedocument.drawingml.chart+xml"/>
  <Override PartName="/xl/drawings/drawing31.xml" ContentType="application/vnd.openxmlformats-officedocument.drawingml.chartshapes+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drawings/drawing32.xml" ContentType="application/vnd.openxmlformats-officedocument.drawingml.chartshapes+xml"/>
  <Override PartName="/xl/drawings/drawing33.xml" ContentType="application/vnd.openxmlformats-officedocument.drawing+xml"/>
  <Override PartName="/xl/charts/chart38.xml" ContentType="application/vnd.openxmlformats-officedocument.drawingml.chart+xml"/>
  <Override PartName="/xl/drawings/drawing34.xml" ContentType="application/vnd.openxmlformats-officedocument.drawing+xml"/>
  <Override PartName="/xl/charts/chart39.xml" ContentType="application/vnd.openxmlformats-officedocument.drawingml.chart+xml"/>
  <Override PartName="/xl/drawings/drawing35.xml" ContentType="application/vnd.openxmlformats-officedocument.drawing+xml"/>
  <Override PartName="/xl/charts/chart40.xml" ContentType="application/vnd.openxmlformats-officedocument.drawingml.chart+xml"/>
  <Override PartName="/xl/drawings/drawing36.xml" ContentType="application/vnd.openxmlformats-officedocument.drawing+xml"/>
  <Override PartName="/xl/charts/chart41.xml" ContentType="application/vnd.openxmlformats-officedocument.drawingml.chart+xml"/>
  <Override PartName="/xl/drawings/drawing37.xml" ContentType="application/vnd.openxmlformats-officedocument.drawing+xml"/>
  <Override PartName="/xl/charts/chart42.xml" ContentType="application/vnd.openxmlformats-officedocument.drawingml.chart+xml"/>
  <Override PartName="/xl/drawings/drawing38.xml" ContentType="application/vnd.openxmlformats-officedocument.drawing+xml"/>
  <Override PartName="/xl/charts/chart43.xml" ContentType="application/vnd.openxmlformats-officedocument.drawingml.chart+xml"/>
  <Override PartName="/xl/drawings/drawing39.xml" ContentType="application/vnd.openxmlformats-officedocument.drawing+xml"/>
  <Override PartName="/xl/charts/chart44.xml" ContentType="application/vnd.openxmlformats-officedocument.drawingml.chart+xml"/>
  <Override PartName="/xl/drawings/drawing40.xml" ContentType="application/vnd.openxmlformats-officedocument.drawingml.chartshapes+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drawings/drawing41.xml" ContentType="application/vnd.openxmlformats-officedocument.drawingml.chartshapes+xml"/>
  <Override PartName="/xl/drawings/drawing42.xml" ContentType="application/vnd.openxmlformats-officedocument.drawing+xml"/>
  <Override PartName="/xl/charts/chart48.xml" ContentType="application/vnd.openxmlformats-officedocument.drawingml.chart+xml"/>
  <Override PartName="/xl/drawings/drawing43.xml" ContentType="application/vnd.openxmlformats-officedocument.drawing+xml"/>
  <Override PartName="/xl/charts/chart49.xml" ContentType="application/vnd.openxmlformats-officedocument.drawingml.chart+xml"/>
  <Override PartName="/xl/drawings/drawing44.xml" ContentType="application/vnd.openxmlformats-officedocument.drawing+xml"/>
  <Override PartName="/xl/charts/chart50.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5.xml" ContentType="application/vnd.openxmlformats-officedocument.drawing+xml"/>
  <Override PartName="/xl/charts/chart51.xml" ContentType="application/vnd.openxmlformats-officedocument.drawingml.chart+xml"/>
  <Override PartName="/xl/drawings/drawing46.xml" ContentType="application/vnd.openxmlformats-officedocument.drawing+xml"/>
  <Override PartName="/xl/charts/chart52.xml" ContentType="application/vnd.openxmlformats-officedocument.drawingml.chart+xml"/>
  <Override PartName="/xl/drawings/drawing47.xml" ContentType="application/vnd.openxmlformats-officedocument.drawing+xml"/>
  <Override PartName="/xl/charts/chart53.xml" ContentType="application/vnd.openxmlformats-officedocument.drawingml.chart+xml"/>
  <Override PartName="/xl/drawings/drawing48.xml" ContentType="application/vnd.openxmlformats-officedocument.drawing+xml"/>
  <Override PartName="/xl/charts/chart54.xml" ContentType="application/vnd.openxmlformats-officedocument.drawingml.chart+xml"/>
  <Override PartName="/xl/drawings/drawing49.xml" ContentType="application/vnd.openxmlformats-officedocument.drawing+xml"/>
  <Override PartName="/xl/charts/chart55.xml" ContentType="application/vnd.openxmlformats-officedocument.drawingml.chart+xml"/>
  <Override PartName="/xl/drawings/drawing50.xml" ContentType="application/vnd.openxmlformats-officedocument.drawing+xml"/>
  <Override PartName="/xl/charts/chart56.xml" ContentType="application/vnd.openxmlformats-officedocument.drawingml.chart+xml"/>
  <Override PartName="/xl/drawings/drawing51.xml" ContentType="application/vnd.openxmlformats-officedocument.drawing+xml"/>
  <Override PartName="/xl/charts/chart57.xml" ContentType="application/vnd.openxmlformats-officedocument.drawingml.chart+xml"/>
  <Override PartName="/xl/drawings/drawing52.xml" ContentType="application/vnd.openxmlformats-officedocument.drawing+xml"/>
  <Override PartName="/xl/charts/chart58.xml" ContentType="application/vnd.openxmlformats-officedocument.drawingml.chart+xml"/>
  <Override PartName="/xl/drawings/drawing53.xml" ContentType="application/vnd.openxmlformats-officedocument.drawing+xml"/>
  <Override PartName="/xl/charts/chart59.xml" ContentType="application/vnd.openxmlformats-officedocument.drawingml.chart+xml"/>
  <Override PartName="/xl/drawings/drawing54.xml" ContentType="application/vnd.openxmlformats-officedocument.drawing+xml"/>
  <Override PartName="/xl/charts/chart60.xml" ContentType="application/vnd.openxmlformats-officedocument.drawingml.chart+xml"/>
  <Override PartName="/xl/drawings/drawing55.xml" ContentType="application/vnd.openxmlformats-officedocument.drawingml.chartshapes+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drawings/drawing56.xml" ContentType="application/vnd.openxmlformats-officedocument.drawingml.chartshapes+xml"/>
  <Override PartName="/xl/drawings/drawing57.xml" ContentType="application/vnd.openxmlformats-officedocument.drawing+xml"/>
  <Override PartName="/xl/charts/chart64.xml" ContentType="application/vnd.openxmlformats-officedocument.drawingml.chart+xml"/>
  <Override PartName="/xl/drawings/drawing58.xml" ContentType="application/vnd.openxmlformats-officedocument.drawing+xml"/>
  <Override PartName="/xl/charts/chart65.xml" ContentType="application/vnd.openxmlformats-officedocument.drawingml.chart+xml"/>
  <Override PartName="/xl/drawings/drawing59.xml" ContentType="application/vnd.openxmlformats-officedocument.drawing+xml"/>
  <Override PartName="/xl/charts/chart66.xml" ContentType="application/vnd.openxmlformats-officedocument.drawingml.chart+xml"/>
  <Override PartName="/xl/drawings/drawing60.xml" ContentType="application/vnd.openxmlformats-officedocument.drawing+xml"/>
  <Override PartName="/xl/charts/chart67.xml" ContentType="application/vnd.openxmlformats-officedocument.drawingml.chart+xml"/>
  <Override PartName="/xl/drawings/drawing61.xml" ContentType="application/vnd.openxmlformats-officedocument.drawing+xml"/>
  <Override PartName="/xl/charts/chart68.xml" ContentType="application/vnd.openxmlformats-officedocument.drawingml.chart+xml"/>
  <Override PartName="/xl/drawings/drawing62.xml" ContentType="application/vnd.openxmlformats-officedocument.drawing+xml"/>
  <Override PartName="/xl/charts/chart69.xml" ContentType="application/vnd.openxmlformats-officedocument.drawingml.chart+xml"/>
  <Override PartName="/xl/drawings/drawing63.xml" ContentType="application/vnd.openxmlformats-officedocument.drawingml.chartshapes+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drawings/drawing64.xml" ContentType="application/vnd.openxmlformats-officedocument.drawingml.chartshapes+xml"/>
  <Override PartName="/xl/drawings/drawing65.xml" ContentType="application/vnd.openxmlformats-officedocument.drawing+xml"/>
  <Override PartName="/xl/charts/chart73.xml" ContentType="application/vnd.openxmlformats-officedocument.drawingml.chart+xml"/>
  <Override PartName="/xl/drawings/drawing66.xml" ContentType="application/vnd.openxmlformats-officedocument.drawing+xml"/>
  <Override PartName="/xl/charts/chart74.xml" ContentType="application/vnd.openxmlformats-officedocument.drawingml.chart+xml"/>
  <Override PartName="/xl/drawings/drawing67.xml" ContentType="application/vnd.openxmlformats-officedocument.drawing+xml"/>
  <Override PartName="/xl/charts/chart75.xml" ContentType="application/vnd.openxmlformats-officedocument.drawingml.chart+xml"/>
  <Override PartName="/xl/drawings/drawing68.xml" ContentType="application/vnd.openxmlformats-officedocument.drawing+xml"/>
  <Override PartName="/xl/charts/chart76.xml" ContentType="application/vnd.openxmlformats-officedocument.drawingml.chart+xml"/>
  <Override PartName="/xl/drawings/drawing69.xml" ContentType="application/vnd.openxmlformats-officedocument.drawingml.chartshapes+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drawings/drawing70.xml" ContentType="application/vnd.openxmlformats-officedocument.drawingml.chartshapes+xml"/>
  <Override PartName="/xl/drawings/drawing71.xml" ContentType="application/vnd.openxmlformats-officedocument.drawing+xml"/>
  <Override PartName="/xl/charts/chart80.xml" ContentType="application/vnd.openxmlformats-officedocument.drawingml.chart+xml"/>
  <Override PartName="/xl/drawings/drawing72.xml" ContentType="application/vnd.openxmlformats-officedocument.drawing+xml"/>
  <Override PartName="/xl/charts/chart81.xml" ContentType="application/vnd.openxmlformats-officedocument.drawingml.chart+xml"/>
  <Override PartName="/xl/drawings/drawing73.xml" ContentType="application/vnd.openxmlformats-officedocument.drawing+xml"/>
  <Override PartName="/xl/charts/chart82.xml" ContentType="application/vnd.openxmlformats-officedocument.drawingml.chart+xml"/>
  <Override PartName="/xl/drawings/drawing74.xml" ContentType="application/vnd.openxmlformats-officedocument.drawing+xml"/>
  <Override PartName="/xl/charts/chart83.xml" ContentType="application/vnd.openxmlformats-officedocument.drawingml.chart+xml"/>
  <Override PartName="/xl/drawings/drawing75.xml" ContentType="application/vnd.openxmlformats-officedocument.drawing+xml"/>
  <Override PartName="/xl/charts/chart84.xml" ContentType="application/vnd.openxmlformats-officedocument.drawingml.chart+xml"/>
  <Override PartName="/xl/drawings/drawing76.xml" ContentType="application/vnd.openxmlformats-officedocument.drawingml.chartshapes+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drawings/drawing77.xml" ContentType="application/vnd.openxmlformats-officedocument.drawingml.chartshapes+xml"/>
  <Override PartName="/xl/drawings/drawing78.xml" ContentType="application/vnd.openxmlformats-officedocument.drawing+xml"/>
  <Override PartName="/xl/charts/chart88.xml" ContentType="application/vnd.openxmlformats-officedocument.drawingml.chart+xml"/>
  <Override PartName="/xl/drawings/drawing79.xml" ContentType="application/vnd.openxmlformats-officedocument.drawing+xml"/>
  <Override PartName="/xl/charts/chart89.xml" ContentType="application/vnd.openxmlformats-officedocument.drawingml.chart+xml"/>
  <Override PartName="/xl/drawings/drawing80.xml" ContentType="application/vnd.openxmlformats-officedocument.drawing+xml"/>
  <Override PartName="/xl/charts/chart90.xml" ContentType="application/vnd.openxmlformats-officedocument.drawingml.chart+xml"/>
  <Override PartName="/xl/drawings/drawing81.xml" ContentType="application/vnd.openxmlformats-officedocument.drawing+xml"/>
  <Override PartName="/xl/charts/chart91.xml" ContentType="application/vnd.openxmlformats-officedocument.drawingml.chart+xml"/>
  <Override PartName="/xl/drawings/drawing82.xml" ContentType="application/vnd.openxmlformats-officedocument.drawingml.chartshapes+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drawings/drawing83.xml" ContentType="application/vnd.openxmlformats-officedocument.drawingml.chartshapes+xml"/>
  <Override PartName="/xl/drawings/drawing84.xml" ContentType="application/vnd.openxmlformats-officedocument.drawing+xml"/>
  <Override PartName="/xl/charts/chart95.xml" ContentType="application/vnd.openxmlformats-officedocument.drawingml.chart+xml"/>
  <Override PartName="/xl/drawings/drawing85.xml" ContentType="application/vnd.openxmlformats-officedocument.drawing+xml"/>
  <Override PartName="/xl/charts/chart96.xml" ContentType="application/vnd.openxmlformats-officedocument.drawingml.chart+xml"/>
  <Override PartName="/xl/drawings/drawing86.xml" ContentType="application/vnd.openxmlformats-officedocument.drawing+xml"/>
  <Override PartName="/xl/charts/chart9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136" windowHeight="8820"/>
  </bookViews>
  <sheets>
    <sheet name="GLOBAL" sheetId="1" r:id="rId1"/>
    <sheet name="ISO_27001-Domaine 1 (Global)" sheetId="30" r:id="rId2"/>
    <sheet name="ISO_27001-Domaine 4" sheetId="31" r:id="rId3"/>
    <sheet name="ISO_27001-Domaine 5" sheetId="32" r:id="rId4"/>
    <sheet name="ISO_27001-Domaine 6" sheetId="33" r:id="rId5"/>
    <sheet name="ISO_27001-Domaine 7" sheetId="34" r:id="rId6"/>
    <sheet name="ISO_27001-Domaine 8" sheetId="35" r:id="rId7"/>
    <sheet name="ISO_27001-Domaine 9" sheetId="36" r:id="rId8"/>
    <sheet name="ISO_27001-Domaine 10" sheetId="37" r:id="rId9"/>
    <sheet name="ISO_27004-Domaine 1 (Global)" sheetId="44" r:id="rId10"/>
    <sheet name="ISO_27004-Domaine 5" sheetId="45" r:id="rId11"/>
    <sheet name="ISO_27004-Domaine 6" sheetId="46" r:id="rId12"/>
    <sheet name="ISO_27004-Domaine 7" sheetId="47" r:id="rId13"/>
    <sheet name="ISO_27004-Domaine 8" sheetId="48" r:id="rId14"/>
    <sheet name="ISO_27005-Domaine 1 (Global)" sheetId="49" r:id="rId15"/>
    <sheet name="ISO_27005-Domaine 7" sheetId="50" r:id="rId16"/>
    <sheet name="ISO_27005-Domaine 8" sheetId="51" r:id="rId17"/>
    <sheet name="ISO_27005-Domaine 9" sheetId="52" r:id="rId18"/>
    <sheet name="ISO_27005-Domaine 10" sheetId="53" r:id="rId19"/>
    <sheet name="ISO_27005-Domaine 11" sheetId="54" r:id="rId20"/>
    <sheet name="ISO_27005-Domaine  12" sheetId="55" r:id="rId21"/>
    <sheet name="ISO_27006-Domaine (Global)" sheetId="56" r:id="rId22"/>
    <sheet name="ISO_27006-Domaine 5" sheetId="57" r:id="rId23"/>
    <sheet name="ISO_27006-Domaine 6" sheetId="58" r:id="rId24"/>
    <sheet name="ISO_27006-Domaine 7" sheetId="59" r:id="rId25"/>
    <sheet name="ISO_27006-Domaine 8" sheetId="60" r:id="rId26"/>
    <sheet name="ISO_27006-Domaine 9" sheetId="61" r:id="rId27"/>
    <sheet name="ISO_27006-Domaine 10" sheetId="62" r:id="rId28"/>
    <sheet name="ISO_27018-Domaine 1 (Global)" sheetId="2" r:id="rId29"/>
    <sheet name="ISO_27018-Domaine 5" sheetId="3" r:id="rId30"/>
    <sheet name="ISO_27018-Domaine 6" sheetId="4" r:id="rId31"/>
    <sheet name="ISO_27018-Domaine 7" sheetId="5" r:id="rId32"/>
    <sheet name="ISO_27018-Domaine 8" sheetId="6" r:id="rId33"/>
    <sheet name="ISO_27018-Domaine 9" sheetId="7" r:id="rId34"/>
    <sheet name="ISO_27018-Domaine 10" sheetId="8" r:id="rId35"/>
    <sheet name="ISO_27018-Domaine 11" sheetId="9" r:id="rId36"/>
    <sheet name="ISO_27018-Domaine 12" sheetId="10" r:id="rId37"/>
    <sheet name="ISO_27018-Domaine 13" sheetId="11" r:id="rId38"/>
    <sheet name="ISO_27018-Domaine 14" sheetId="12" r:id="rId39"/>
    <sheet name="ISO_27018-Domaine 15" sheetId="13" r:id="rId40"/>
    <sheet name="ISO_27018-Domaine 16" sheetId="14" r:id="rId41"/>
    <sheet name="ISO_27018-Domaine 17" sheetId="15" r:id="rId42"/>
    <sheet name="ISO_27018-Domaine 18" sheetId="16" r:id="rId43"/>
    <sheet name="ISO_2733.1-Domaine 1 (Global)" sheetId="38" r:id="rId44"/>
    <sheet name="ISO_2733.1-Domaine 6" sheetId="39" r:id="rId45"/>
    <sheet name="ISO_2733.1-Domaine 7" sheetId="40" r:id="rId46"/>
    <sheet name="ISO_2733.1-Domaine 8" sheetId="41" r:id="rId47"/>
    <sheet name="ISO_2733.1-Domaine 9" sheetId="42" r:id="rId48"/>
    <sheet name="ISO_2733.1-Domaine 10" sheetId="43" r:id="rId49"/>
    <sheet name="ISO_2733.2-Domaine 1 (Global)" sheetId="26" r:id="rId50"/>
    <sheet name="ISO_2733.2-Domaine 6" sheetId="27" r:id="rId51"/>
    <sheet name="ISO_2733.2-Domaine 7 " sheetId="28" r:id="rId52"/>
    <sheet name="ISO_2733.2-Domaine 8" sheetId="29" r:id="rId53"/>
    <sheet name="ISO_2733.6-Domaine 1 (Global)" sheetId="21" r:id="rId54"/>
    <sheet name="ISO_2733.6-Domaine 7" sheetId="22" r:id="rId55"/>
    <sheet name="ISO_2733.6-Domaine 8" sheetId="23" r:id="rId56"/>
    <sheet name="ISO_2733.6-Domaine 9" sheetId="24" r:id="rId57"/>
    <sheet name="ISO_2733.6-Domaine 10" sheetId="25" r:id="rId58"/>
    <sheet name="ISO_27039-Domaine 1 (Global)" sheetId="17" r:id="rId59"/>
    <sheet name="ISO_27039-Domaine 5" sheetId="18" r:id="rId60"/>
    <sheet name="ISO_27039-Domaine 6" sheetId="19" r:id="rId61"/>
    <sheet name="ISO_27039-Domaine 7" sheetId="20" r:id="rId62"/>
    <sheet name="ISO_27040-Domaine (Global)" sheetId="63" r:id="rId63"/>
    <sheet name="ISO_27040-Domaine 5" sheetId="64" r:id="rId64"/>
    <sheet name="ISO_27040-Domaine 6 " sheetId="65" r:id="rId65"/>
    <sheet name="ISO_27040-Domaine 7" sheetId="66" r:id="rId6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7" i="1" l="1"/>
  <c r="C17" i="1"/>
  <c r="D17" i="1"/>
  <c r="E17" i="1"/>
  <c r="G17" i="1"/>
  <c r="A17" i="1"/>
  <c r="H9" i="66"/>
  <c r="G9" i="66"/>
  <c r="F9" i="66"/>
  <c r="I9" i="66" s="1"/>
  <c r="J9" i="66" s="1"/>
  <c r="H8" i="66"/>
  <c r="G8" i="66"/>
  <c r="F8" i="66"/>
  <c r="I8" i="66" s="1"/>
  <c r="J8" i="66" s="1"/>
  <c r="H7" i="66"/>
  <c r="G7" i="66"/>
  <c r="I7" i="66" s="1"/>
  <c r="J7" i="66" s="1"/>
  <c r="F7" i="66"/>
  <c r="H6" i="66"/>
  <c r="I6" i="66" s="1"/>
  <c r="J6" i="66" s="1"/>
  <c r="G6" i="66"/>
  <c r="F6" i="66"/>
  <c r="I5" i="66"/>
  <c r="J5" i="66" s="1"/>
  <c r="H5" i="66"/>
  <c r="G5" i="66"/>
  <c r="F5" i="66"/>
  <c r="H4" i="66"/>
  <c r="G4" i="66"/>
  <c r="F4" i="66"/>
  <c r="I4" i="66" s="1"/>
  <c r="J4" i="66" s="1"/>
  <c r="H3" i="66"/>
  <c r="G3" i="66"/>
  <c r="G2" i="66" s="1"/>
  <c r="D4" i="63" s="1"/>
  <c r="F3" i="66"/>
  <c r="I3" i="66" s="1"/>
  <c r="J3" i="66" s="1"/>
  <c r="H2" i="66"/>
  <c r="E4" i="63" s="1"/>
  <c r="H10" i="65"/>
  <c r="I10" i="65" s="1"/>
  <c r="J10" i="65" s="1"/>
  <c r="G10" i="65"/>
  <c r="F10" i="65"/>
  <c r="H9" i="65"/>
  <c r="G9" i="65"/>
  <c r="F9" i="65"/>
  <c r="I9" i="65" s="1"/>
  <c r="H8" i="65"/>
  <c r="G8" i="65"/>
  <c r="I8" i="65" s="1"/>
  <c r="J8" i="65" s="1"/>
  <c r="F8" i="65"/>
  <c r="H7" i="65"/>
  <c r="I7" i="65" s="1"/>
  <c r="J7" i="65" s="1"/>
  <c r="G7" i="65"/>
  <c r="F7" i="65"/>
  <c r="I6" i="65"/>
  <c r="J6" i="65" s="1"/>
  <c r="H6" i="65"/>
  <c r="G6" i="65"/>
  <c r="F6" i="65"/>
  <c r="H5" i="65"/>
  <c r="G5" i="65"/>
  <c r="F5" i="65"/>
  <c r="I5" i="65" s="1"/>
  <c r="J5" i="65" s="1"/>
  <c r="H4" i="65"/>
  <c r="G4" i="65"/>
  <c r="G2" i="65" s="1"/>
  <c r="D3" i="63" s="1"/>
  <c r="F4" i="65"/>
  <c r="I4" i="65" s="1"/>
  <c r="J4" i="65" s="1"/>
  <c r="H3" i="65"/>
  <c r="H2" i="65" s="1"/>
  <c r="G3" i="65"/>
  <c r="F3" i="65"/>
  <c r="I3" i="65" s="1"/>
  <c r="J3" i="65" s="1"/>
  <c r="H6" i="64"/>
  <c r="G6" i="64"/>
  <c r="F6" i="64"/>
  <c r="I6" i="64" s="1"/>
  <c r="J6" i="64" s="1"/>
  <c r="H5" i="64"/>
  <c r="G5" i="64"/>
  <c r="F5" i="64"/>
  <c r="I5" i="64" s="1"/>
  <c r="J5" i="64" s="1"/>
  <c r="I4" i="64"/>
  <c r="J4" i="64" s="1"/>
  <c r="H4" i="64"/>
  <c r="G4" i="64"/>
  <c r="F4" i="64"/>
  <c r="H3" i="64"/>
  <c r="H2" i="64" s="1"/>
  <c r="E2" i="63" s="1"/>
  <c r="G3" i="64"/>
  <c r="F3" i="64"/>
  <c r="I3" i="64" s="1"/>
  <c r="J3" i="64" s="1"/>
  <c r="G2" i="64"/>
  <c r="D2" i="63" s="1"/>
  <c r="D5" i="63" s="1"/>
  <c r="A3" i="63"/>
  <c r="G7" i="1"/>
  <c r="B7" i="1"/>
  <c r="C7" i="1"/>
  <c r="D7" i="1"/>
  <c r="E7" i="1"/>
  <c r="A7" i="1"/>
  <c r="E10" i="66" l="1"/>
  <c r="A4" i="63" s="1"/>
  <c r="J2" i="66"/>
  <c r="J9" i="65"/>
  <c r="J2" i="65" s="1"/>
  <c r="E3" i="63"/>
  <c r="J2" i="64"/>
  <c r="E7" i="64"/>
  <c r="A2" i="63" s="1"/>
  <c r="A5" i="63" s="1"/>
  <c r="E5" i="63"/>
  <c r="F2" i="64"/>
  <c r="F2" i="65"/>
  <c r="F2" i="66"/>
  <c r="F2" i="62"/>
  <c r="I2" i="62" s="1"/>
  <c r="B7" i="56" s="1"/>
  <c r="F3" i="62"/>
  <c r="G3" i="62"/>
  <c r="G2" i="62" s="1"/>
  <c r="D7" i="56" s="1"/>
  <c r="H3" i="62"/>
  <c r="H2" i="62" s="1"/>
  <c r="E7" i="56" s="1"/>
  <c r="I3" i="62"/>
  <c r="J3" i="62" s="1"/>
  <c r="F4" i="62"/>
  <c r="G4" i="62"/>
  <c r="H4" i="62"/>
  <c r="I4" i="62"/>
  <c r="J4" i="62" s="1"/>
  <c r="F5" i="62"/>
  <c r="I5" i="62" s="1"/>
  <c r="J5" i="62" s="1"/>
  <c r="G5" i="62"/>
  <c r="H5" i="62"/>
  <c r="F3" i="61"/>
  <c r="F2" i="61" s="1"/>
  <c r="G3" i="61"/>
  <c r="G2" i="61" s="1"/>
  <c r="D6" i="56" s="1"/>
  <c r="H3" i="61"/>
  <c r="H2" i="61" s="1"/>
  <c r="E6" i="56" s="1"/>
  <c r="F4" i="61"/>
  <c r="I4" i="61" s="1"/>
  <c r="J4" i="61" s="1"/>
  <c r="G4" i="61"/>
  <c r="H4" i="61"/>
  <c r="F5" i="61"/>
  <c r="I5" i="61" s="1"/>
  <c r="J5" i="61" s="1"/>
  <c r="G5" i="61"/>
  <c r="H5" i="61"/>
  <c r="F6" i="61"/>
  <c r="I6" i="61" s="1"/>
  <c r="J6" i="61" s="1"/>
  <c r="G6" i="61"/>
  <c r="H6" i="61"/>
  <c r="F7" i="61"/>
  <c r="G7" i="61"/>
  <c r="H7" i="61"/>
  <c r="I7" i="61"/>
  <c r="J7" i="61" s="1"/>
  <c r="F8" i="61"/>
  <c r="I8" i="61" s="1"/>
  <c r="J8" i="61" s="1"/>
  <c r="G8" i="61"/>
  <c r="H8" i="61"/>
  <c r="F9" i="61"/>
  <c r="I9" i="61" s="1"/>
  <c r="J9" i="61" s="1"/>
  <c r="G9" i="61"/>
  <c r="H9" i="61"/>
  <c r="F10" i="61"/>
  <c r="G10" i="61"/>
  <c r="H10" i="61"/>
  <c r="I10" i="61"/>
  <c r="J10" i="61"/>
  <c r="F11" i="61"/>
  <c r="I11" i="61" s="1"/>
  <c r="J11" i="61" s="1"/>
  <c r="G11" i="61"/>
  <c r="H11" i="61"/>
  <c r="F12" i="61"/>
  <c r="I12" i="61" s="1"/>
  <c r="J12" i="61" s="1"/>
  <c r="G12" i="61"/>
  <c r="H12" i="61"/>
  <c r="F13" i="61"/>
  <c r="I13" i="61" s="1"/>
  <c r="J13" i="61" s="1"/>
  <c r="G13" i="61"/>
  <c r="H13" i="61"/>
  <c r="F14" i="61"/>
  <c r="I14" i="61" s="1"/>
  <c r="J14" i="61" s="1"/>
  <c r="G14" i="61"/>
  <c r="H14" i="61"/>
  <c r="F15" i="61"/>
  <c r="G15" i="61"/>
  <c r="H15" i="61"/>
  <c r="I15" i="61"/>
  <c r="J15" i="61" s="1"/>
  <c r="F16" i="61"/>
  <c r="I16" i="61" s="1"/>
  <c r="J16" i="61" s="1"/>
  <c r="G16" i="61"/>
  <c r="H16" i="61"/>
  <c r="F17" i="61"/>
  <c r="I17" i="61" s="1"/>
  <c r="J17" i="61" s="1"/>
  <c r="G17" i="61"/>
  <c r="H17" i="61"/>
  <c r="F18" i="61"/>
  <c r="G18" i="61"/>
  <c r="H18" i="61"/>
  <c r="I18" i="61"/>
  <c r="J18" i="61"/>
  <c r="F3" i="60"/>
  <c r="F2" i="60" s="1"/>
  <c r="G3" i="60"/>
  <c r="G2" i="60" s="1"/>
  <c r="D5" i="56" s="1"/>
  <c r="H3" i="60"/>
  <c r="H2" i="60" s="1"/>
  <c r="E5" i="56" s="1"/>
  <c r="F4" i="60"/>
  <c r="G4" i="60"/>
  <c r="I4" i="60" s="1"/>
  <c r="J4" i="60" s="1"/>
  <c r="H4" i="60"/>
  <c r="F2" i="59"/>
  <c r="I2" i="59" s="1"/>
  <c r="B4" i="56" s="1"/>
  <c r="F3" i="59"/>
  <c r="G3" i="59"/>
  <c r="G2" i="59" s="1"/>
  <c r="D4" i="56" s="1"/>
  <c r="H3" i="59"/>
  <c r="H2" i="59" s="1"/>
  <c r="E4" i="56" s="1"/>
  <c r="I3" i="59"/>
  <c r="J3" i="59" s="1"/>
  <c r="F4" i="59"/>
  <c r="I4" i="59" s="1"/>
  <c r="J4" i="59" s="1"/>
  <c r="G4" i="59"/>
  <c r="H4" i="59"/>
  <c r="F5" i="59"/>
  <c r="I5" i="59" s="1"/>
  <c r="J5" i="59" s="1"/>
  <c r="G5" i="59"/>
  <c r="H5" i="59"/>
  <c r="F6" i="59"/>
  <c r="G6" i="59"/>
  <c r="H6" i="59"/>
  <c r="I6" i="59"/>
  <c r="J6" i="59"/>
  <c r="F7" i="59"/>
  <c r="G7" i="59"/>
  <c r="H7" i="59"/>
  <c r="I7" i="59"/>
  <c r="J7" i="59" s="1"/>
  <c r="F8" i="59"/>
  <c r="I8" i="59" s="1"/>
  <c r="J8" i="59" s="1"/>
  <c r="G8" i="59"/>
  <c r="H8" i="59"/>
  <c r="F3" i="58"/>
  <c r="F2" i="58" s="1"/>
  <c r="G3" i="58"/>
  <c r="G2" i="58" s="1"/>
  <c r="D3" i="56" s="1"/>
  <c r="H3" i="58"/>
  <c r="H2" i="58" s="1"/>
  <c r="E3" i="56" s="1"/>
  <c r="F4" i="58"/>
  <c r="G4" i="58"/>
  <c r="I4" i="58" s="1"/>
  <c r="J4" i="58" s="1"/>
  <c r="H4" i="58"/>
  <c r="F3" i="57"/>
  <c r="F2" i="57" s="1"/>
  <c r="G3" i="57"/>
  <c r="G2" i="57" s="1"/>
  <c r="D2" i="56" s="1"/>
  <c r="H3" i="57"/>
  <c r="H2" i="57" s="1"/>
  <c r="E2" i="56" s="1"/>
  <c r="E8" i="56" s="1"/>
  <c r="A2" i="56"/>
  <c r="K2" i="56"/>
  <c r="K3" i="56"/>
  <c r="C4" i="56"/>
  <c r="K4" i="56"/>
  <c r="A5" i="56"/>
  <c r="K5" i="56"/>
  <c r="A6" i="56"/>
  <c r="K6" i="56"/>
  <c r="A7" i="56"/>
  <c r="C7" i="56"/>
  <c r="K7" i="56"/>
  <c r="M8" i="56"/>
  <c r="G3" i="63" l="1"/>
  <c r="I3" i="63" s="1"/>
  <c r="J3" i="63"/>
  <c r="K3" i="63" s="1"/>
  <c r="J2" i="63"/>
  <c r="K2" i="63" s="1"/>
  <c r="M5" i="63" s="1"/>
  <c r="G2" i="63"/>
  <c r="J4" i="63"/>
  <c r="K4" i="63" s="1"/>
  <c r="G4" i="63"/>
  <c r="I4" i="63" s="1"/>
  <c r="C4" i="63"/>
  <c r="I2" i="66"/>
  <c r="B4" i="63" s="1"/>
  <c r="I2" i="65"/>
  <c r="B3" i="63" s="1"/>
  <c r="C3" i="63"/>
  <c r="C2" i="63"/>
  <c r="I2" i="64"/>
  <c r="B2" i="63" s="1"/>
  <c r="E9" i="59"/>
  <c r="A4" i="56" s="1"/>
  <c r="J2" i="59"/>
  <c r="G4" i="56" s="1"/>
  <c r="I4" i="56" s="1"/>
  <c r="C6" i="56"/>
  <c r="I2" i="61"/>
  <c r="B6" i="56" s="1"/>
  <c r="C3" i="56"/>
  <c r="I2" i="58"/>
  <c r="B3" i="56" s="1"/>
  <c r="D8" i="56"/>
  <c r="C2" i="56"/>
  <c r="C8" i="56" s="1"/>
  <c r="I2" i="57"/>
  <c r="B2" i="56" s="1"/>
  <c r="B8" i="56" s="1"/>
  <c r="J2" i="62"/>
  <c r="G7" i="56" s="1"/>
  <c r="I7" i="56" s="1"/>
  <c r="I2" i="60"/>
  <c r="B5" i="56" s="1"/>
  <c r="C5" i="56"/>
  <c r="I3" i="57"/>
  <c r="J3" i="57" s="1"/>
  <c r="J2" i="57" s="1"/>
  <c r="G2" i="56" s="1"/>
  <c r="I3" i="58"/>
  <c r="J3" i="58" s="1"/>
  <c r="I3" i="61"/>
  <c r="J3" i="61" s="1"/>
  <c r="J2" i="61" s="1"/>
  <c r="G6" i="56" s="1"/>
  <c r="I6" i="56" s="1"/>
  <c r="I3" i="60"/>
  <c r="J3" i="60" s="1"/>
  <c r="J2" i="60" s="1"/>
  <c r="G5" i="56" s="1"/>
  <c r="I5" i="56" s="1"/>
  <c r="B5" i="63" l="1"/>
  <c r="G5" i="63"/>
  <c r="I2" i="63"/>
  <c r="L5" i="63" s="1"/>
  <c r="C5" i="63"/>
  <c r="J2" i="58"/>
  <c r="G3" i="56" s="1"/>
  <c r="I3" i="56" s="1"/>
  <c r="E5" i="58"/>
  <c r="A3" i="56" s="1"/>
  <c r="A8" i="56" s="1"/>
  <c r="I2" i="56"/>
  <c r="L8" i="56" l="1"/>
  <c r="G8" i="56"/>
  <c r="G6" i="1" l="1"/>
  <c r="B6" i="1"/>
  <c r="C6" i="1"/>
  <c r="D6" i="1"/>
  <c r="E6" i="1"/>
  <c r="A6" i="1"/>
  <c r="H4" i="55"/>
  <c r="G4" i="55"/>
  <c r="F4" i="55"/>
  <c r="I4" i="55" s="1"/>
  <c r="J4" i="55" s="1"/>
  <c r="H3" i="55"/>
  <c r="H2" i="55" s="1"/>
  <c r="E7" i="49" s="1"/>
  <c r="G3" i="55"/>
  <c r="G2" i="55" s="1"/>
  <c r="D7" i="49" s="1"/>
  <c r="F3" i="55"/>
  <c r="F2" i="55" s="1"/>
  <c r="H2" i="54"/>
  <c r="G2" i="54"/>
  <c r="I2" i="54" s="1"/>
  <c r="F2" i="54"/>
  <c r="H2" i="53"/>
  <c r="G2" i="53"/>
  <c r="I2" i="53" s="1"/>
  <c r="F2" i="53"/>
  <c r="H7" i="52"/>
  <c r="G7" i="52"/>
  <c r="F7" i="52"/>
  <c r="I7" i="52" s="1"/>
  <c r="J7" i="52" s="1"/>
  <c r="H6" i="52"/>
  <c r="I6" i="52" s="1"/>
  <c r="J6" i="52" s="1"/>
  <c r="G6" i="52"/>
  <c r="F6" i="52"/>
  <c r="H5" i="52"/>
  <c r="G5" i="52"/>
  <c r="I5" i="52" s="1"/>
  <c r="J5" i="52" s="1"/>
  <c r="F5" i="52"/>
  <c r="H4" i="52"/>
  <c r="G4" i="52"/>
  <c r="F4" i="52"/>
  <c r="F2" i="52" s="1"/>
  <c r="H3" i="52"/>
  <c r="G3" i="52"/>
  <c r="I3" i="52" s="1"/>
  <c r="J3" i="52" s="1"/>
  <c r="F3" i="52"/>
  <c r="H2" i="52"/>
  <c r="H14" i="51"/>
  <c r="G14" i="51"/>
  <c r="F14" i="51"/>
  <c r="I14" i="51" s="1"/>
  <c r="J14" i="51" s="1"/>
  <c r="H13" i="51"/>
  <c r="I13" i="51" s="1"/>
  <c r="J13" i="51" s="1"/>
  <c r="G13" i="51"/>
  <c r="F13" i="51"/>
  <c r="H12" i="51"/>
  <c r="I12" i="51" s="1"/>
  <c r="J12" i="51" s="1"/>
  <c r="G12" i="51"/>
  <c r="F12" i="51"/>
  <c r="H11" i="51"/>
  <c r="G11" i="51"/>
  <c r="F11" i="51"/>
  <c r="I11" i="51" s="1"/>
  <c r="J11" i="51" s="1"/>
  <c r="H10" i="51"/>
  <c r="G10" i="51"/>
  <c r="I10" i="51" s="1"/>
  <c r="J10" i="51" s="1"/>
  <c r="F10" i="51"/>
  <c r="H9" i="51"/>
  <c r="G9" i="51"/>
  <c r="F9" i="51"/>
  <c r="I9" i="51" s="1"/>
  <c r="J9" i="51" s="1"/>
  <c r="I8" i="51"/>
  <c r="J8" i="51" s="1"/>
  <c r="H8" i="51"/>
  <c r="G8" i="51"/>
  <c r="F8" i="51"/>
  <c r="H7" i="51"/>
  <c r="G7" i="51"/>
  <c r="F7" i="51"/>
  <c r="I7" i="51" s="1"/>
  <c r="J7" i="51" s="1"/>
  <c r="H6" i="51"/>
  <c r="G6" i="51"/>
  <c r="F6" i="51"/>
  <c r="I6" i="51" s="1"/>
  <c r="J6" i="51" s="1"/>
  <c r="H5" i="51"/>
  <c r="I5" i="51" s="1"/>
  <c r="J5" i="51" s="1"/>
  <c r="G5" i="51"/>
  <c r="F5" i="51"/>
  <c r="H4" i="51"/>
  <c r="I4" i="51" s="1"/>
  <c r="J4" i="51" s="1"/>
  <c r="G4" i="51"/>
  <c r="F4" i="51"/>
  <c r="H3" i="51"/>
  <c r="G3" i="51"/>
  <c r="G2" i="51" s="1"/>
  <c r="D3" i="49" s="1"/>
  <c r="F3" i="51"/>
  <c r="I3" i="51" s="1"/>
  <c r="J3" i="51" s="1"/>
  <c r="H2" i="51"/>
  <c r="H9" i="50"/>
  <c r="G9" i="50"/>
  <c r="F9" i="50"/>
  <c r="I9" i="50" s="1"/>
  <c r="J9" i="50" s="1"/>
  <c r="H8" i="50"/>
  <c r="G8" i="50"/>
  <c r="F8" i="50"/>
  <c r="I8" i="50" s="1"/>
  <c r="J8" i="50" s="1"/>
  <c r="H7" i="50"/>
  <c r="I7" i="50" s="1"/>
  <c r="J7" i="50" s="1"/>
  <c r="G7" i="50"/>
  <c r="F7" i="50"/>
  <c r="H6" i="50"/>
  <c r="G6" i="50"/>
  <c r="F6" i="50"/>
  <c r="I6" i="50" s="1"/>
  <c r="J6" i="50" s="1"/>
  <c r="H5" i="50"/>
  <c r="G5" i="50"/>
  <c r="F5" i="50"/>
  <c r="I5" i="50" s="1"/>
  <c r="J5" i="50" s="1"/>
  <c r="H4" i="50"/>
  <c r="G4" i="50"/>
  <c r="I4" i="50" s="1"/>
  <c r="J4" i="50" s="1"/>
  <c r="F4" i="50"/>
  <c r="H3" i="50"/>
  <c r="H2" i="50" s="1"/>
  <c r="E2" i="49" s="1"/>
  <c r="E8" i="49" s="1"/>
  <c r="G3" i="50"/>
  <c r="G2" i="50" s="1"/>
  <c r="D2" i="49" s="1"/>
  <c r="F3" i="50"/>
  <c r="F2" i="50" s="1"/>
  <c r="J6" i="49"/>
  <c r="K6" i="49" s="1"/>
  <c r="E6" i="49"/>
  <c r="D6" i="49"/>
  <c r="C6" i="49"/>
  <c r="J5" i="49"/>
  <c r="K5" i="49" s="1"/>
  <c r="E5" i="49"/>
  <c r="D5" i="49"/>
  <c r="C5" i="49"/>
  <c r="E4" i="49"/>
  <c r="E3" i="49"/>
  <c r="I2" i="55" l="1"/>
  <c r="B7" i="49" s="1"/>
  <c r="C7" i="49"/>
  <c r="C4" i="49"/>
  <c r="C2" i="49"/>
  <c r="I2" i="50"/>
  <c r="B2" i="49" s="1"/>
  <c r="J2" i="53"/>
  <c r="B5" i="49"/>
  <c r="J2" i="54"/>
  <c r="B6" i="49"/>
  <c r="E8" i="52"/>
  <c r="J2" i="51"/>
  <c r="G3" i="49" s="1"/>
  <c r="I3" i="49" s="1"/>
  <c r="E15" i="51"/>
  <c r="F2" i="51"/>
  <c r="I3" i="55"/>
  <c r="J3" i="55" s="1"/>
  <c r="I3" i="50"/>
  <c r="J3" i="50" s="1"/>
  <c r="I4" i="52"/>
  <c r="J4" i="52" s="1"/>
  <c r="J2" i="52" s="1"/>
  <c r="G4" i="49" s="1"/>
  <c r="I4" i="49" s="1"/>
  <c r="G2" i="52"/>
  <c r="D4" i="49" s="1"/>
  <c r="D8" i="49" s="1"/>
  <c r="A4" i="49" l="1"/>
  <c r="K2" i="52"/>
  <c r="J4" i="49" s="1"/>
  <c r="K4" i="49" s="1"/>
  <c r="I2" i="51"/>
  <c r="B3" i="49" s="1"/>
  <c r="B8" i="49" s="1"/>
  <c r="C3" i="49"/>
  <c r="E3" i="53"/>
  <c r="A5" i="49" s="1"/>
  <c r="G5" i="49"/>
  <c r="I5" i="49" s="1"/>
  <c r="C8" i="49"/>
  <c r="K2" i="51"/>
  <c r="J3" i="49" s="1"/>
  <c r="K3" i="49" s="1"/>
  <c r="A3" i="49"/>
  <c r="I2" i="52"/>
  <c r="B4" i="49" s="1"/>
  <c r="E3" i="54"/>
  <c r="A6" i="49" s="1"/>
  <c r="G6" i="49"/>
  <c r="I6" i="49" s="1"/>
  <c r="J2" i="50"/>
  <c r="G2" i="49" s="1"/>
  <c r="E10" i="50"/>
  <c r="E5" i="55"/>
  <c r="J2" i="55"/>
  <c r="G7" i="49" s="1"/>
  <c r="I7" i="49" s="1"/>
  <c r="A7" i="49" l="1"/>
  <c r="K2" i="55"/>
  <c r="J7" i="49" s="1"/>
  <c r="K7" i="49" s="1"/>
  <c r="K2" i="50"/>
  <c r="J2" i="49" s="1"/>
  <c r="K2" i="49" s="1"/>
  <c r="M8" i="49" s="1"/>
  <c r="A2" i="49"/>
  <c r="A8" i="49" s="1"/>
  <c r="I2" i="49"/>
  <c r="L8" i="49" s="1"/>
  <c r="G8" i="49"/>
  <c r="G5" i="1" l="1"/>
  <c r="B5" i="1"/>
  <c r="C5" i="1"/>
  <c r="D5" i="1"/>
  <c r="E5" i="1"/>
  <c r="A5" i="1"/>
  <c r="H15" i="48"/>
  <c r="G15" i="48"/>
  <c r="F15" i="48"/>
  <c r="I15" i="48" s="1"/>
  <c r="J15" i="48" s="1"/>
  <c r="I14" i="48"/>
  <c r="J14" i="48" s="1"/>
  <c r="H14" i="48"/>
  <c r="G14" i="48"/>
  <c r="F14" i="48"/>
  <c r="H13" i="48"/>
  <c r="G13" i="48"/>
  <c r="F13" i="48"/>
  <c r="I13" i="48" s="1"/>
  <c r="J13" i="48" s="1"/>
  <c r="H12" i="48"/>
  <c r="G12" i="48"/>
  <c r="F12" i="48"/>
  <c r="I12" i="48" s="1"/>
  <c r="J12" i="48" s="1"/>
  <c r="H11" i="48"/>
  <c r="G11" i="48"/>
  <c r="F11" i="48"/>
  <c r="I11" i="48" s="1"/>
  <c r="J11" i="48" s="1"/>
  <c r="I10" i="48"/>
  <c r="J10" i="48" s="1"/>
  <c r="H10" i="48"/>
  <c r="G10" i="48"/>
  <c r="F10" i="48"/>
  <c r="J9" i="48"/>
  <c r="I9" i="48"/>
  <c r="H9" i="48"/>
  <c r="G9" i="48"/>
  <c r="F9" i="48"/>
  <c r="H8" i="48"/>
  <c r="G8" i="48"/>
  <c r="F8" i="48"/>
  <c r="I8" i="48" s="1"/>
  <c r="J8" i="48" s="1"/>
  <c r="H7" i="48"/>
  <c r="G7" i="48"/>
  <c r="F7" i="48"/>
  <c r="I7" i="48" s="1"/>
  <c r="J7" i="48" s="1"/>
  <c r="I6" i="48"/>
  <c r="J6" i="48" s="1"/>
  <c r="H6" i="48"/>
  <c r="G6" i="48"/>
  <c r="F6" i="48"/>
  <c r="H5" i="48"/>
  <c r="G5" i="48"/>
  <c r="F5" i="48"/>
  <c r="F2" i="48" s="1"/>
  <c r="H4" i="48"/>
  <c r="G4" i="48"/>
  <c r="F4" i="48"/>
  <c r="I4" i="48" s="1"/>
  <c r="J4" i="48" s="1"/>
  <c r="H3" i="48"/>
  <c r="H2" i="48" s="1"/>
  <c r="E5" i="44" s="1"/>
  <c r="G3" i="48"/>
  <c r="G2" i="48" s="1"/>
  <c r="D5" i="44" s="1"/>
  <c r="F3" i="48"/>
  <c r="I3" i="48" s="1"/>
  <c r="J3" i="48" s="1"/>
  <c r="H5" i="47"/>
  <c r="G5" i="47"/>
  <c r="F5" i="47"/>
  <c r="I5" i="47" s="1"/>
  <c r="J5" i="47" s="1"/>
  <c r="I4" i="47"/>
  <c r="J4" i="47" s="1"/>
  <c r="H4" i="47"/>
  <c r="H2" i="47" s="1"/>
  <c r="E4" i="44" s="1"/>
  <c r="G4" i="47"/>
  <c r="F4" i="47"/>
  <c r="H3" i="47"/>
  <c r="G3" i="47"/>
  <c r="F3" i="47"/>
  <c r="I3" i="47" s="1"/>
  <c r="J3" i="47" s="1"/>
  <c r="G2" i="47"/>
  <c r="J7" i="46"/>
  <c r="I7" i="46"/>
  <c r="H7" i="46"/>
  <c r="G7" i="46"/>
  <c r="F7" i="46"/>
  <c r="H6" i="46"/>
  <c r="G6" i="46"/>
  <c r="F6" i="46"/>
  <c r="I6" i="46" s="1"/>
  <c r="J6" i="46" s="1"/>
  <c r="H5" i="46"/>
  <c r="G5" i="46"/>
  <c r="F5" i="46"/>
  <c r="I5" i="46" s="1"/>
  <c r="J5" i="46" s="1"/>
  <c r="H4" i="46"/>
  <c r="H2" i="46" s="1"/>
  <c r="E3" i="44" s="1"/>
  <c r="G4" i="46"/>
  <c r="G2" i="46" s="1"/>
  <c r="D3" i="44" s="1"/>
  <c r="F4" i="46"/>
  <c r="H3" i="46"/>
  <c r="G3" i="46"/>
  <c r="F3" i="46"/>
  <c r="I3" i="46" s="1"/>
  <c r="J3" i="46" s="1"/>
  <c r="I6" i="45"/>
  <c r="J6" i="45" s="1"/>
  <c r="H6" i="45"/>
  <c r="G6" i="45"/>
  <c r="F6" i="45"/>
  <c r="H5" i="45"/>
  <c r="G5" i="45"/>
  <c r="G2" i="45" s="1"/>
  <c r="D2" i="44" s="1"/>
  <c r="F5" i="45"/>
  <c r="I5" i="45" s="1"/>
  <c r="J5" i="45" s="1"/>
  <c r="H4" i="45"/>
  <c r="G4" i="45"/>
  <c r="F4" i="45"/>
  <c r="I4" i="45" s="1"/>
  <c r="J4" i="45" s="1"/>
  <c r="H3" i="45"/>
  <c r="H2" i="45" s="1"/>
  <c r="E2" i="44" s="1"/>
  <c r="E6" i="44" s="1"/>
  <c r="G3" i="45"/>
  <c r="F3" i="45"/>
  <c r="K2" i="45"/>
  <c r="B6" i="44"/>
  <c r="A6" i="44"/>
  <c r="K5" i="44"/>
  <c r="K4" i="44"/>
  <c r="D4" i="44"/>
  <c r="K3" i="44"/>
  <c r="K2" i="44"/>
  <c r="M6" i="44" s="1"/>
  <c r="E6" i="47" l="1"/>
  <c r="K2" i="47" s="1"/>
  <c r="J2" i="47"/>
  <c r="G4" i="44" s="1"/>
  <c r="I4" i="44" s="1"/>
  <c r="I2" i="48"/>
  <c r="C5" i="44"/>
  <c r="D6" i="44"/>
  <c r="E16" i="48"/>
  <c r="K2" i="48"/>
  <c r="J2" i="46"/>
  <c r="G3" i="44" s="1"/>
  <c r="I3" i="44" s="1"/>
  <c r="E8" i="46"/>
  <c r="K2" i="46" s="1"/>
  <c r="F2" i="45"/>
  <c r="I3" i="45"/>
  <c r="J3" i="45" s="1"/>
  <c r="I4" i="46"/>
  <c r="J4" i="46" s="1"/>
  <c r="F2" i="46"/>
  <c r="F2" i="47"/>
  <c r="I5" i="48"/>
  <c r="J5" i="48" s="1"/>
  <c r="J2" i="48" s="1"/>
  <c r="G5" i="44" s="1"/>
  <c r="I5" i="44" s="1"/>
  <c r="I2" i="47" l="1"/>
  <c r="C4" i="44"/>
  <c r="I2" i="46"/>
  <c r="C3" i="44"/>
  <c r="J2" i="45"/>
  <c r="G2" i="44" s="1"/>
  <c r="E7" i="45"/>
  <c r="C2" i="44"/>
  <c r="C6" i="44" s="1"/>
  <c r="I2" i="45"/>
  <c r="I2" i="44" l="1"/>
  <c r="L6" i="44" s="1"/>
  <c r="G6" i="44"/>
  <c r="G10" i="1" l="1"/>
  <c r="B10" i="1"/>
  <c r="C10" i="1"/>
  <c r="D10" i="1"/>
  <c r="E10" i="1"/>
  <c r="A10" i="1"/>
  <c r="H11" i="43"/>
  <c r="G11" i="43"/>
  <c r="F11" i="43"/>
  <c r="I11" i="43" s="1"/>
  <c r="J11" i="43" s="1"/>
  <c r="H10" i="43"/>
  <c r="G10" i="43"/>
  <c r="F10" i="43"/>
  <c r="I10" i="43" s="1"/>
  <c r="J10" i="43" s="1"/>
  <c r="H9" i="43"/>
  <c r="G9" i="43"/>
  <c r="F9" i="43"/>
  <c r="I9" i="43" s="1"/>
  <c r="J9" i="43" s="1"/>
  <c r="H8" i="43"/>
  <c r="G8" i="43"/>
  <c r="F8" i="43"/>
  <c r="I8" i="43" s="1"/>
  <c r="J8" i="43" s="1"/>
  <c r="H7" i="43"/>
  <c r="G7" i="43"/>
  <c r="I7" i="43" s="1"/>
  <c r="J7" i="43" s="1"/>
  <c r="F7" i="43"/>
  <c r="I6" i="43"/>
  <c r="J6" i="43" s="1"/>
  <c r="H6" i="43"/>
  <c r="G6" i="43"/>
  <c r="F6" i="43"/>
  <c r="H5" i="43"/>
  <c r="G5" i="43"/>
  <c r="F5" i="43"/>
  <c r="I5" i="43" s="1"/>
  <c r="J5" i="43" s="1"/>
  <c r="H4" i="43"/>
  <c r="G4" i="43"/>
  <c r="F4" i="43"/>
  <c r="I4" i="43" s="1"/>
  <c r="J4" i="43" s="1"/>
  <c r="H3" i="43"/>
  <c r="H2" i="43" s="1"/>
  <c r="E6" i="38" s="1"/>
  <c r="G3" i="43"/>
  <c r="G2" i="43" s="1"/>
  <c r="D6" i="38" s="1"/>
  <c r="F3" i="43"/>
  <c r="I3" i="43" s="1"/>
  <c r="J3" i="43" s="1"/>
  <c r="F2" i="43"/>
  <c r="C6" i="38" s="1"/>
  <c r="H4" i="42"/>
  <c r="G4" i="42"/>
  <c r="G2" i="42" s="1"/>
  <c r="D5" i="38" s="1"/>
  <c r="F4" i="42"/>
  <c r="I3" i="42"/>
  <c r="J3" i="42" s="1"/>
  <c r="H3" i="42"/>
  <c r="H2" i="42" s="1"/>
  <c r="E5" i="38" s="1"/>
  <c r="G3" i="42"/>
  <c r="F3" i="42"/>
  <c r="F2" i="42" s="1"/>
  <c r="H19" i="41"/>
  <c r="I19" i="41" s="1"/>
  <c r="J19" i="41" s="1"/>
  <c r="G19" i="41"/>
  <c r="F19" i="41"/>
  <c r="H18" i="41"/>
  <c r="G18" i="41"/>
  <c r="F18" i="41"/>
  <c r="I18" i="41" s="1"/>
  <c r="J18" i="41" s="1"/>
  <c r="H17" i="41"/>
  <c r="G17" i="41"/>
  <c r="F17" i="41"/>
  <c r="I17" i="41" s="1"/>
  <c r="J17" i="41" s="1"/>
  <c r="H16" i="41"/>
  <c r="G16" i="41"/>
  <c r="I16" i="41" s="1"/>
  <c r="J16" i="41" s="1"/>
  <c r="F16" i="41"/>
  <c r="I15" i="41"/>
  <c r="J15" i="41" s="1"/>
  <c r="H15" i="41"/>
  <c r="G15" i="41"/>
  <c r="F15" i="41"/>
  <c r="H14" i="41"/>
  <c r="G14" i="41"/>
  <c r="F14" i="41"/>
  <c r="I14" i="41" s="1"/>
  <c r="J14" i="41" s="1"/>
  <c r="H13" i="41"/>
  <c r="G13" i="41"/>
  <c r="F13" i="41"/>
  <c r="I13" i="41" s="1"/>
  <c r="J13" i="41" s="1"/>
  <c r="H12" i="41"/>
  <c r="G12" i="41"/>
  <c r="F12" i="41"/>
  <c r="I12" i="41" s="1"/>
  <c r="J12" i="41" s="1"/>
  <c r="H11" i="41"/>
  <c r="I11" i="41" s="1"/>
  <c r="J11" i="41" s="1"/>
  <c r="G11" i="41"/>
  <c r="F11" i="41"/>
  <c r="H10" i="41"/>
  <c r="G10" i="41"/>
  <c r="F10" i="41"/>
  <c r="I10" i="41" s="1"/>
  <c r="J10" i="41" s="1"/>
  <c r="H9" i="41"/>
  <c r="G9" i="41"/>
  <c r="F9" i="41"/>
  <c r="I9" i="41" s="1"/>
  <c r="J9" i="41" s="1"/>
  <c r="H8" i="41"/>
  <c r="G8" i="41"/>
  <c r="I8" i="41" s="1"/>
  <c r="J8" i="41" s="1"/>
  <c r="F8" i="41"/>
  <c r="I7" i="41"/>
  <c r="J7" i="41" s="1"/>
  <c r="H7" i="41"/>
  <c r="G7" i="41"/>
  <c r="F7" i="41"/>
  <c r="H6" i="41"/>
  <c r="G6" i="41"/>
  <c r="F6" i="41"/>
  <c r="I6" i="41" s="1"/>
  <c r="J6" i="41" s="1"/>
  <c r="H5" i="41"/>
  <c r="G5" i="41"/>
  <c r="F5" i="41"/>
  <c r="F2" i="41" s="1"/>
  <c r="H4" i="41"/>
  <c r="G4" i="41"/>
  <c r="F4" i="41"/>
  <c r="I4" i="41" s="1"/>
  <c r="J4" i="41" s="1"/>
  <c r="H3" i="41"/>
  <c r="H2" i="41" s="1"/>
  <c r="E4" i="38" s="1"/>
  <c r="G3" i="41"/>
  <c r="F3" i="41"/>
  <c r="I8" i="40"/>
  <c r="J8" i="40" s="1"/>
  <c r="H8" i="40"/>
  <c r="G8" i="40"/>
  <c r="F8" i="40"/>
  <c r="H7" i="40"/>
  <c r="G7" i="40"/>
  <c r="F7" i="40"/>
  <c r="I7" i="40" s="1"/>
  <c r="J7" i="40" s="1"/>
  <c r="H6" i="40"/>
  <c r="G6" i="40"/>
  <c r="F6" i="40"/>
  <c r="I6" i="40" s="1"/>
  <c r="J6" i="40" s="1"/>
  <c r="H5" i="40"/>
  <c r="H2" i="40" s="1"/>
  <c r="E3" i="38" s="1"/>
  <c r="G5" i="40"/>
  <c r="F5" i="40"/>
  <c r="I5" i="40" s="1"/>
  <c r="J5" i="40" s="1"/>
  <c r="H4" i="40"/>
  <c r="I4" i="40" s="1"/>
  <c r="J4" i="40" s="1"/>
  <c r="G4" i="40"/>
  <c r="F4" i="40"/>
  <c r="H3" i="40"/>
  <c r="G3" i="40"/>
  <c r="G2" i="40" s="1"/>
  <c r="D3" i="38" s="1"/>
  <c r="F3" i="40"/>
  <c r="I3" i="40" s="1"/>
  <c r="J3" i="40" s="1"/>
  <c r="K2" i="40"/>
  <c r="H4" i="39"/>
  <c r="G4" i="39"/>
  <c r="F4" i="39"/>
  <c r="I4" i="39" s="1"/>
  <c r="J4" i="39" s="1"/>
  <c r="H3" i="39"/>
  <c r="H2" i="39" s="1"/>
  <c r="E2" i="38" s="1"/>
  <c r="G3" i="39"/>
  <c r="G2" i="39" s="1"/>
  <c r="D2" i="38" s="1"/>
  <c r="F3" i="39"/>
  <c r="I3" i="39" s="1"/>
  <c r="J3" i="39" s="1"/>
  <c r="K2" i="39"/>
  <c r="J2" i="38" s="1"/>
  <c r="K2" i="38" s="1"/>
  <c r="J3" i="38"/>
  <c r="K3" i="38" s="1"/>
  <c r="E7" i="38" l="1"/>
  <c r="E9" i="40"/>
  <c r="A3" i="38" s="1"/>
  <c r="J2" i="40"/>
  <c r="G3" i="38" s="1"/>
  <c r="I3" i="38" s="1"/>
  <c r="I2" i="42"/>
  <c r="B5" i="38" s="1"/>
  <c r="C5" i="38"/>
  <c r="E13" i="43"/>
  <c r="J2" i="43"/>
  <c r="G6" i="38" s="1"/>
  <c r="I6" i="38" s="1"/>
  <c r="J2" i="39"/>
  <c r="G2" i="38" s="1"/>
  <c r="E5" i="39"/>
  <c r="A2" i="38" s="1"/>
  <c r="C4" i="38"/>
  <c r="G2" i="41"/>
  <c r="D4" i="38" s="1"/>
  <c r="D7" i="38" s="1"/>
  <c r="I3" i="41"/>
  <c r="J3" i="41" s="1"/>
  <c r="I4" i="42"/>
  <c r="J4" i="42" s="1"/>
  <c r="E5" i="42" s="1"/>
  <c r="I2" i="43"/>
  <c r="B6" i="38" s="1"/>
  <c r="F2" i="39"/>
  <c r="F2" i="40"/>
  <c r="I5" i="41"/>
  <c r="J5" i="41" s="1"/>
  <c r="A5" i="38" l="1"/>
  <c r="K2" i="42"/>
  <c r="J5" i="38" s="1"/>
  <c r="K5" i="38" s="1"/>
  <c r="I2" i="41"/>
  <c r="B4" i="38" s="1"/>
  <c r="I2" i="38"/>
  <c r="I2" i="40"/>
  <c r="B3" i="38" s="1"/>
  <c r="C3" i="38"/>
  <c r="C2" i="38"/>
  <c r="C7" i="38" s="1"/>
  <c r="I2" i="39"/>
  <c r="B2" i="38" s="1"/>
  <c r="J2" i="42"/>
  <c r="G5" i="38" s="1"/>
  <c r="I5" i="38" s="1"/>
  <c r="K2" i="43"/>
  <c r="J6" i="38" s="1"/>
  <c r="K6" i="38" s="1"/>
  <c r="A6" i="38"/>
  <c r="J2" i="41"/>
  <c r="G4" i="38" s="1"/>
  <c r="I4" i="38" s="1"/>
  <c r="E20" i="41"/>
  <c r="G7" i="38" l="1"/>
  <c r="A4" i="38"/>
  <c r="A7" i="38" s="1"/>
  <c r="K2" i="41"/>
  <c r="J4" i="38" s="1"/>
  <c r="K4" i="38" s="1"/>
  <c r="M7" i="38" s="1"/>
  <c r="L7" i="38"/>
  <c r="B7" i="38"/>
  <c r="M18" i="1" l="1"/>
  <c r="H4" i="37"/>
  <c r="G4" i="37"/>
  <c r="F4" i="37"/>
  <c r="I4" i="37" s="1"/>
  <c r="J4" i="37" s="1"/>
  <c r="I3" i="37"/>
  <c r="J3" i="37" s="1"/>
  <c r="H3" i="37"/>
  <c r="G3" i="37"/>
  <c r="G2" i="37" s="1"/>
  <c r="D8" i="30" s="1"/>
  <c r="F3" i="37"/>
  <c r="H2" i="37"/>
  <c r="F2" i="37"/>
  <c r="C8" i="30" s="1"/>
  <c r="H5" i="36"/>
  <c r="G5" i="36"/>
  <c r="F5" i="36"/>
  <c r="I5" i="36" s="1"/>
  <c r="J5" i="36" s="1"/>
  <c r="H4" i="36"/>
  <c r="G4" i="36"/>
  <c r="G2" i="36" s="1"/>
  <c r="D7" i="30" s="1"/>
  <c r="F4" i="36"/>
  <c r="H3" i="36"/>
  <c r="H2" i="36" s="1"/>
  <c r="E7" i="30" s="1"/>
  <c r="G3" i="36"/>
  <c r="F3" i="36"/>
  <c r="I3" i="36" s="1"/>
  <c r="J3" i="36" s="1"/>
  <c r="H5" i="35"/>
  <c r="G5" i="35"/>
  <c r="I5" i="35" s="1"/>
  <c r="J5" i="35" s="1"/>
  <c r="F5" i="35"/>
  <c r="H4" i="35"/>
  <c r="G4" i="35"/>
  <c r="F4" i="35"/>
  <c r="F2" i="35" s="1"/>
  <c r="I3" i="35"/>
  <c r="J3" i="35" s="1"/>
  <c r="H3" i="35"/>
  <c r="G3" i="35"/>
  <c r="G2" i="35" s="1"/>
  <c r="D6" i="30" s="1"/>
  <c r="F3" i="35"/>
  <c r="H2" i="35"/>
  <c r="E6" i="30" s="1"/>
  <c r="H7" i="34"/>
  <c r="G7" i="34"/>
  <c r="F7" i="34"/>
  <c r="I7" i="34" s="1"/>
  <c r="J7" i="34" s="1"/>
  <c r="I6" i="34"/>
  <c r="J6" i="34" s="1"/>
  <c r="H6" i="34"/>
  <c r="G6" i="34"/>
  <c r="F6" i="34"/>
  <c r="H5" i="34"/>
  <c r="G5" i="34"/>
  <c r="F5" i="34"/>
  <c r="I5" i="34" s="1"/>
  <c r="J5" i="34" s="1"/>
  <c r="H4" i="34"/>
  <c r="G4" i="34"/>
  <c r="I4" i="34" s="1"/>
  <c r="J4" i="34" s="1"/>
  <c r="F4" i="34"/>
  <c r="H3" i="34"/>
  <c r="H2" i="34" s="1"/>
  <c r="E5" i="30" s="1"/>
  <c r="G3" i="34"/>
  <c r="F3" i="34"/>
  <c r="I3" i="34" s="1"/>
  <c r="J3" i="34" s="1"/>
  <c r="G2" i="34"/>
  <c r="H3" i="33"/>
  <c r="G3" i="33"/>
  <c r="G2" i="33" s="1"/>
  <c r="D4" i="30" s="1"/>
  <c r="F3" i="33"/>
  <c r="H2" i="33"/>
  <c r="E4" i="30" s="1"/>
  <c r="F2" i="33"/>
  <c r="H5" i="32"/>
  <c r="G5" i="32"/>
  <c r="F5" i="32"/>
  <c r="H4" i="32"/>
  <c r="G4" i="32"/>
  <c r="I4" i="32" s="1"/>
  <c r="J4" i="32" s="1"/>
  <c r="F4" i="32"/>
  <c r="H3" i="32"/>
  <c r="G3" i="32"/>
  <c r="F3" i="32"/>
  <c r="I3" i="32" s="1"/>
  <c r="J3" i="32" s="1"/>
  <c r="H6" i="31"/>
  <c r="G6" i="31"/>
  <c r="I6" i="31" s="1"/>
  <c r="J6" i="31" s="1"/>
  <c r="F6" i="31"/>
  <c r="H5" i="31"/>
  <c r="G5" i="31"/>
  <c r="F5" i="31"/>
  <c r="I5" i="31" s="1"/>
  <c r="J5" i="31" s="1"/>
  <c r="H4" i="31"/>
  <c r="G4" i="31"/>
  <c r="I4" i="31" s="1"/>
  <c r="J4" i="31" s="1"/>
  <c r="F4" i="31"/>
  <c r="H3" i="31"/>
  <c r="H2" i="31" s="1"/>
  <c r="E2" i="30" s="1"/>
  <c r="G3" i="31"/>
  <c r="F3" i="31"/>
  <c r="I3" i="31" s="1"/>
  <c r="J3" i="31" s="1"/>
  <c r="G2" i="31"/>
  <c r="D2" i="30" s="1"/>
  <c r="K8" i="30"/>
  <c r="E8" i="30"/>
  <c r="K7" i="30"/>
  <c r="K6" i="30"/>
  <c r="K5" i="30"/>
  <c r="D5" i="30"/>
  <c r="K4" i="30"/>
  <c r="C4" i="30"/>
  <c r="K3" i="30"/>
  <c r="K2" i="30"/>
  <c r="M9" i="30" s="1"/>
  <c r="G2" i="32" l="1"/>
  <c r="D3" i="30" s="1"/>
  <c r="D9" i="30" s="1"/>
  <c r="D2" i="1" s="1"/>
  <c r="I5" i="32"/>
  <c r="J5" i="32" s="1"/>
  <c r="J2" i="32" s="1"/>
  <c r="G3" i="30" s="1"/>
  <c r="I3" i="30" s="1"/>
  <c r="H2" i="32"/>
  <c r="E3" i="30" s="1"/>
  <c r="E9" i="30" s="1"/>
  <c r="E2" i="1" s="1"/>
  <c r="E8" i="34"/>
  <c r="A5" i="30" s="1"/>
  <c r="J2" i="34"/>
  <c r="G5" i="30" s="1"/>
  <c r="I5" i="30" s="1"/>
  <c r="E5" i="37"/>
  <c r="A8" i="30" s="1"/>
  <c r="J2" i="37"/>
  <c r="G8" i="30" s="1"/>
  <c r="I8" i="30" s="1"/>
  <c r="E6" i="32"/>
  <c r="A3" i="30" s="1"/>
  <c r="I2" i="33"/>
  <c r="B4" i="30" s="1"/>
  <c r="C6" i="30"/>
  <c r="I2" i="35"/>
  <c r="B6" i="30" s="1"/>
  <c r="E7" i="31"/>
  <c r="A2" i="30" s="1"/>
  <c r="J2" i="31"/>
  <c r="G2" i="30" s="1"/>
  <c r="E6" i="35"/>
  <c r="A6" i="30" s="1"/>
  <c r="I4" i="36"/>
  <c r="J4" i="36" s="1"/>
  <c r="E6" i="36" s="1"/>
  <c r="A7" i="30" s="1"/>
  <c r="I4" i="35"/>
  <c r="J4" i="35" s="1"/>
  <c r="J2" i="35" s="1"/>
  <c r="G6" i="30" s="1"/>
  <c r="I6" i="30" s="1"/>
  <c r="F2" i="36"/>
  <c r="I2" i="37"/>
  <c r="B8" i="30" s="1"/>
  <c r="I3" i="33"/>
  <c r="J3" i="33" s="1"/>
  <c r="F2" i="31"/>
  <c r="F2" i="32"/>
  <c r="F2" i="34"/>
  <c r="G11" i="1"/>
  <c r="E11" i="1"/>
  <c r="D11" i="1"/>
  <c r="C11" i="1"/>
  <c r="B11" i="1"/>
  <c r="E4" i="26"/>
  <c r="E3" i="26"/>
  <c r="B4" i="26"/>
  <c r="A11" i="1"/>
  <c r="H9" i="29"/>
  <c r="G9" i="29"/>
  <c r="F9" i="29"/>
  <c r="I9" i="29" s="1"/>
  <c r="J9" i="29" s="1"/>
  <c r="I8" i="29"/>
  <c r="J8" i="29" s="1"/>
  <c r="H8" i="29"/>
  <c r="G8" i="29"/>
  <c r="F8" i="29"/>
  <c r="H7" i="29"/>
  <c r="G7" i="29"/>
  <c r="F7" i="29"/>
  <c r="I7" i="29" s="1"/>
  <c r="J7" i="29" s="1"/>
  <c r="I6" i="29"/>
  <c r="J6" i="29" s="1"/>
  <c r="H6" i="29"/>
  <c r="G6" i="29"/>
  <c r="F6" i="29"/>
  <c r="H5" i="29"/>
  <c r="G5" i="29"/>
  <c r="F5" i="29"/>
  <c r="I5" i="29" s="1"/>
  <c r="J5" i="29" s="1"/>
  <c r="H4" i="29"/>
  <c r="G4" i="29"/>
  <c r="I4" i="29" s="1"/>
  <c r="J4" i="29" s="1"/>
  <c r="F4" i="29"/>
  <c r="H3" i="29"/>
  <c r="H2" i="29" s="1"/>
  <c r="G3" i="29"/>
  <c r="F3" i="29"/>
  <c r="I3" i="29" s="1"/>
  <c r="J3" i="29" s="1"/>
  <c r="G2" i="29"/>
  <c r="D4" i="26" s="1"/>
  <c r="H8" i="28"/>
  <c r="G8" i="28"/>
  <c r="I8" i="28" s="1"/>
  <c r="J8" i="28" s="1"/>
  <c r="F8" i="28"/>
  <c r="H7" i="28"/>
  <c r="G7" i="28"/>
  <c r="F7" i="28"/>
  <c r="I7" i="28" s="1"/>
  <c r="J7" i="28" s="1"/>
  <c r="H6" i="28"/>
  <c r="G6" i="28"/>
  <c r="I6" i="28" s="1"/>
  <c r="J6" i="28" s="1"/>
  <c r="F6" i="28"/>
  <c r="H5" i="28"/>
  <c r="G5" i="28"/>
  <c r="F5" i="28"/>
  <c r="I5" i="28" s="1"/>
  <c r="J5" i="28" s="1"/>
  <c r="I4" i="28"/>
  <c r="J4" i="28" s="1"/>
  <c r="H4" i="28"/>
  <c r="G4" i="28"/>
  <c r="G2" i="28" s="1"/>
  <c r="D3" i="26" s="1"/>
  <c r="F4" i="28"/>
  <c r="H3" i="28"/>
  <c r="H2" i="28" s="1"/>
  <c r="G3" i="28"/>
  <c r="F3" i="28"/>
  <c r="I3" i="28" s="1"/>
  <c r="J3" i="28" s="1"/>
  <c r="I8" i="27"/>
  <c r="J8" i="27" s="1"/>
  <c r="H8" i="27"/>
  <c r="G8" i="27"/>
  <c r="F8" i="27"/>
  <c r="H7" i="27"/>
  <c r="G7" i="27"/>
  <c r="F7" i="27"/>
  <c r="I7" i="27" s="1"/>
  <c r="J7" i="27" s="1"/>
  <c r="I6" i="27"/>
  <c r="J6" i="27" s="1"/>
  <c r="H6" i="27"/>
  <c r="G6" i="27"/>
  <c r="F6" i="27"/>
  <c r="H5" i="27"/>
  <c r="G5" i="27"/>
  <c r="F5" i="27"/>
  <c r="I5" i="27" s="1"/>
  <c r="J5" i="27" s="1"/>
  <c r="H4" i="27"/>
  <c r="G4" i="27"/>
  <c r="F4" i="27"/>
  <c r="I4" i="27" s="1"/>
  <c r="J4" i="27" s="1"/>
  <c r="H3" i="27"/>
  <c r="H2" i="27" s="1"/>
  <c r="E2" i="26" s="1"/>
  <c r="G3" i="27"/>
  <c r="F3" i="27"/>
  <c r="I3" i="27" s="1"/>
  <c r="J3" i="27" s="1"/>
  <c r="G2" i="27"/>
  <c r="D2" i="26" s="1"/>
  <c r="D5" i="26" s="1"/>
  <c r="K4" i="26"/>
  <c r="K3" i="26"/>
  <c r="K2" i="26"/>
  <c r="M5" i="26" s="1"/>
  <c r="I2" i="30" l="1"/>
  <c r="L9" i="30" s="1"/>
  <c r="G9" i="30"/>
  <c r="G2" i="1" s="1"/>
  <c r="E5" i="33"/>
  <c r="A4" i="30" s="1"/>
  <c r="J2" i="33"/>
  <c r="G4" i="30" s="1"/>
  <c r="I4" i="30" s="1"/>
  <c r="C3" i="30"/>
  <c r="I2" i="32"/>
  <c r="B3" i="30" s="1"/>
  <c r="A9" i="30"/>
  <c r="A2" i="1" s="1"/>
  <c r="J2" i="36"/>
  <c r="G7" i="30" s="1"/>
  <c r="I7" i="30" s="1"/>
  <c r="C7" i="30"/>
  <c r="I2" i="36"/>
  <c r="B7" i="30" s="1"/>
  <c r="C2" i="30"/>
  <c r="I2" i="31"/>
  <c r="B2" i="30" s="1"/>
  <c r="C5" i="30"/>
  <c r="I2" i="34"/>
  <c r="B5" i="30" s="1"/>
  <c r="E5" i="26"/>
  <c r="E10" i="29"/>
  <c r="A4" i="26" s="1"/>
  <c r="J2" i="29"/>
  <c r="G4" i="26" s="1"/>
  <c r="I4" i="26" s="1"/>
  <c r="J2" i="27"/>
  <c r="G2" i="26" s="1"/>
  <c r="E9" i="27"/>
  <c r="A2" i="26" s="1"/>
  <c r="J2" i="28"/>
  <c r="G3" i="26" s="1"/>
  <c r="I3" i="26" s="1"/>
  <c r="E9" i="28"/>
  <c r="A3" i="26" s="1"/>
  <c r="F2" i="28"/>
  <c r="F2" i="27"/>
  <c r="F2" i="29"/>
  <c r="E15" i="1"/>
  <c r="D15" i="1"/>
  <c r="C15" i="1"/>
  <c r="E12" i="1"/>
  <c r="D12" i="1"/>
  <c r="E9" i="1"/>
  <c r="D9" i="1"/>
  <c r="C12" i="1"/>
  <c r="C9" i="1"/>
  <c r="M18" i="2"/>
  <c r="L18" i="2"/>
  <c r="N5" i="17"/>
  <c r="O5" i="17"/>
  <c r="A3" i="17"/>
  <c r="B3" i="17"/>
  <c r="C3" i="17"/>
  <c r="D3" i="17"/>
  <c r="E3" i="17"/>
  <c r="F3" i="17"/>
  <c r="A4" i="17"/>
  <c r="B4" i="17"/>
  <c r="C4" i="17"/>
  <c r="C5" i="17" s="1"/>
  <c r="D4" i="17"/>
  <c r="E4" i="17"/>
  <c r="F4" i="17"/>
  <c r="E5" i="17"/>
  <c r="D5" i="17"/>
  <c r="B2" i="17"/>
  <c r="C2" i="17"/>
  <c r="D2" i="17"/>
  <c r="E2" i="17"/>
  <c r="F2" i="17"/>
  <c r="C6" i="21"/>
  <c r="D6" i="21"/>
  <c r="E6" i="21"/>
  <c r="A3" i="2"/>
  <c r="B3" i="2"/>
  <c r="C3" i="2"/>
  <c r="D3" i="2"/>
  <c r="E3" i="2"/>
  <c r="A4" i="2"/>
  <c r="B4" i="2"/>
  <c r="C4" i="2"/>
  <c r="C18" i="2" s="1"/>
  <c r="D4" i="2"/>
  <c r="E4" i="2"/>
  <c r="A6" i="2"/>
  <c r="B6" i="2"/>
  <c r="C6" i="2"/>
  <c r="D6" i="2"/>
  <c r="E6" i="2"/>
  <c r="A7" i="2"/>
  <c r="B7" i="2"/>
  <c r="C7" i="2"/>
  <c r="D7" i="2"/>
  <c r="E7" i="2"/>
  <c r="A8" i="2"/>
  <c r="B8" i="2"/>
  <c r="C8" i="2"/>
  <c r="D8" i="2"/>
  <c r="E8" i="2"/>
  <c r="A9" i="2"/>
  <c r="B9" i="2"/>
  <c r="C9" i="2"/>
  <c r="D9" i="2"/>
  <c r="E9" i="2"/>
  <c r="A10" i="2"/>
  <c r="B10" i="2"/>
  <c r="C10" i="2"/>
  <c r="D10" i="2"/>
  <c r="E10" i="2"/>
  <c r="A11" i="2"/>
  <c r="A12" i="2"/>
  <c r="A13" i="2"/>
  <c r="B13" i="2"/>
  <c r="C13" i="2"/>
  <c r="D13" i="2"/>
  <c r="E13" i="2"/>
  <c r="A17" i="2"/>
  <c r="B17" i="2"/>
  <c r="C17" i="2"/>
  <c r="D17" i="2"/>
  <c r="E17" i="2"/>
  <c r="E18" i="2" s="1"/>
  <c r="D18" i="2"/>
  <c r="B2" i="2"/>
  <c r="C2" i="2"/>
  <c r="D2" i="2"/>
  <c r="E2" i="2"/>
  <c r="A12" i="1"/>
  <c r="B12" i="1"/>
  <c r="B9" i="30" l="1"/>
  <c r="B2" i="1" s="1"/>
  <c r="C9" i="30"/>
  <c r="C2" i="1" s="1"/>
  <c r="I2" i="27"/>
  <c r="B2" i="26" s="1"/>
  <c r="C2" i="26"/>
  <c r="A5" i="26"/>
  <c r="I2" i="26"/>
  <c r="L5" i="26" s="1"/>
  <c r="G5" i="26"/>
  <c r="I2" i="28"/>
  <c r="B3" i="26" s="1"/>
  <c r="C3" i="26"/>
  <c r="I2" i="29"/>
  <c r="C4" i="26"/>
  <c r="F5" i="17"/>
  <c r="G9" i="1"/>
  <c r="G12" i="1"/>
  <c r="G15" i="1"/>
  <c r="G18" i="2"/>
  <c r="I5" i="17"/>
  <c r="G6" i="21"/>
  <c r="I14" i="25"/>
  <c r="J14" i="25" s="1"/>
  <c r="H14" i="25"/>
  <c r="G14" i="25"/>
  <c r="F14" i="25"/>
  <c r="H13" i="25"/>
  <c r="G13" i="25"/>
  <c r="F13" i="25"/>
  <c r="I13" i="25" s="1"/>
  <c r="J13" i="25" s="1"/>
  <c r="H12" i="25"/>
  <c r="G12" i="25"/>
  <c r="I12" i="25" s="1"/>
  <c r="J12" i="25" s="1"/>
  <c r="F12" i="25"/>
  <c r="H11" i="25"/>
  <c r="G11" i="25"/>
  <c r="F11" i="25"/>
  <c r="I11" i="25" s="1"/>
  <c r="J11" i="25" s="1"/>
  <c r="H10" i="25"/>
  <c r="G10" i="25"/>
  <c r="I10" i="25" s="1"/>
  <c r="J10" i="25" s="1"/>
  <c r="F10" i="25"/>
  <c r="H9" i="25"/>
  <c r="G9" i="25"/>
  <c r="F9" i="25"/>
  <c r="I9" i="25" s="1"/>
  <c r="J9" i="25" s="1"/>
  <c r="H8" i="25"/>
  <c r="G8" i="25"/>
  <c r="I8" i="25" s="1"/>
  <c r="J8" i="25" s="1"/>
  <c r="F8" i="25"/>
  <c r="H7" i="25"/>
  <c r="G7" i="25"/>
  <c r="F7" i="25"/>
  <c r="I7" i="25" s="1"/>
  <c r="J7" i="25" s="1"/>
  <c r="I6" i="25"/>
  <c r="J6" i="25" s="1"/>
  <c r="H6" i="25"/>
  <c r="G6" i="25"/>
  <c r="F6" i="25"/>
  <c r="H5" i="25"/>
  <c r="G5" i="25"/>
  <c r="F5" i="25"/>
  <c r="I5" i="25" s="1"/>
  <c r="J5" i="25" s="1"/>
  <c r="H4" i="25"/>
  <c r="G4" i="25"/>
  <c r="I4" i="25" s="1"/>
  <c r="J4" i="25" s="1"/>
  <c r="F4" i="25"/>
  <c r="H3" i="25"/>
  <c r="H2" i="25" s="1"/>
  <c r="E5" i="21" s="1"/>
  <c r="G3" i="25"/>
  <c r="F3" i="25"/>
  <c r="I3" i="25" s="1"/>
  <c r="J3" i="25" s="1"/>
  <c r="H13" i="24"/>
  <c r="G13" i="24"/>
  <c r="I13" i="24" s="1"/>
  <c r="J13" i="24" s="1"/>
  <c r="F13" i="24"/>
  <c r="H12" i="24"/>
  <c r="G12" i="24"/>
  <c r="F12" i="24"/>
  <c r="I12" i="24" s="1"/>
  <c r="J12" i="24" s="1"/>
  <c r="H11" i="24"/>
  <c r="G11" i="24"/>
  <c r="I11" i="24" s="1"/>
  <c r="J11" i="24" s="1"/>
  <c r="F11" i="24"/>
  <c r="H10" i="24"/>
  <c r="G10" i="24"/>
  <c r="F10" i="24"/>
  <c r="I10" i="24" s="1"/>
  <c r="J10" i="24" s="1"/>
  <c r="H9" i="24"/>
  <c r="G9" i="24"/>
  <c r="I9" i="24" s="1"/>
  <c r="J9" i="24" s="1"/>
  <c r="F9" i="24"/>
  <c r="H8" i="24"/>
  <c r="G8" i="24"/>
  <c r="F8" i="24"/>
  <c r="I8" i="24" s="1"/>
  <c r="J8" i="24" s="1"/>
  <c r="I7" i="24"/>
  <c r="J7" i="24" s="1"/>
  <c r="H7" i="24"/>
  <c r="G7" i="24"/>
  <c r="F7" i="24"/>
  <c r="H6" i="24"/>
  <c r="G6" i="24"/>
  <c r="F6" i="24"/>
  <c r="F2" i="24" s="1"/>
  <c r="H5" i="24"/>
  <c r="G5" i="24"/>
  <c r="I5" i="24" s="1"/>
  <c r="J5" i="24" s="1"/>
  <c r="F5" i="24"/>
  <c r="H4" i="24"/>
  <c r="H2" i="24" s="1"/>
  <c r="E4" i="21" s="1"/>
  <c r="G4" i="24"/>
  <c r="F4" i="24"/>
  <c r="I4" i="24" s="1"/>
  <c r="J4" i="24" s="1"/>
  <c r="H3" i="24"/>
  <c r="G3" i="24"/>
  <c r="G2" i="24" s="1"/>
  <c r="D4" i="21" s="1"/>
  <c r="F3" i="24"/>
  <c r="H8" i="23"/>
  <c r="H2" i="23" s="1"/>
  <c r="E3" i="21" s="1"/>
  <c r="G8" i="23"/>
  <c r="F8" i="23"/>
  <c r="I8" i="23" s="1"/>
  <c r="J8" i="23" s="1"/>
  <c r="H7" i="23"/>
  <c r="G7" i="23"/>
  <c r="I7" i="23" s="1"/>
  <c r="J7" i="23" s="1"/>
  <c r="F7" i="23"/>
  <c r="H6" i="23"/>
  <c r="G6" i="23"/>
  <c r="F6" i="23"/>
  <c r="I6" i="23" s="1"/>
  <c r="J6" i="23" s="1"/>
  <c r="H5" i="23"/>
  <c r="G5" i="23"/>
  <c r="I5" i="23" s="1"/>
  <c r="J5" i="23" s="1"/>
  <c r="F5" i="23"/>
  <c r="H4" i="23"/>
  <c r="G4" i="23"/>
  <c r="F4" i="23"/>
  <c r="I4" i="23" s="1"/>
  <c r="J4" i="23" s="1"/>
  <c r="I3" i="23"/>
  <c r="J3" i="23" s="1"/>
  <c r="H3" i="23"/>
  <c r="G3" i="23"/>
  <c r="G2" i="23" s="1"/>
  <c r="D3" i="21" s="1"/>
  <c r="F3" i="23"/>
  <c r="F2" i="23"/>
  <c r="H10" i="22"/>
  <c r="G10" i="22"/>
  <c r="F10" i="22"/>
  <c r="I10" i="22" s="1"/>
  <c r="J10" i="22" s="1"/>
  <c r="I9" i="22"/>
  <c r="J9" i="22" s="1"/>
  <c r="H9" i="22"/>
  <c r="G9" i="22"/>
  <c r="F9" i="22"/>
  <c r="H8" i="22"/>
  <c r="G8" i="22"/>
  <c r="F8" i="22"/>
  <c r="I8" i="22" s="1"/>
  <c r="J8" i="22" s="1"/>
  <c r="H7" i="22"/>
  <c r="G7" i="22"/>
  <c r="F7" i="22"/>
  <c r="I7" i="22" s="1"/>
  <c r="J7" i="22" s="1"/>
  <c r="H6" i="22"/>
  <c r="H2" i="22" s="1"/>
  <c r="E2" i="21" s="1"/>
  <c r="G6" i="22"/>
  <c r="F6" i="22"/>
  <c r="I6" i="22" s="1"/>
  <c r="J6" i="22" s="1"/>
  <c r="H5" i="22"/>
  <c r="G5" i="22"/>
  <c r="I5" i="22" s="1"/>
  <c r="J5" i="22" s="1"/>
  <c r="F5" i="22"/>
  <c r="H4" i="22"/>
  <c r="G4" i="22"/>
  <c r="F4" i="22"/>
  <c r="I4" i="22" s="1"/>
  <c r="J4" i="22" s="1"/>
  <c r="H3" i="22"/>
  <c r="G3" i="22"/>
  <c r="I3" i="22" s="1"/>
  <c r="J3" i="22" s="1"/>
  <c r="F3" i="22"/>
  <c r="K5" i="21"/>
  <c r="K4" i="21"/>
  <c r="K3" i="21"/>
  <c r="C3" i="21"/>
  <c r="K2" i="21"/>
  <c r="M6" i="21" s="1"/>
  <c r="C5" i="26" l="1"/>
  <c r="B5" i="26"/>
  <c r="I2" i="24"/>
  <c r="B4" i="21" s="1"/>
  <c r="C4" i="21"/>
  <c r="E15" i="25"/>
  <c r="A5" i="21" s="1"/>
  <c r="J2" i="25"/>
  <c r="G5" i="21" s="1"/>
  <c r="I5" i="21" s="1"/>
  <c r="J2" i="23"/>
  <c r="G3" i="21" s="1"/>
  <c r="I3" i="21" s="1"/>
  <c r="E9" i="23"/>
  <c r="A3" i="21" s="1"/>
  <c r="I2" i="23"/>
  <c r="B3" i="21" s="1"/>
  <c r="E11" i="22"/>
  <c r="A2" i="21" s="1"/>
  <c r="J2" i="22"/>
  <c r="G2" i="21" s="1"/>
  <c r="I2" i="21" s="1"/>
  <c r="F2" i="22"/>
  <c r="G2" i="22"/>
  <c r="D2" i="21" s="1"/>
  <c r="I6" i="24"/>
  <c r="J6" i="24" s="1"/>
  <c r="I3" i="24"/>
  <c r="J3" i="24" s="1"/>
  <c r="F2" i="25"/>
  <c r="G2" i="25"/>
  <c r="D5" i="21" s="1"/>
  <c r="C5" i="21" l="1"/>
  <c r="I2" i="25"/>
  <c r="B5" i="21" s="1"/>
  <c r="E14" i="24"/>
  <c r="A4" i="21" s="1"/>
  <c r="A6" i="21" s="1"/>
  <c r="J2" i="24"/>
  <c r="G4" i="21" s="1"/>
  <c r="I4" i="21" s="1"/>
  <c r="L6" i="21" s="1"/>
  <c r="C2" i="21"/>
  <c r="I2" i="22"/>
  <c r="B2" i="21" s="1"/>
  <c r="B6" i="21" s="1"/>
  <c r="K17" i="1" l="1"/>
  <c r="I17" i="1"/>
  <c r="K15" i="1"/>
  <c r="I15" i="1"/>
  <c r="K13" i="1"/>
  <c r="I13" i="1"/>
  <c r="K12" i="1"/>
  <c r="I12" i="1"/>
  <c r="K11" i="1"/>
  <c r="I11" i="1"/>
  <c r="K10" i="1"/>
  <c r="I10" i="1"/>
  <c r="K9" i="1"/>
  <c r="I9" i="1"/>
  <c r="K8" i="1"/>
  <c r="I8" i="1"/>
  <c r="K7" i="1"/>
  <c r="I7" i="1"/>
  <c r="K6" i="1"/>
  <c r="I6" i="1"/>
  <c r="K5" i="1"/>
  <c r="I5" i="1"/>
  <c r="K4" i="1"/>
  <c r="I4" i="1"/>
  <c r="K3" i="1"/>
  <c r="I3" i="1"/>
  <c r="K2" i="1"/>
  <c r="I2" i="1"/>
  <c r="L18" i="1" l="1"/>
  <c r="H12" i="20"/>
  <c r="J12" i="20" s="1"/>
  <c r="G12" i="20"/>
  <c r="F12" i="20"/>
  <c r="I12" i="20" s="1"/>
  <c r="H11" i="20"/>
  <c r="G11" i="20"/>
  <c r="F11" i="20"/>
  <c r="I11" i="20" s="1"/>
  <c r="H10" i="20"/>
  <c r="G10" i="20"/>
  <c r="F10" i="20"/>
  <c r="J9" i="20"/>
  <c r="I9" i="20"/>
  <c r="H8" i="20"/>
  <c r="G8" i="20"/>
  <c r="F8" i="20"/>
  <c r="I8" i="20" s="1"/>
  <c r="H7" i="20"/>
  <c r="G7" i="20"/>
  <c r="F7" i="20"/>
  <c r="I7" i="20" s="1"/>
  <c r="H6" i="20"/>
  <c r="G6" i="20"/>
  <c r="F6" i="20"/>
  <c r="I6" i="20" s="1"/>
  <c r="H5" i="20"/>
  <c r="G5" i="20"/>
  <c r="F5" i="20"/>
  <c r="I5" i="20" s="1"/>
  <c r="H4" i="20"/>
  <c r="J4" i="20" s="1"/>
  <c r="G4" i="20"/>
  <c r="F4" i="20"/>
  <c r="I4" i="20" s="1"/>
  <c r="H3" i="20"/>
  <c r="H2" i="20" s="1"/>
  <c r="G3" i="20"/>
  <c r="G2" i="20" s="1"/>
  <c r="F3" i="20"/>
  <c r="H7" i="19"/>
  <c r="G7" i="19"/>
  <c r="F7" i="19"/>
  <c r="I7" i="19" s="1"/>
  <c r="H6" i="19"/>
  <c r="J6" i="19" s="1"/>
  <c r="G6" i="19"/>
  <c r="F6" i="19"/>
  <c r="I6" i="19" s="1"/>
  <c r="H5" i="19"/>
  <c r="J5" i="19" s="1"/>
  <c r="G5" i="19"/>
  <c r="F5" i="19"/>
  <c r="I5" i="19" s="1"/>
  <c r="H4" i="19"/>
  <c r="G4" i="19"/>
  <c r="F4" i="19"/>
  <c r="I4" i="19" s="1"/>
  <c r="H3" i="19"/>
  <c r="H2" i="19" s="1"/>
  <c r="G3" i="19"/>
  <c r="G2" i="19" s="1"/>
  <c r="F3" i="19"/>
  <c r="I3" i="19" s="1"/>
  <c r="H25" i="18"/>
  <c r="G25" i="18"/>
  <c r="F25" i="18"/>
  <c r="I25" i="18" s="1"/>
  <c r="H24" i="18"/>
  <c r="J24" i="18" s="1"/>
  <c r="G24" i="18"/>
  <c r="F24" i="18"/>
  <c r="I24" i="18" s="1"/>
  <c r="H23" i="18"/>
  <c r="G23" i="18"/>
  <c r="I23" i="18" s="1"/>
  <c r="F23" i="18"/>
  <c r="H22" i="18"/>
  <c r="G22" i="18"/>
  <c r="F22" i="18"/>
  <c r="I22" i="18" s="1"/>
  <c r="J22" i="18" s="1"/>
  <c r="H21" i="18"/>
  <c r="G21" i="18"/>
  <c r="F21" i="18"/>
  <c r="I21" i="18" s="1"/>
  <c r="J21" i="18" s="1"/>
  <c r="H20" i="18"/>
  <c r="J20" i="18" s="1"/>
  <c r="G20" i="18"/>
  <c r="I20" i="18" s="1"/>
  <c r="F20" i="18"/>
  <c r="I19" i="18"/>
  <c r="H19" i="18"/>
  <c r="J19" i="18" s="1"/>
  <c r="G19" i="18"/>
  <c r="F19" i="18"/>
  <c r="H18" i="18"/>
  <c r="J18" i="18" s="1"/>
  <c r="G18" i="18"/>
  <c r="F18" i="18"/>
  <c r="I18" i="18" s="1"/>
  <c r="H17" i="18"/>
  <c r="G17" i="18"/>
  <c r="F17" i="18"/>
  <c r="I17" i="18" s="1"/>
  <c r="H16" i="18"/>
  <c r="J16" i="18" s="1"/>
  <c r="G16" i="18"/>
  <c r="F16" i="18"/>
  <c r="I16" i="18" s="1"/>
  <c r="H15" i="18"/>
  <c r="J15" i="18" s="1"/>
  <c r="G15" i="18"/>
  <c r="F15" i="18"/>
  <c r="I15" i="18" s="1"/>
  <c r="H14" i="18"/>
  <c r="G14" i="18"/>
  <c r="F14" i="18"/>
  <c r="I14" i="18" s="1"/>
  <c r="H13" i="18"/>
  <c r="G13" i="18"/>
  <c r="F13" i="18"/>
  <c r="I13" i="18" s="1"/>
  <c r="H12" i="18"/>
  <c r="G12" i="18"/>
  <c r="F12" i="18"/>
  <c r="I12" i="18" s="1"/>
  <c r="H11" i="18"/>
  <c r="G11" i="18"/>
  <c r="F11" i="18"/>
  <c r="I11" i="18" s="1"/>
  <c r="J11" i="18" s="1"/>
  <c r="H10" i="18"/>
  <c r="G10" i="18"/>
  <c r="F10" i="18"/>
  <c r="I10" i="18" s="1"/>
  <c r="J10" i="18" s="1"/>
  <c r="H9" i="18"/>
  <c r="G9" i="18"/>
  <c r="I9" i="18" s="1"/>
  <c r="F9" i="18"/>
  <c r="I8" i="18"/>
  <c r="H8" i="18"/>
  <c r="J8" i="18" s="1"/>
  <c r="G8" i="18"/>
  <c r="F8" i="18"/>
  <c r="H7" i="18"/>
  <c r="G7" i="18"/>
  <c r="F7" i="18"/>
  <c r="I7" i="18" s="1"/>
  <c r="H6" i="18"/>
  <c r="J6" i="18" s="1"/>
  <c r="G6" i="18"/>
  <c r="F6" i="18"/>
  <c r="I6" i="18" s="1"/>
  <c r="H5" i="18"/>
  <c r="J5" i="18" s="1"/>
  <c r="G5" i="18"/>
  <c r="F5" i="18"/>
  <c r="I5" i="18" s="1"/>
  <c r="H4" i="18"/>
  <c r="G4" i="18"/>
  <c r="F4" i="18"/>
  <c r="I4" i="18" s="1"/>
  <c r="H3" i="18"/>
  <c r="H2" i="18" s="1"/>
  <c r="G3" i="18"/>
  <c r="F3" i="18"/>
  <c r="I3" i="18" s="1"/>
  <c r="J3" i="18" s="1"/>
  <c r="G2" i="18"/>
  <c r="M4" i="17"/>
  <c r="M3" i="17"/>
  <c r="M2" i="17"/>
  <c r="J14" i="18" l="1"/>
  <c r="J4" i="19"/>
  <c r="J7" i="20"/>
  <c r="J4" i="18"/>
  <c r="J9" i="18"/>
  <c r="J17" i="18"/>
  <c r="J7" i="19"/>
  <c r="J7" i="18"/>
  <c r="J12" i="18"/>
  <c r="J25" i="18"/>
  <c r="J5" i="20"/>
  <c r="J8" i="20"/>
  <c r="J11" i="20"/>
  <c r="A2" i="17"/>
  <c r="L14" i="18"/>
  <c r="J2" i="18" s="1"/>
  <c r="J23" i="18"/>
  <c r="J13" i="18"/>
  <c r="J6" i="20"/>
  <c r="F2" i="18"/>
  <c r="F2" i="19"/>
  <c r="F2" i="20"/>
  <c r="I3" i="20"/>
  <c r="J3" i="20" s="1"/>
  <c r="I10" i="20"/>
  <c r="J10" i="20" s="1"/>
  <c r="J3" i="19"/>
  <c r="L14" i="20" l="1"/>
  <c r="J2" i="20" s="1"/>
  <c r="I2" i="17"/>
  <c r="K2" i="17" s="1"/>
  <c r="B46" i="18"/>
  <c r="I2" i="20"/>
  <c r="I2" i="19"/>
  <c r="I2" i="18"/>
  <c r="A5" i="17"/>
  <c r="A15" i="1" s="1"/>
  <c r="L14" i="19"/>
  <c r="J2" i="19" s="1"/>
  <c r="B5" i="17" l="1"/>
  <c r="B15" i="1" s="1"/>
  <c r="B20" i="19"/>
  <c r="I3" i="17"/>
  <c r="K3" i="17" s="1"/>
  <c r="I4" i="17"/>
  <c r="K4" i="17" s="1"/>
  <c r="H5" i="16" l="1"/>
  <c r="G5" i="16"/>
  <c r="G2" i="16" s="1"/>
  <c r="F5" i="16"/>
  <c r="I5" i="16" s="1"/>
  <c r="I4" i="16"/>
  <c r="H4" i="16"/>
  <c r="J4" i="16" s="1"/>
  <c r="G4" i="16"/>
  <c r="F4" i="16"/>
  <c r="H3" i="16"/>
  <c r="H2" i="16" s="1"/>
  <c r="G3" i="16"/>
  <c r="F3" i="16"/>
  <c r="I3" i="16" s="1"/>
  <c r="J3" i="16" s="1"/>
  <c r="I9" i="14"/>
  <c r="H9" i="14"/>
  <c r="J9" i="14" s="1"/>
  <c r="G9" i="14"/>
  <c r="F9" i="14"/>
  <c r="H8" i="14"/>
  <c r="G8" i="14"/>
  <c r="F8" i="14"/>
  <c r="I8" i="14" s="1"/>
  <c r="J8" i="14" s="1"/>
  <c r="H7" i="14"/>
  <c r="G7" i="14"/>
  <c r="F7" i="14"/>
  <c r="I7" i="14" s="1"/>
  <c r="H6" i="14"/>
  <c r="G6" i="14"/>
  <c r="F6" i="14"/>
  <c r="I6" i="14" s="1"/>
  <c r="H5" i="14"/>
  <c r="G5" i="14"/>
  <c r="F5" i="14"/>
  <c r="H4" i="14"/>
  <c r="G4" i="14"/>
  <c r="F4" i="14"/>
  <c r="I4" i="14" s="1"/>
  <c r="J4" i="14" s="1"/>
  <c r="S3" i="14"/>
  <c r="H3" i="14"/>
  <c r="J3" i="14" s="1"/>
  <c r="G3" i="14"/>
  <c r="G2" i="14" s="1"/>
  <c r="F3" i="14"/>
  <c r="I3" i="14" s="1"/>
  <c r="S2" i="14"/>
  <c r="F2" i="14"/>
  <c r="B12" i="13"/>
  <c r="C12" i="13" s="1"/>
  <c r="B7" i="12"/>
  <c r="C7" i="12" s="1"/>
  <c r="H6" i="11"/>
  <c r="G6" i="11"/>
  <c r="F6" i="11"/>
  <c r="I6" i="11" s="1"/>
  <c r="H5" i="11"/>
  <c r="G5" i="11"/>
  <c r="F5" i="11"/>
  <c r="I5" i="11" s="1"/>
  <c r="H4" i="11"/>
  <c r="G4" i="11"/>
  <c r="F4" i="11"/>
  <c r="I4" i="11" s="1"/>
  <c r="J4" i="11" s="1"/>
  <c r="H3" i="11"/>
  <c r="J3" i="11" s="1"/>
  <c r="G3" i="11"/>
  <c r="G2" i="11" s="1"/>
  <c r="F3" i="11"/>
  <c r="I3" i="11" s="1"/>
  <c r="S2" i="11"/>
  <c r="H11" i="10"/>
  <c r="G11" i="10"/>
  <c r="F11" i="10"/>
  <c r="I11" i="10" s="1"/>
  <c r="J11" i="10" s="1"/>
  <c r="H10" i="10"/>
  <c r="G10" i="10"/>
  <c r="I10" i="10" s="1"/>
  <c r="F10" i="10"/>
  <c r="I9" i="10"/>
  <c r="H9" i="10"/>
  <c r="J9" i="10" s="1"/>
  <c r="G9" i="10"/>
  <c r="F9" i="10"/>
  <c r="H8" i="10"/>
  <c r="G8" i="10"/>
  <c r="F8" i="10"/>
  <c r="I8" i="10" s="1"/>
  <c r="J8" i="10" s="1"/>
  <c r="H7" i="10"/>
  <c r="J7" i="10" s="1"/>
  <c r="G7" i="10"/>
  <c r="F7" i="10"/>
  <c r="I7" i="10" s="1"/>
  <c r="H6" i="10"/>
  <c r="G6" i="10"/>
  <c r="F6" i="10"/>
  <c r="I6" i="10" s="1"/>
  <c r="H5" i="10"/>
  <c r="G5" i="10"/>
  <c r="F5" i="10"/>
  <c r="H4" i="10"/>
  <c r="G4" i="10"/>
  <c r="F4" i="10"/>
  <c r="I4" i="10" s="1"/>
  <c r="J4" i="10" s="1"/>
  <c r="H3" i="10"/>
  <c r="G3" i="10"/>
  <c r="G2" i="10" s="1"/>
  <c r="F3" i="10"/>
  <c r="I3" i="10" s="1"/>
  <c r="J3" i="10" s="1"/>
  <c r="H11" i="9"/>
  <c r="G11" i="9"/>
  <c r="I11" i="9" s="1"/>
  <c r="F11" i="9"/>
  <c r="I10" i="9"/>
  <c r="H10" i="9"/>
  <c r="J10" i="9" s="1"/>
  <c r="G10" i="9"/>
  <c r="F10" i="9"/>
  <c r="H9" i="9"/>
  <c r="G9" i="9"/>
  <c r="F9" i="9"/>
  <c r="I9" i="9" s="1"/>
  <c r="J9" i="9" s="1"/>
  <c r="H8" i="9"/>
  <c r="G8" i="9"/>
  <c r="F8" i="9"/>
  <c r="I8" i="9" s="1"/>
  <c r="H7" i="9"/>
  <c r="J7" i="9" s="1"/>
  <c r="G7" i="9"/>
  <c r="F7" i="9"/>
  <c r="I7" i="9" s="1"/>
  <c r="H6" i="9"/>
  <c r="G6" i="9"/>
  <c r="F6" i="9"/>
  <c r="H5" i="9"/>
  <c r="G5" i="9"/>
  <c r="F5" i="9"/>
  <c r="I5" i="9" s="1"/>
  <c r="J5" i="9" s="1"/>
  <c r="H4" i="9"/>
  <c r="G4" i="9"/>
  <c r="F4" i="9"/>
  <c r="I4" i="9" s="1"/>
  <c r="H3" i="9"/>
  <c r="G3" i="9"/>
  <c r="F3" i="9"/>
  <c r="S5" i="8"/>
  <c r="H4" i="8"/>
  <c r="G4" i="8"/>
  <c r="F4" i="8"/>
  <c r="I4" i="8" s="1"/>
  <c r="J4" i="8" s="1"/>
  <c r="H3" i="8"/>
  <c r="G3" i="8"/>
  <c r="G2" i="8" s="1"/>
  <c r="F3" i="8"/>
  <c r="I3" i="8" s="1"/>
  <c r="J3" i="8" s="1"/>
  <c r="S2" i="8"/>
  <c r="H2" i="8"/>
  <c r="H14" i="7"/>
  <c r="J14" i="7" s="1"/>
  <c r="G14" i="7"/>
  <c r="F14" i="7"/>
  <c r="I14" i="7" s="1"/>
  <c r="H13" i="7"/>
  <c r="J13" i="7" s="1"/>
  <c r="G13" i="7"/>
  <c r="F13" i="7"/>
  <c r="I13" i="7" s="1"/>
  <c r="H12" i="7"/>
  <c r="G12" i="7"/>
  <c r="F12" i="7"/>
  <c r="H11" i="7"/>
  <c r="G11" i="7"/>
  <c r="F11" i="7"/>
  <c r="I11" i="7" s="1"/>
  <c r="J11" i="7" s="1"/>
  <c r="H10" i="7"/>
  <c r="G10" i="7"/>
  <c r="G2" i="7" s="1"/>
  <c r="F10" i="7"/>
  <c r="I10" i="7" s="1"/>
  <c r="J10" i="7" s="1"/>
  <c r="H9" i="7"/>
  <c r="G9" i="7"/>
  <c r="I9" i="7" s="1"/>
  <c r="F9" i="7"/>
  <c r="I8" i="7"/>
  <c r="H8" i="7"/>
  <c r="J8" i="7" s="1"/>
  <c r="G8" i="7"/>
  <c r="F8" i="7"/>
  <c r="H7" i="7"/>
  <c r="G7" i="7"/>
  <c r="F7" i="7"/>
  <c r="I7" i="7" s="1"/>
  <c r="J7" i="7" s="1"/>
  <c r="H6" i="7"/>
  <c r="G6" i="7"/>
  <c r="F6" i="7"/>
  <c r="I6" i="7" s="1"/>
  <c r="H5" i="7"/>
  <c r="J5" i="7" s="1"/>
  <c r="G5" i="7"/>
  <c r="F5" i="7"/>
  <c r="I5" i="7" s="1"/>
  <c r="H4" i="7"/>
  <c r="G4" i="7"/>
  <c r="F4" i="7"/>
  <c r="H3" i="7"/>
  <c r="H2" i="7" s="1"/>
  <c r="G3" i="7"/>
  <c r="F3" i="7"/>
  <c r="I3" i="7" s="1"/>
  <c r="J3" i="7" s="1"/>
  <c r="H5" i="5"/>
  <c r="G5" i="5"/>
  <c r="F5" i="5"/>
  <c r="H4" i="5"/>
  <c r="G4" i="5"/>
  <c r="F4" i="5"/>
  <c r="I4" i="5" s="1"/>
  <c r="J4" i="5" s="1"/>
  <c r="H3" i="5"/>
  <c r="G3" i="5"/>
  <c r="G2" i="5" s="1"/>
  <c r="F3" i="5"/>
  <c r="I3" i="5" s="1"/>
  <c r="J3" i="5" s="1"/>
  <c r="H7" i="4"/>
  <c r="G7" i="4"/>
  <c r="F7" i="4"/>
  <c r="I7" i="4" s="1"/>
  <c r="J7" i="4" s="1"/>
  <c r="H6" i="4"/>
  <c r="G6" i="4"/>
  <c r="G2" i="4" s="1"/>
  <c r="F6" i="4"/>
  <c r="I6" i="4" s="1"/>
  <c r="J6" i="4" s="1"/>
  <c r="H5" i="4"/>
  <c r="J5" i="4" s="1"/>
  <c r="G5" i="4"/>
  <c r="I5" i="4" s="1"/>
  <c r="F5" i="4"/>
  <c r="I4" i="4"/>
  <c r="H4" i="4"/>
  <c r="J4" i="4" s="1"/>
  <c r="G4" i="4"/>
  <c r="F4" i="4"/>
  <c r="H3" i="4"/>
  <c r="G3" i="4"/>
  <c r="F3" i="4"/>
  <c r="I3" i="4" s="1"/>
  <c r="J3" i="4" s="1"/>
  <c r="S2" i="4"/>
  <c r="H2" i="4"/>
  <c r="H4" i="3"/>
  <c r="G4" i="3"/>
  <c r="F4" i="3"/>
  <c r="I4" i="3" s="1"/>
  <c r="H3" i="3"/>
  <c r="H2" i="3" s="1"/>
  <c r="G3" i="3"/>
  <c r="G2" i="3" s="1"/>
  <c r="F3" i="3"/>
  <c r="I3" i="3" s="1"/>
  <c r="K17" i="2"/>
  <c r="K15" i="2"/>
  <c r="I15" i="2"/>
  <c r="G15" i="2"/>
  <c r="K13" i="2"/>
  <c r="K12" i="2"/>
  <c r="K11" i="2"/>
  <c r="K10" i="2"/>
  <c r="K9" i="2"/>
  <c r="K8" i="2"/>
  <c r="K7" i="2"/>
  <c r="K6" i="2"/>
  <c r="K5" i="2"/>
  <c r="I5" i="2"/>
  <c r="G5" i="2"/>
  <c r="K4" i="2"/>
  <c r="K3" i="2"/>
  <c r="K2" i="2"/>
  <c r="L14" i="11" l="1"/>
  <c r="J2" i="11" s="1"/>
  <c r="L14" i="10"/>
  <c r="J2" i="10" s="1"/>
  <c r="G9" i="2" s="1"/>
  <c r="I9" i="2" s="1"/>
  <c r="J5" i="10"/>
  <c r="J10" i="10"/>
  <c r="J6" i="11"/>
  <c r="J11" i="9"/>
  <c r="G12" i="2"/>
  <c r="I12" i="2" s="1"/>
  <c r="L2" i="13"/>
  <c r="J6" i="9"/>
  <c r="G11" i="2"/>
  <c r="I11" i="2" s="1"/>
  <c r="K2" i="12"/>
  <c r="J6" i="14"/>
  <c r="J9" i="7"/>
  <c r="J6" i="10"/>
  <c r="J6" i="7"/>
  <c r="J4" i="3"/>
  <c r="J7" i="14"/>
  <c r="J4" i="9"/>
  <c r="L14" i="4"/>
  <c r="J2" i="4" s="1"/>
  <c r="G3" i="2" s="1"/>
  <c r="I3" i="2" s="1"/>
  <c r="L14" i="8"/>
  <c r="J2" i="8" s="1"/>
  <c r="G7" i="2" s="1"/>
  <c r="I7" i="2" s="1"/>
  <c r="J8" i="9"/>
  <c r="J5" i="11"/>
  <c r="J5" i="16"/>
  <c r="L14" i="16" s="1"/>
  <c r="J2" i="16" s="1"/>
  <c r="G17" i="2" s="1"/>
  <c r="I17" i="2" s="1"/>
  <c r="F2" i="3"/>
  <c r="F2" i="8"/>
  <c r="J3" i="3"/>
  <c r="F2" i="4"/>
  <c r="F2" i="5"/>
  <c r="F2" i="10"/>
  <c r="K3" i="12"/>
  <c r="H2" i="14"/>
  <c r="F2" i="9"/>
  <c r="F2" i="16"/>
  <c r="H2" i="5"/>
  <c r="I5" i="5"/>
  <c r="J5" i="5" s="1"/>
  <c r="I4" i="7"/>
  <c r="J4" i="7" s="1"/>
  <c r="I12" i="7"/>
  <c r="J12" i="7" s="1"/>
  <c r="G2" i="9"/>
  <c r="I3" i="9"/>
  <c r="J3" i="9" s="1"/>
  <c r="I6" i="9"/>
  <c r="H2" i="10"/>
  <c r="I5" i="10"/>
  <c r="I5" i="14"/>
  <c r="J5" i="14" s="1"/>
  <c r="H2" i="9"/>
  <c r="F2" i="11"/>
  <c r="F2" i="7"/>
  <c r="H2" i="11"/>
  <c r="L14" i="7" l="1"/>
  <c r="J2" i="7" s="1"/>
  <c r="G6" i="2" s="1"/>
  <c r="I6" i="2" s="1"/>
  <c r="L14" i="14"/>
  <c r="J2" i="14" s="1"/>
  <c r="G13" i="2" s="1"/>
  <c r="I13" i="2" s="1"/>
  <c r="L14" i="5"/>
  <c r="J2" i="5" s="1"/>
  <c r="G4" i="2" s="1"/>
  <c r="I4" i="2" s="1"/>
  <c r="L14" i="9"/>
  <c r="J2" i="9" s="1"/>
  <c r="I2" i="10"/>
  <c r="G10" i="2"/>
  <c r="I10" i="2" s="1"/>
  <c r="S4" i="11"/>
  <c r="I2" i="4"/>
  <c r="I2" i="5"/>
  <c r="I2" i="16"/>
  <c r="A2" i="2"/>
  <c r="L11" i="3"/>
  <c r="J2" i="3" s="1"/>
  <c r="I2" i="14"/>
  <c r="I2" i="8"/>
  <c r="I2" i="7"/>
  <c r="I2" i="11"/>
  <c r="I2" i="9"/>
  <c r="I2" i="3"/>
  <c r="B18" i="2" l="1"/>
  <c r="B9" i="1" s="1"/>
  <c r="B18" i="1" s="1"/>
  <c r="G8" i="2"/>
  <c r="I8" i="2" s="1"/>
  <c r="B26" i="9"/>
  <c r="B10" i="3"/>
  <c r="G2" i="2"/>
  <c r="I2" i="2" s="1"/>
  <c r="A18" i="2"/>
  <c r="A9" i="1" s="1"/>
  <c r="A18" i="1" s="1"/>
  <c r="S4" i="9" l="1"/>
  <c r="J26" i="9"/>
  <c r="S2" i="9" s="1"/>
</calcChain>
</file>

<file path=xl/sharedStrings.xml><?xml version="1.0" encoding="utf-8"?>
<sst xmlns="http://schemas.openxmlformats.org/spreadsheetml/2006/main" count="3928" uniqueCount="1507">
  <si>
    <r>
      <t>Contrôles</t>
    </r>
    <r>
      <rPr>
        <b/>
        <sz val="10"/>
        <rFont val="Arial"/>
        <family val="2"/>
      </rPr>
      <t xml:space="preserve">
</t>
    </r>
    <r>
      <rPr>
        <sz val="10"/>
        <rFont val="Arial"/>
        <family val="2"/>
      </rPr>
      <t>Applicables</t>
    </r>
  </si>
  <si>
    <t>Nombre de question.</t>
  </si>
  <si>
    <t>Total Oui</t>
  </si>
  <si>
    <t>Total Non</t>
  </si>
  <si>
    <t>Total Pas</t>
  </si>
  <si>
    <t>ISO 27018
18 domaines, 56 contrôles</t>
  </si>
  <si>
    <t>Cote</t>
  </si>
  <si>
    <t>Contrôle</t>
  </si>
  <si>
    <t>%</t>
  </si>
  <si>
    <t>Notes 
ciblées</t>
  </si>
  <si>
    <t>Cote 
ISO 27018</t>
  </si>
  <si>
    <t>Note  ciblée
ISO 27018</t>
  </si>
  <si>
    <t xml:space="preserve"> </t>
  </si>
  <si>
    <t xml:space="preserve"> ÉTAT DE LA SÉCURITÉ</t>
  </si>
  <si>
    <t>5.Sécurité de l'information</t>
  </si>
  <si>
    <t>15.1.1 Identification de la législation en vigueur</t>
  </si>
  <si>
    <r>
      <t xml:space="preserve">
</t>
    </r>
    <r>
      <rPr>
        <b/>
        <sz val="10"/>
        <rFont val="Arial"/>
        <family val="2"/>
      </rPr>
      <t>Audit de conformité réalisé par :</t>
    </r>
    <r>
      <rPr>
        <sz val="10"/>
        <rFont val="Arial"/>
        <family val="2"/>
      </rPr>
      <t xml:space="preserve">                                                                            
</t>
    </r>
    <r>
      <rPr>
        <b/>
        <sz val="10"/>
        <rFont val="Arial"/>
        <family val="2"/>
      </rPr>
      <t xml:space="preserve">Date:   </t>
    </r>
  </si>
  <si>
    <t>6.Organisation de la sécurité de l'information</t>
  </si>
  <si>
    <t>15.1.2 Droits de propriété intellectuelle</t>
  </si>
  <si>
    <t>7.Sécurité liée aux ressources humaines</t>
  </si>
  <si>
    <t>15.1.3 Protection des enregistrements de l’organisme</t>
  </si>
  <si>
    <t>8. Gestion des actifs</t>
  </si>
  <si>
    <t>15.1.4 Protection des données et confidentialité des informations relatives à la vie privée</t>
  </si>
  <si>
    <t>9.Contrôle d'accès</t>
  </si>
  <si>
    <t>15.1.5 Mesure préventive à l’égard du mauvais usage des moyens de traitement de l’information</t>
  </si>
  <si>
    <t>Entité Auditée:</t>
  </si>
  <si>
    <t>10.Cryptographie</t>
  </si>
  <si>
    <t>15.1.6 Réglementation relative aux mesures cryptographiques</t>
  </si>
  <si>
    <t>11.Sécurité physique et environnementale</t>
  </si>
  <si>
    <t>15.2.1 Conformité avec les politiques et les normes de sécurité</t>
  </si>
  <si>
    <t>12.Sécurité des opérations</t>
  </si>
  <si>
    <t>15.2.2 Vérification de la conformité technique</t>
  </si>
  <si>
    <t>13.Communication sécurisée</t>
  </si>
  <si>
    <t>15.3.1 Contrôles de l’audit du système d’information</t>
  </si>
  <si>
    <t>14.Acquisition, développement et maintenance du système</t>
  </si>
  <si>
    <t>15.3.2 Protection des outils d’audit du système d’information</t>
  </si>
  <si>
    <t>15.Relations des fournisseurs</t>
  </si>
  <si>
    <t>16.Gestion des incidents de sécurité de l'information</t>
  </si>
  <si>
    <t>17.Communication sécurisée</t>
  </si>
  <si>
    <t>18. Conformité</t>
  </si>
  <si>
    <t xml:space="preserve"> Source: Capability Maturity Model</t>
  </si>
  <si>
    <t>Cotation des mesures de sécurité</t>
  </si>
  <si>
    <t>0 - Aucun</t>
  </si>
  <si>
    <t>Aucun processus/documentation en place</t>
  </si>
  <si>
    <t>1 - initial</t>
  </si>
  <si>
    <t>Le processus est caractérisé par la prédominance d'interventions ponctuelles, voire chaotiques.  Il est très peu défini et la réussite dépend de l'effort individuel</t>
  </si>
  <si>
    <t>2 - reproductible</t>
  </si>
  <si>
    <t>Une gestion élémentaire de la sécurité est définie pour assurer le suivi des coûts, des délais et de la fonctionnalité.  L'expertise nécessaire au processus est en place pour reproduire la même action</t>
  </si>
  <si>
    <t>3 - défini</t>
  </si>
  <si>
    <t>Le processus de sécurité est documenté, normalisé et intégré dans le processus standard de l'organisation</t>
  </si>
  <si>
    <t>4 - maîtrisé</t>
  </si>
  <si>
    <t>Des mesures détaillées sont prises en ce qui concerne le déroulement du processus et la qualité générée.   Le processus et le niveau de qualité sont connus et contrôlés quantitativement</t>
  </si>
  <si>
    <t>5 - optimisation</t>
  </si>
  <si>
    <t>Une amélioration continue du processus est mise en œuvre par une rétroaction quantitative émanant du processus lui-même et par l'application d'idées et de technologies innovatrices</t>
  </si>
  <si>
    <t>Question d'évaluation</t>
  </si>
  <si>
    <t>Réponse</t>
  </si>
  <si>
    <t>Total</t>
  </si>
  <si>
    <t>Côte</t>
  </si>
  <si>
    <t>Côte cible</t>
  </si>
  <si>
    <t>5.1.1.1 Existe-t-il un document de politique de sécurité de l'information ?</t>
  </si>
  <si>
    <t>Oui</t>
  </si>
  <si>
    <t>5. Sécurité de l'information</t>
  </si>
  <si>
    <t>5.1.1.2 Un document de politique de sécurité est-il approuvé par la direction ?</t>
  </si>
  <si>
    <t>Non</t>
  </si>
  <si>
    <t>5.1.1 Politiques en matière de sécurité de l'information</t>
  </si>
  <si>
    <t>5.1.1.3 Un document de politique de sécurité a-t-il été publié auprès de l'ensemble de salariés?</t>
  </si>
  <si>
    <t>5.1.2 Examen des politiques en matière de sécurité de l'information</t>
  </si>
  <si>
    <t>5.1.1.4 Un document de politique de sécurité est-il diffusé auprès de l'ensemble des salariés ?</t>
  </si>
  <si>
    <t>5.1.2.1 La politique de sécurité a-t-elle un apport considérable dans l'organisation ?</t>
  </si>
  <si>
    <t>Pas</t>
  </si>
  <si>
    <t>5.1.2.2 La politique de sécurité de l'information est-elle adéquate à l'entreprise ?</t>
  </si>
  <si>
    <t>5.1.2.3 Un examen de la politique de sécurité est il fait à des intervalles fixés ?</t>
  </si>
  <si>
    <t>5.1.2.4 Un examen de la politique de sécurité est il fait en cas de changement majeurs dans l'entreprise ?</t>
  </si>
  <si>
    <t>Reponse</t>
  </si>
  <si>
    <t>6.1.1.1 La direction soutient elle la politique de sécurité au sein de l'organisation ?</t>
  </si>
  <si>
    <t>6. Organisation de la sécurité de l'information</t>
  </si>
  <si>
    <t>6.1.1.2 La direction a-t-elle des engagements franc envers la politique de sécurtié ?</t>
  </si>
  <si>
    <t>6.1.1 Rôles et responsabilités en matière de sécurité de l'information</t>
  </si>
  <si>
    <t>6.1.1.3 La direction emet elle des directives claires liées à la politique de sécurité ?</t>
  </si>
  <si>
    <t>6.1.2 Séparation des tâches</t>
  </si>
  <si>
    <t>6.1.1.4 La direction a-t-elle une reconnaissance de responsabilité liées à la sécurité ?</t>
  </si>
  <si>
    <t>6.1.3 Contact avec les autorités</t>
  </si>
  <si>
    <t>6.1.2.1 Les activités relatives à la sécurité sont elles coordonnées par des intervenants ?</t>
  </si>
  <si>
    <t>6.1.4 Contact avec des groupes d'intérêt</t>
  </si>
  <si>
    <t>6.1.2.2 Les intervenants ont 'ill des rôles et des fonctions appropriés representatif des différentes parties de l'organisme ?</t>
  </si>
  <si>
    <t>6.1.5 Sécurité de l'information dans la gestion des projets</t>
  </si>
  <si>
    <t>6.1.3.1 Des responsabilités sont elle clairement définit en matière de sécurité des systèmes d'informations ?</t>
  </si>
  <si>
    <t>6.1.4.1 Un système de gestion des autorisation est il définit pour chaque nouveau moyen de traitement de l'information ?</t>
  </si>
  <si>
    <t>6.1.4.2 Un système de gestion des autorisation est il mis en oeurvre pour chaque nouveau moyen de traitement de l'information?</t>
  </si>
  <si>
    <t>6.1.5.1 Des exigenes en matière d'engagement de confidentialité sont elle identifiées ?</t>
  </si>
  <si>
    <t>6.1.5.2 Des exigences en matière de non-divulagation sont elle identifiées ?</t>
  </si>
  <si>
    <t>6.1.5.3 Les exigences en maitère de confidentialité et de non-divulgation sont elle réexaminer ?</t>
  </si>
  <si>
    <t>Mesures</t>
  </si>
  <si>
    <t>6.1.1 La direction soutienne activement la politique de sécurité au sein de l’organisme au moyen de directives claires, d’un engagement franc, d’attribution de fonctions 
explicites et d’une reconnaissance des responsabilités liées à la sécurité de l’information.</t>
  </si>
  <si>
    <t>6.1.2 Les activités relatives à la sécurité de l’information soient coordonnées par des intervenants ayant des fonctions et des rôles appropriés représentatifs des différentes parties de l’organisme.</t>
  </si>
  <si>
    <t>6.1.3 Définir clairement toutes les responsabilités en matière de sécurité de l’information.</t>
  </si>
  <si>
    <t>6.1.4 Définir et de mettre en oeuvre un système de gestion des autorisations pour chaque nouveau moyen de traitement de l’information.</t>
  </si>
  <si>
    <t>6.1.5 Identifier et de réexaminer régulièrement les exigences en matière d’engagements de confidentialité ou de non-divulgation, conformément aux besoins de l’organisme.</t>
  </si>
  <si>
    <r>
      <t xml:space="preserve">Éric Clairvoyant, conseiller en sécurité </t>
    </r>
    <r>
      <rPr>
        <b/>
        <sz val="10"/>
        <color indexed="9"/>
        <rFont val="Symbol"/>
        <family val="1"/>
        <charset val="2"/>
      </rPr>
      <t>Ó</t>
    </r>
  </si>
  <si>
    <t xml:space="preserve">Total Non </t>
  </si>
  <si>
    <t>7.2.1.1 Les informations sont elles classées ?</t>
  </si>
  <si>
    <t>7. Sécurité liée aux ressources humaines</t>
  </si>
  <si>
    <t>7.2.1.2 Les informations sont elles classées en termes de valeurs ?</t>
  </si>
  <si>
    <t>7.2.1 Gestion responsabilités</t>
  </si>
  <si>
    <t>7.2.1.3 Les informations sont elles classées en termes d'exigences légales ?</t>
  </si>
  <si>
    <t>7.2.2 Sensibilisation à la sécurité de l'information, éducation et formation</t>
  </si>
  <si>
    <t>7.2.1.4 Les informations sont elles classées en terme de sensibilité et de criticité ?</t>
  </si>
  <si>
    <t>7.2.3 Cessation et changement d'emploi</t>
  </si>
  <si>
    <t>7.2.2.1 Un plan de classification a-t-il été adopté par l'entreprise ?</t>
  </si>
  <si>
    <t>7.2.2.2 Des procédures ont-elles été élaborées pour le marquage et la manipulation de l'information ?</t>
  </si>
  <si>
    <t>7.2.2.3 Des procédures ont-elles été mis en œuvre pour le marquage et la manipulation de l'information conformément à la classifiaction de l'organisme</t>
  </si>
  <si>
    <t>7.2.3.1 Les règles permettant l'utilisation correcte de l'information et des biens associées  ont-elles  été definit ?</t>
  </si>
  <si>
    <t>7.2.3.2 Les règles permettant l'utilisation correcte de l'information et des biens associées ont-elles été mis en œuvre ?</t>
  </si>
  <si>
    <t>7.2.3.3 Les rèlges permettant l'utilisation correcte de l'information et des biens associées ont-elles été documentée ?</t>
  </si>
  <si>
    <t>7.2.1 Classer les informations en termes de valeur, d’exigences légales, de sensibilité et de criticité.</t>
  </si>
  <si>
    <t>7.2.2 Élaborer et de mettre en oeuvre un ensemble approprié de procédures pour le marquage et la manipulation de l’information, conformément au plan de classification adopté par l’organisme.</t>
  </si>
  <si>
    <t>7.2.3 Identifier, de documenter et de mettre en oeuvre des règles permettant l’utilisation correcte de l’information et des biens associés aux moyens de traitement de l’information.</t>
  </si>
  <si>
    <t>Côlte cible</t>
  </si>
  <si>
    <t>9.2.1.1 Les zones contenant des informations ont-elles été clairement identifiées ?</t>
  </si>
  <si>
    <t>9.Contrôles d'accès</t>
  </si>
  <si>
    <t>9.2.1.2 Les zones contenant des information ont-elles été protégées par des périmeètre de sécurité ?</t>
  </si>
  <si>
    <t>9.2.1 Enregistrement de l'utilisateur et de- enregistrement</t>
  </si>
  <si>
    <t>9.2.2.1 Les zones sécurisées sont elles protégées par des contrôles adéquats ?</t>
  </si>
  <si>
    <t>9.2.2 Accès des utilisateurs provisioning</t>
  </si>
  <si>
    <t xml:space="preserve">9.2.3.1 Des mesures de securité physique ont-elles été conçu pour les bureaux ? </t>
  </si>
  <si>
    <t>9.2.3 Gestion des privilèges des droits d'accès</t>
  </si>
  <si>
    <t>9.2.3.2 Des mesures de securité physique ont-elles été conçu pour les salles et les équipements ?</t>
  </si>
  <si>
    <t>9.2.4 Gestion des informations secrètes d'authentification des utilisateurs</t>
  </si>
  <si>
    <t>9.2.3.3 Des mesure de sécurité physique sont elles appliquées pour les bureaux ?</t>
  </si>
  <si>
    <t>9.2.5 Examen des droits d'accès utilisateurs</t>
  </si>
  <si>
    <t>9.2.3.4 Des mesures de sécurité physique sont elles appliquées pour les salles et les équipements ?</t>
  </si>
  <si>
    <t>9.2.6 Suppression ou adaptation des droits d'accès</t>
  </si>
  <si>
    <t>9.2.4.1 Des mesures de sécurité physique ont-elles été conçu contre les intempéries ou des incendies ?</t>
  </si>
  <si>
    <t>9.3.1 Utilisation de l'authentification secrète information</t>
  </si>
  <si>
    <t>9.2.4.2 Des mesures de sécurité phyique contre les intempéries ou des incendies sont elles appliquées ?</t>
  </si>
  <si>
    <t>9.4.1 Restriction d'accès à l'information</t>
  </si>
  <si>
    <t>9.2.5.1 Des mesures pour le travail en zone sécurisé sont elle appliquées ?</t>
  </si>
  <si>
    <t>9.4.2 Procédures de connexion sécurisée</t>
  </si>
  <si>
    <t>9.2.6.1 Un contrôle des points d'accès est il fait pour eviter aux personnes non autorisé d'acceder aux locaux ?</t>
  </si>
  <si>
    <t>9.4.3 Système de gestion des mots de passe</t>
  </si>
  <si>
    <t>9.2.6.2 Les points d'accès des traitements de l'information sont 'ils isolé ?</t>
  </si>
  <si>
    <t>9.4.4 Utilisation de programmes utilitaires privilégiés</t>
  </si>
  <si>
    <t>9.3.1.1 Le matériel est il situer et protéger des accès non autorisé ?</t>
  </si>
  <si>
    <t>9.4.5 Contrôle d'accès à la source du programme code</t>
  </si>
  <si>
    <t>9.4.1.1 Le matériel est-il protéger des perturbations et des defaillance des services généraux ?</t>
  </si>
  <si>
    <t>9.4.2.1 Les câbles de télécommunication transportant les données sont-ils protéger contre toutes interception ?</t>
  </si>
  <si>
    <t>9.4.3.1 Le matériel est-il entretenu correctement pour garantir sa disponibilité permanente et son intégrité ?</t>
  </si>
  <si>
    <t>9.4.4.1 Le matériel utilisé hors des locaux de l'organisme utilisé pour le travail hors site est-il sécurisé ?</t>
  </si>
  <si>
    <t>9.4.5.1 Y a-t-il une vérification de la suppression des données sensibles sur le matériel et les support de stockage ?</t>
  </si>
  <si>
    <t>9.2.1 Protéger les zones contenant des informations et des moyens de traitement de l’information par des périmètres de sécurité (obstacles tels que des murs, des portes avec un contrôle d’accès par cartes, 
ou des bureaux de réception avec personnel d’accueil).</t>
  </si>
  <si>
    <t>9.2.2 Protéger les zones sécurisées par des contrôles à l’entrée adéquats pour s’assurer que seul le personnel habilité soit admis</t>
  </si>
  <si>
    <t>.</t>
  </si>
  <si>
    <t>9.2.3 Concevoir et d’appliquer des mesures de sécurité physique pour les bureaux, les salles et les équipements</t>
  </si>
  <si>
    <t>9.2.4 Concevoir et d’appliquer des mesures de protection physique contre les dommages causés par les incendies, les inondations, les tremblements de terre, les explosions, les troubles civils et autres 
formes de catastrophes naturelles ou de sinistres provoqués par l’homme.</t>
  </si>
  <si>
    <t>9.2.5 Concevoir et d’appliquer des mesures de protection physique et des directives pour le travail en zone sécurisée.</t>
  </si>
  <si>
    <t>9.2.6 Contrôler les points d’accès tels que les zones de livraison/chargement et les autres points par lesquels des personnes non habilitées peuvent pénétrer dans les locaux. Également d’isoler les points 
d’accès, si possible, des moyens de traitement de l’information, de façon à éviter les accès non autorisés.</t>
  </si>
  <si>
    <t>9.3.1 Situer et de protéger le matériel de manière à réduire les risques de menaces et de dangers environnementaux et les possibilités d’accès non autorisé.</t>
  </si>
  <si>
    <t>9.4.1 Protéger le matériel des coupures de courant et autres perturbations dues à une défaillance des services généraux.</t>
  </si>
  <si>
    <t xml:space="preserve">9.4.2 Protéger les câbles électriques ou de télécommunications transportant des données contre toute interception ou dommage. </t>
  </si>
  <si>
    <t>9.4.3 Entretenir le matériel correctement pour garantir sa disponibilité permanente et son intégrité.</t>
  </si>
  <si>
    <t>9.4.4 Appliquer la sécurité au matériel utilisé hors des locaux de l’organisme en tenant compte des différents risques associés au travail hors site.</t>
  </si>
  <si>
    <t>9.4.5 Vérifier tout le matériel contenant des supports de stockage soient vérifiées pour s’assurer que toute donnée sensible a bien été supprimée et que tout logiciel sous licence a bien été 
désinstallé ou écrasé de façon sécurisée, avant sa mise au rebut.</t>
  </si>
  <si>
    <t xml:space="preserve">Question d'évaluation </t>
  </si>
  <si>
    <t>10.1.1.1 Les procédures d'exploitation sont elles documentées ?</t>
  </si>
  <si>
    <t>10. Contrôles Cryptographique</t>
  </si>
  <si>
    <t>10 Cryptographie</t>
  </si>
  <si>
    <t>10.1.1.2 Les procédures d'exploitation sont elles tenues à jours ?</t>
  </si>
  <si>
    <t>10.1.1 Politique d'utilisation des contrôles crytographiques</t>
  </si>
  <si>
    <t>10.1.1.3 Les procédures d'exploitation sont elles mis à la disposition des utilisateurs concerné ?</t>
  </si>
  <si>
    <t>10.1.2 Clé gestion</t>
  </si>
  <si>
    <t xml:space="preserve">10.1.2.1 Les changement apportés aux systèmes d'exploitation sont-ils contrôlés ? </t>
  </si>
  <si>
    <t>10.1 Contrôle cryptographiques</t>
  </si>
  <si>
    <t>10.1.1 Les procédures d’exploitation soient documentées, tenues à jour et disponibles pour tous les utilisateurs concernés.</t>
  </si>
  <si>
    <t>10.1.2 Contrôler les changements apportés aux systèmes et moyens de traitement de l’information.</t>
  </si>
  <si>
    <t>11.2.1.1 Une procédure formelle d'enregistrement et de description des utilisateurs destiné à acoorder et supprimer l'accès au service informatique est elle définit ?</t>
  </si>
  <si>
    <t>11 Sécurité physique et environnementale</t>
  </si>
  <si>
    <t>11.2.2.1 Les attributions des privilèges sont-ils restreint ?</t>
  </si>
  <si>
    <t>11.2.1 Choix de l'emplacement des équipements et protection du site</t>
  </si>
  <si>
    <t>11.1 Sécuriser les zones</t>
  </si>
  <si>
    <t>11.2.2.1 Les attributions des privilèges sont-ils et l'utilisation de ceux-ci sont-ils controlés ?</t>
  </si>
  <si>
    <t>11.2.2 Soutenir les services publics</t>
  </si>
  <si>
    <t xml:space="preserve">11.2 Equipement </t>
  </si>
  <si>
    <t>11.2.3.1 Y a-t-il un processus formel d'attribution des mots de passe ?</t>
  </si>
  <si>
    <t>11.2.3 Câblage sécurité</t>
  </si>
  <si>
    <t xml:space="preserve">11.2.4.1 La direction revoie t'elle les droits d'accès des utilisateurs à des intervalles réguliers ? </t>
  </si>
  <si>
    <t>11.2.4 Equipement maintenance</t>
  </si>
  <si>
    <t>11.2.4.2 La revision des droits d'accès des utilisateurs est-elle faite de manière formelle ?</t>
  </si>
  <si>
    <t>11.2.5 Suppression des actifs</t>
  </si>
  <si>
    <t>11.2.5.1 Y a-t-il une sensibilisation des utilisateurs sur les bonnes pratique de sécurité lors de la selection des mots de passe ?</t>
  </si>
  <si>
    <t xml:space="preserve">11.2.6 Sécurité des équipements et des biens hors des locaux </t>
  </si>
  <si>
    <t>11.2.5.2 Y a-t-il une senbilisation des utilisateurs sur les bonnes pratique de sécurité lors de l'utilisation des mots de passe ?</t>
  </si>
  <si>
    <t>11.2.7 Élimination ou réutilisation sécurisée des équipements</t>
  </si>
  <si>
    <t>11.2.6.1 existe-t-il une politique de bureau propre ?</t>
  </si>
  <si>
    <t>11.2.8 Utilisateur sans surveillance équipement</t>
  </si>
  <si>
    <t>11.2.6.2 Une politique de bureau propre est-elle adoptée pour les documents papier et les supports de stockage ?</t>
  </si>
  <si>
    <t>11.2.9 Politique de bureau et d'écran clairs</t>
  </si>
  <si>
    <t>11.2.6.3 Une politique d'écran vide est-elle adopté pour les moyens de traitement de l'information ?</t>
  </si>
  <si>
    <t>11.2.7.1 Les utilisateurs ont-ils unique accès aux services pour lesquels ils ont spécifiquement réçu l'autorisation ?</t>
  </si>
  <si>
    <t>11.2.8.1 Les accès des utilisateurs distant sont-ils controlé ?</t>
  </si>
  <si>
    <t xml:space="preserve">11.2.8.2 Des méthodes d'authentification appropriée sont-elle implémentées pour contrôler les accès des utilisateurs distant ? </t>
  </si>
  <si>
    <t>11.2.9.1 L'identification de matériel est elle considérée comme un moyen d'authentifcation et de connexion à partir de lieux spécifique ?</t>
  </si>
  <si>
    <t>11.2.9.2 L'identification de matériel est elle considérée comme un moyen d'authentificaiton et de connexion à partir de matériel spécifique ?</t>
  </si>
  <si>
    <t>11.2.1 Définir une procédure formelle d’enregistrement et de désinscription des utilisateurs destinée à accorder et à supprimer l’accès à tous les systèmes et services d’information</t>
  </si>
  <si>
    <t>11.2.2 Restreindre et de contrôler l’attribution et l’utilisation des privilèges.</t>
  </si>
  <si>
    <t>11.2.3 L’attribution de mots de passe soit réalisée dans le cadre d’un processus formel.</t>
  </si>
  <si>
    <t>11.2.4 La direction revoie les droits d’accès utilisateurs à intervalles réguliers par le biais d’un processus formel.</t>
  </si>
  <si>
    <t>11.2.5 Demander aux utilisateurs de respecter les bonnes pratiques de sécurité lors de la sélection et de l’utilisation de mots de passe.</t>
  </si>
  <si>
    <t>11.2.6 Adopter une politique du bureau propre pour les documents papier et les supports de stockage amovibles, et une politique de l’écran vide pour les moyens de traitement de l’information.</t>
  </si>
  <si>
    <t>11.2.7 Les utilisateurs aient uniquement accès aux services pour lesquels ils ont spécifiquement reçu une autorisation.</t>
  </si>
  <si>
    <t>11.2.8 Utiliser des méthodes d’authentification appropriées pour contrôler l’accès d’utilisateurs distants.</t>
  </si>
  <si>
    <t>11.2.9 Considérer l’identification automatique de matériels comme un moyen d’authentification des connexions à partir de lieux et matériels spécifiques.</t>
  </si>
  <si>
    <t>Question d'evaluation</t>
  </si>
  <si>
    <t>12.1.1.1 Y a-t-il des exigences métier apportées par le nouveau système d'information ?</t>
  </si>
  <si>
    <t>12. Sécurité des opérations</t>
  </si>
  <si>
    <t>12.1.1.2 Les exigences de sécurité sont-elle définit a partir des nouvelles exigence métier ?</t>
  </si>
  <si>
    <t>12.1.1 Procédures d'exploitation documentées</t>
  </si>
  <si>
    <t>12.1.2.1 Une validation des données entrées dans les applications est-elle faite ?</t>
  </si>
  <si>
    <t>12.1.2 Changement gestion</t>
  </si>
  <si>
    <t>12.1.3.1 Des mesures de validation sont-elles incluses dans les application ?</t>
  </si>
  <si>
    <t>12.1.3 Capacité gestion</t>
  </si>
  <si>
    <t>12.1.4.1 Des exigences relatives à l'authenfication à la protection de l'intégrité des messages sont-elles définit ?</t>
  </si>
  <si>
    <t>12.1.4 Séparation des environnements de développement, de test et d'exploitation</t>
  </si>
  <si>
    <t>12.3.1.1 Y a-t-il une validation des données de sortie sortie des applications ?</t>
  </si>
  <si>
    <t>12.3.1 Information backup</t>
  </si>
  <si>
    <t>12.4.1.1 Existe-t-il une politique d'utilisation des mesures cryptographique pour la protection de l'information?</t>
  </si>
  <si>
    <t>12.4.1 Événement</t>
  </si>
  <si>
    <t>12.4.1.2 Une politique d'utilisation des mesures cryptographique est-elle mise en oeurvre ?</t>
  </si>
  <si>
    <t>12.4.2 Protection des informations du journal</t>
  </si>
  <si>
    <t>12.4.2.1 Existe-t-il une politique des gestion des clés à l'appui de la politique de l'organisme en matière de chiffrement ?</t>
  </si>
  <si>
    <t>12.4.3 Journauxde l'administrateur et de l'opérateur</t>
  </si>
  <si>
    <t>12.4.3.1 Le logiciel sur les systèmes d'exploitation est-il contrôlé ?</t>
  </si>
  <si>
    <t>12.4.4 Horloge synchronisation</t>
  </si>
  <si>
    <t>12.4.3.2 Y a-t-il une procédure mise en place pour effectuer le contrôle sur le logiciel sur les systèmes d'exploitation ?</t>
  </si>
  <si>
    <t>12.4.4.1 Les données d'essaie sont elles selectionnées ?</t>
  </si>
  <si>
    <t>12.4.4.2 Les données d'essaie sont elle protégées?</t>
  </si>
  <si>
    <t>12.4.4.3 Les données d'essaie sont elle controlées avant leur utilisation ?</t>
  </si>
  <si>
    <t>12.1.1 Les exigences métier relatives aux nouveaux systèmes d’information ou que les améliorations apportées aux systèmes d’information existants spécifient les exigences de sécurité.</t>
  </si>
  <si>
    <t>12.1.2 Valider les données entrées dans les applications afin de vérifier si elles sont correctes et appropriées.</t>
  </si>
  <si>
    <t>12.1.3 Inclure des mesures de validation dans les applications afin de détecter les éventuelles altérations de l’information dues à des erreurs de traitement ou des actes délibérés.</t>
  </si>
  <si>
    <t>12.1.4 Identifier les exigences relatives à l’authentification et à la protection de l’intégrité des messages. Également d’identifier et de mettre en oeuvre les mesures appropriées.</t>
  </si>
  <si>
    <t>12.3.1 Valider les données de sortie d’une application pour vérifier que le traitement des informations stockées est correct et adapté aux circonstances.</t>
  </si>
  <si>
    <t>12.4.1 Élaborer et de mettre en oeuvre une politique d’utilisation des mesures cryptographiques en vue de protéger l’information.</t>
  </si>
  <si>
    <t>12.4.2 Qu’une procédure de gestion des clés vienne à l’appui de la politique de l’organisme en matière de chiffrement.</t>
  </si>
  <si>
    <t>12.4.3 Mettre des procédures en place pour contrôler l’installation du logiciel sur les systèmes en exploitation.</t>
  </si>
  <si>
    <t>12.4.4 Les données d’essai soient sélectionnées avec soin, protégées et contrôlées.</t>
  </si>
  <si>
    <t>13.2.1.1 Des responsabilités sont-elles etablies en matière de sécurité de l'informaiton ?</t>
  </si>
  <si>
    <t>13. Sécurité des communications</t>
  </si>
  <si>
    <t>13 Sécurité des communications</t>
  </si>
  <si>
    <t>13.2.1.2 Existe-t-il des procédure permettant de garantir une réponse rapide et efficace en cas d'incident liés à la sécurité ?</t>
  </si>
  <si>
    <t>13.2.1 Politiques de transfert d'informations et procédures</t>
  </si>
  <si>
    <t xml:space="preserve">13.1 Gestion de la sécurité du réseau </t>
  </si>
  <si>
    <t>13.2.1.3 Les procédure garantissant une reponse rapide en cas d'incident sont-elles mis en œuvre ?</t>
  </si>
  <si>
    <t>13.2.2 Accords sur le transfert d'informations</t>
  </si>
  <si>
    <t>13.2 Transfert d'Information</t>
  </si>
  <si>
    <t>13.2.2.1 Y a-t-il des mécanismes permettant de surveiller les différent types d'incidents liés à la sécurité de l'information?</t>
  </si>
  <si>
    <t>13.2.3 Messagerie électronique</t>
  </si>
  <si>
    <t>13.2.2.2 Y a-t-il des mécanismes permettant de quantifier les differents types d'incidents liés à la sécurité de l'information?</t>
  </si>
  <si>
    <t>13.2.4 Accords de confidentialité ou de non-divulgation</t>
  </si>
  <si>
    <t>13.2.2.3 Y a-t-il des mécanismes permettant de mesurer les differents types d'incidents liés à la sécurité de l'information?</t>
  </si>
  <si>
    <t>13.2.3.1 Les informations sont-elles recueillis en cas d'action en justice civil ou penal contre une personne physique ou un organisme ?</t>
  </si>
  <si>
    <t>13.2.3.2 Les informations sont-elles conservé en cas d'action en justice civil ou penal contre une personne physique ou un organisme ?</t>
  </si>
  <si>
    <t>13.2.3.3 Les information sont-elles présenter de façon formelle en cas d'action en justice civil ou penal contre une personne physique ou un organisme ?</t>
  </si>
  <si>
    <t>13.2.4.1 Les évènements liés à la sécurité sont-ils signalés dans les meilleurs delais ?</t>
  </si>
  <si>
    <t>13.2.4.2 Les évènements liés à la sécurité sont-ils signalés par les voies hiérarchique ?</t>
  </si>
  <si>
    <t>13.2.1 Établir des responsabilités et des procédures permettant de garantir une réponse rapide, efficace et pertinente en cas d’incident lié à la sécurité de l’information.</t>
  </si>
  <si>
    <t>13.2.2 Mettre en place des mécanismes permettant de quantifier et surveiller les différents types d’incidents liés à la sécurité de l’information ainsi que leur volume et les coûts associés.</t>
  </si>
  <si>
    <t>13.2.3 Lorsqu’une action en justice civile ou pénale est engagée contre une personne physique ou un organisme, à la suite d’un incident lié à la sécurité de l’information, recueillir, conserver et présenter les informations
 conformément aux dispositions légales relatives à la présentation de preuves régissant la ou les juridiction(s) compétente(s).</t>
  </si>
  <si>
    <t>13.2.4 Signaler, dans les meilleurs délais, les événements liés à la sécurité de l’information, par les voies hiérarchiques appropriées.</t>
  </si>
  <si>
    <t>14 Acquisition, développement et maintenance du système</t>
  </si>
  <si>
    <t>15 Fournisseur relations</t>
  </si>
  <si>
    <t>16.1.1.1 Les responsabilité sont-elles établies en matière de sécurité de l'information ?</t>
  </si>
  <si>
    <t>16. Gestion des incidents de sécurité de l'information</t>
  </si>
  <si>
    <t>16.1.1.2 Des procédures de gestion sont-elles etablies en matière de sécurité de l'information pour une reponse éfficace aux incidents de sécurité?</t>
  </si>
  <si>
    <t>16.1.1 Responsabilités et procédures</t>
  </si>
  <si>
    <t>16.1 Gestion des incidents liés à la sécurité de l' information et améliorations</t>
  </si>
  <si>
    <t>16.1.2.1 Les évènements de sécurité sont-ils signalés aussi tôt qu'ils se produisent ?</t>
  </si>
  <si>
    <t>16.1.2 Signalement des événements liés à la sécurité de l'information</t>
  </si>
  <si>
    <t>16.1.2.2 Les évènements de sécurité sont-ils signalés par les canaux de gestion appropriés ?</t>
  </si>
  <si>
    <t>16.1.3 Signalement des faiblesses en matière de sécurité de l'information</t>
  </si>
  <si>
    <t>16.1.3.1 Les employés utilisant les systèmes sont-ils tenus de noter et de signaler toutes faiblesse observées en matière de sécurité de l'information ?</t>
  </si>
  <si>
    <t>16.1.4 Évaluation des événements liés à la sécurité de l'information et décision à ce sujet</t>
  </si>
  <si>
    <t>16.1.3.1 Les sous-traitants utilisants les systèmes sont-ils tenus de noter et de signaler toutes faiblesse observées en mantière de sécurité de l'information ?</t>
  </si>
  <si>
    <t>16.1.5 Réponse aux incidents liés à la sécurité de l'information</t>
  </si>
  <si>
    <t>16.1.4.1 Y a-t-il une évaluation des évènements de sécurité de l'information ?</t>
  </si>
  <si>
    <t>16.1.6 Tirer les leçons des incidents liés à la sécurité de l'information</t>
  </si>
  <si>
    <t>16.1.4.2 Les évènements de sécurtié sont-ils classé comme des incidents de sécurité ?</t>
  </si>
  <si>
    <t>16.1.7 Collecte des preuves</t>
  </si>
  <si>
    <t>16.1.5.1 Y a-t-il une procédure pour le traitement des incidents de sécurité ?</t>
  </si>
  <si>
    <t>16.1.5.2 Les incidents de sécurité de l'information sont-ils traité en suivant une procédure ?</t>
  </si>
  <si>
    <t>16.1.6.1 Les connaissance acquise grâce à l'analyse et la résolution des incidents de sécurité de l'information sont-elles consignés dans un document?</t>
  </si>
  <si>
    <t>16.1.6.2 Les connaissance acquise en matière de résolution des incidents de sécurité de l'information sont-elles utilisées pour réduire l'inpact d'incidents futurs ?</t>
  </si>
  <si>
    <t>16.1.7.1 Une procédure d'identification des informations pouvant servir de preuve est-elle définit ?</t>
  </si>
  <si>
    <t>16.1.7.2 Une procédure de collecte d'informations pouvant servir de preuve est-elle définit?</t>
  </si>
  <si>
    <t>16.1.7.3 Une procédure de conservation des informations pouvant servir de preuve est-elle définit ?</t>
  </si>
  <si>
    <t>16.1.7.4 Les procédures d'indentification des informations pouvant servir de preuve sont-elles appliquées ?</t>
  </si>
  <si>
    <t>16.1.7.5 Les procédure de collecte des informations pouvant servir de preuve sont-elle appliquées ?</t>
  </si>
  <si>
    <t>16.1.7.6 Les procédure de conservation des informations pouvant servir de preuve sont-elles appliquées ?</t>
  </si>
  <si>
    <t>16.1.1 Les responsabilités et les procédures de gestion doivent être établies pour assurer une réponse rapide, efficace et ordonnée aux incidents de 
sécurité de l'information.</t>
  </si>
  <si>
    <t>16.1.2 Les événements de sécurité de l'information doivent être signalés par les canaux de gestion appropriés aussi rapidement que possible.</t>
  </si>
  <si>
    <t>16.1.3 Les employés et sous-traitants utilisant les systèmes et services d'information de l'organisation doivent être tenus de noter et de 
signaler toute faiblesse observée ou suspectée en matière de sécurité de l'information dans les systèmes ou services.</t>
  </si>
  <si>
    <t>16.1.4 Les événements de sécurité de l'information doivent être évalués et il convient de décider s'ils doivent être classés comme des 
incidents de sécurité de l'information.</t>
  </si>
  <si>
    <t>16.1.5 Les incidents de sécurité de l'information doivent être traités conformément aux procédures documentées.</t>
  </si>
  <si>
    <t>16.1.6 Les connaissances acquises grâce à l'analyse et à la résolution des incidents de sécurité de l'information doivent être utilisées pour 
réduire la probabilité ou l'impact d'incidents futurs.</t>
  </si>
  <si>
    <t>16.1.7 Il convient que l'organisme définisse et applique des procédures d'identification, de collecte, d'acquisition et de conservation des des 
informations pouvant servir de preuve.</t>
  </si>
  <si>
    <t>Question d'évalution</t>
  </si>
  <si>
    <t>18.2.1.1 Y a-t-il une politique de gestion de la sécurité de l'information?</t>
  </si>
  <si>
    <t>10.Conformité</t>
  </si>
  <si>
    <t>18.2.1.2 Y a-t-il des contrôles de gestion de la sécurité de l'information ?</t>
  </si>
  <si>
    <t>18.2.1 Examen indépendant de la sécurité de l'information</t>
  </si>
  <si>
    <t>18.2.1.3 Y a-t-il des procedure de gestion de la politique de la sécurité de l'information ?</t>
  </si>
  <si>
    <t>18.2.2 Respect des politiques de sécurité et des normes</t>
  </si>
  <si>
    <t>18.2.1.4 Les procedures de gestion de la sécurité de l'information sont-elles mise en œuvre ?</t>
  </si>
  <si>
    <t>18.2.3 Conformité technique review</t>
  </si>
  <si>
    <t>18.2.2.1 Y a-t-il un examin régulier de la conformité du traitement des informaitions et des procédures avec les politiques de securité?</t>
  </si>
  <si>
    <t>18.2.2.2 Y a-t-il un examin régulier de la conformité du traitement des informations et des procédures avec les normes ou exigence de sécurité ?</t>
  </si>
  <si>
    <t>18.2.3.1 Y a-t-il une révision regulière du système d'information pour s'assurer qu'il est conforme aux politiques de sécurité de l'information ?</t>
  </si>
  <si>
    <t>18.2.3.2 Y a-t-il une révieion regulière du système d'information pour s'assurer qu'il est conforme aux normes de sécurité de l'information ?</t>
  </si>
  <si>
    <t>18.2.1 L'approche de l'organisation en matière de gestion de la sécurité de l'information et sa mise en œuvre (c'est-à-dire les objectifs de contrôle, 
les contrôles, les politiques, les processus et les procédures de sécurité de l'information) doivent être revues de manière indépendante à 
des intervalles planifiés ou lorsque des changements importants se produisent.</t>
  </si>
  <si>
    <t>18.2.2 Les responsables doivent régulièrement examiner la conformité du traitement des informations et des procédures dans leur domaine de 
responsabilité avec les politiques de sécurité appropriées, les normes et toute autre exigence de sécurité.</t>
  </si>
  <si>
    <t>18.2.3 Les systèmes d'information doivent être régulièrement revus pour s'assurer qu'ils sont conformes aux politiques et aux normes de sécurité 
de l'information de l'organisation.</t>
  </si>
  <si>
    <t>Nombre de question</t>
  </si>
  <si>
    <t>Non 
applic.</t>
  </si>
  <si>
    <t>ISO 27039
3 domaines, 38 contrôles</t>
  </si>
  <si>
    <t>Cote 
ISO 27039</t>
  </si>
  <si>
    <t>Note  ciblée
ISO 27039</t>
  </si>
  <si>
    <t xml:space="preserve">5. Selection </t>
  </si>
  <si>
    <t xml:space="preserve">6. Deploiement </t>
  </si>
  <si>
    <t xml:space="preserve">7. Operations </t>
  </si>
  <si>
    <t>Question d'évalutaion</t>
  </si>
  <si>
    <t>5.3.1.1 Y a-t-il une évaluation des risque de l'organisation ?</t>
  </si>
  <si>
    <t>5.Selection</t>
  </si>
  <si>
    <t>5.3.1.2 Le déploiement de l'IDPS est-il basé sur une évaluation des risques de l'organisation ?</t>
  </si>
  <si>
    <t>5.3.1 Vue d'ensemble</t>
  </si>
  <si>
    <t>5.3.1.3 Le déploiement de l'IDPS tient-il compte des priorités en matière de protection des actifs ?</t>
  </si>
  <si>
    <t>5.3.2 IDPS en reseau (NIDPS)</t>
  </si>
  <si>
    <t>5.3.2.1 Y a-t-il une identification préalable des hôte cibles lors du choix de l'HIDPS ?</t>
  </si>
  <si>
    <t>5.4.1 Systeme environnement</t>
  </si>
  <si>
    <t>5.3.2.2 Y a-t-il un déploiement de l'HIDPS sur tous les hôtes de l'organisation ?</t>
  </si>
  <si>
    <t>5.4.2 Protection de la securite mecanismes</t>
  </si>
  <si>
    <t>5.4.1.1 Y a-t-il une évaluation des risque de sécurité de l'organisation ?</t>
  </si>
  <si>
    <t>5.4.3 Securite IDPS politique</t>
  </si>
  <si>
    <t>5.4.1.2 Les biens à proteger de l'organisation sont-ils déterminer par ordre de priorité ?</t>
  </si>
  <si>
    <t>5.4.4 Performance</t>
  </si>
  <si>
    <t>5.4.1.3 L'IDPS est-il adapté à l'environnement de l'organisation ?</t>
  </si>
  <si>
    <t>5.4.5 Verification des capacites de</t>
  </si>
  <si>
    <t>5.4.2.1 Les caractéristique technique de l'environnement du système sont-elles documentées ?</t>
  </si>
  <si>
    <t>5.4.6 Coût</t>
  </si>
  <si>
    <t>5.4.2.2 Y a-t-il une identification des mécanismes de protection de la sécurité installés ?</t>
  </si>
  <si>
    <t>5.4.7.1 Vue d'ensemble</t>
  </si>
  <si>
    <t>5.4.3.1 Y a-t-il une identification du systèmes et des environnements de sécurité généraux ?</t>
  </si>
  <si>
    <t>5.4.7.2 Effacite de la distribution interne et de la ise en œuvre</t>
  </si>
  <si>
    <t>5.4.3.2 Une politique de sécurité de l'IDPS a-t-elle été définie ?</t>
  </si>
  <si>
    <t>5.4.7.3 Effacite de la distribution interne et de la ise en œuvre</t>
  </si>
  <si>
    <t>5.4.4.1 La performance est-elle prise en compte lors du choix de l'IDPS ?</t>
  </si>
  <si>
    <t>5.7.4 Impact sur le système</t>
  </si>
  <si>
    <t>5.4.5.1 L'organisation se fie t-elle aux informations données par les fournisseurs sur les IDPS ?</t>
  </si>
  <si>
    <t>5.4.9.1 Vue d'ensemble</t>
  </si>
  <si>
    <t>5.4.5.2 L'organisation a-t-elle des informations supplémentaire sur les IDPS hors mis celles fournit par le fournisseurs ?</t>
  </si>
  <si>
    <t>5.4.9.2 Attestion  a distance</t>
  </si>
  <si>
    <t>5.4.6.1 Y a-t-il des coûts supplémentaires lors de l'acquisition de l'IDPS ?</t>
  </si>
  <si>
    <t>5.4.9.3 Provisionnement</t>
  </si>
  <si>
    <t>5.4.7.1.1 Y a-t-il un contrôle de la base de donnée des signatures d'attaques lors du choix de l'IDPS ?</t>
  </si>
  <si>
    <t>5.5.1 Vue d'ensemble</t>
  </si>
  <si>
    <t>5.4.7.2.1 La mise à jour régulière des signatures d'attaques aide t-elle à renforcer la sécurité de l'information ?</t>
  </si>
  <si>
    <t>5.5.2 Integrite des fichiers verificateurs</t>
  </si>
  <si>
    <t>5.4.7.3.1 L'organisation est-elle capable de distribuer et de mettre en œuvre rapidement des mises à jour
spécifiques au site dans un délai approprié pour tous les systèmes concernés ?</t>
  </si>
  <si>
    <t>5.5.3 Pare-feu</t>
  </si>
  <si>
    <t>5.4.7.4.1 Peut-on mettre à jour les signatures d'attaques sans affecter les performances du système ?</t>
  </si>
  <si>
    <t>5.5.4 Les pots de miel</t>
  </si>
  <si>
    <t>5.4.7.4.2 Faut-il minimiser l'impact des mises à jour des signatures d'attaques sur les performances du système ?</t>
  </si>
  <si>
    <t>5.5.5 Outils de gestion de reseau</t>
  </si>
  <si>
    <t>5.4.7.4.3 Est-ce que la réduction de l'impact des mises à jour des signatures d'attaques peut améliorer l'efficacité de la détection des attaques connues ?</t>
  </si>
  <si>
    <t>5.5..6 Outils de gestion des informations et des evenements de securite( SIEM)</t>
  </si>
  <si>
    <t>5.4.9.1.1 Est-ce que la gestion de l'identité est essentielle pour réaliser l'attestation à distance de l'IDPS.</t>
  </si>
  <si>
    <t>5.5.7 Protection contre les virus et le contenu</t>
  </si>
  <si>
    <t>5.4.9.1.2 Est-ce que la gestion de l'identité est essentielle pour réaliser l'approvisionnement à distance de l'IDPS sans intervention humaine ?</t>
  </si>
  <si>
    <t>5.5.8 Evaluation de la vulnerabilite outils</t>
  </si>
  <si>
    <t>5.4.9.1.3 Peut-on réaliser l'attestation à distance de l'IDPS sans gestion de l'identitié ?</t>
  </si>
  <si>
    <t>5.4.9.2.1 Peut-on assurer la sécurité de l'IDPS malgré la présence de millions de lignes de code ?</t>
  </si>
  <si>
    <t>5.4.9.3.1 Est-ce que des corrective sont appliquer lorsque l'attestation à distance détecte un problème dans l'IDPS.</t>
  </si>
  <si>
    <t>5.4.9.3.2 Un centre d'exploitation d'exploitatin de réseau a-t-il été mis en place pour attenuer les poblèmes dans l'IDPS ?</t>
  </si>
  <si>
    <t>5.5.1.1 L'organisation détecte t-elle rapidement les intrusions ?</t>
  </si>
  <si>
    <t>5.5.1.2 L'IDPS est-il le seul moyen de detection des intrusions ?</t>
  </si>
  <si>
    <t>5.5.1.3 L'organisation attenue t-elle les dommages causées par les intrusions ?</t>
  </si>
  <si>
    <t>5.5.2.1 L'organisation utilise t-elle des vérificateurs d'intégrité des fichiers comme outils pour completer l'IDPS ?</t>
  </si>
  <si>
    <t>5.5.3.1 L'organisation utilise t-elle des pare-feu pour filtrer le traffic réseau ?</t>
  </si>
  <si>
    <t>5.5.4.1 L'organisation utilise t-elle des honeypot pour améliorer sa sécurité ?</t>
  </si>
  <si>
    <t>5.5.5.1 L'organisation utilise t-elle des outils de gestion de réseau pour surveiller la disponibilité et les performances des dispositifs réseau ?</t>
  </si>
  <si>
    <t>5.5.5.2 Les outils de gestion de réseau utilisé par l'organisation comprennent-ils des techniques de sondages active et passive ?</t>
  </si>
  <si>
    <t>5.5.6.1 L'organisation utilise-t-elle un SIEM pour consolider les rapports de sécurité ?</t>
  </si>
  <si>
    <t>5.5.6.2 Les SIEM utilisé par l'organisation permet-il de générer des alertes de sécurité en temps réel ?</t>
  </si>
  <si>
    <t>5.5.7.1 L'organisation utilise-t-elle des outils des protection contre les virus pour completer l'IDPS ?</t>
  </si>
  <si>
    <t>5.5.7.2 Les outils de protection contre les virus fournissent-ils des données supplémentaires pour l'analyse croisées avec un traffic ?</t>
  </si>
  <si>
    <t>5.5.7.2 Les outils de protection contre les virus fournissent-ils des informations sur l'origine des virus ?</t>
  </si>
  <si>
    <t>5.5.8.1 L'organisation effectue-t-elle des évaluations de vulnérabilité pour évaluer les risques de sécurité de son environnement ?</t>
  </si>
  <si>
    <t>5.5.8.2 L'évaluation des vulnérabilités fait-elle parie des stratégies de contrôle et de surveillance des audits de sécurité de l'organisation ?</t>
  </si>
  <si>
    <t>5.3.1 Le déploiement de l'IDPS doit être basé sur une évaluation des risques de l'organisation et sur les
riorités en matière de rotection des actifs. Lors du choix de l'IDPS, il convient d'étudier la méthode la</t>
  </si>
  <si>
    <t>5.3.2 Le choix d'un HIDPS exige l'identification des hôtes cibles. Le coût élevé d'un déploiement à grande
échelle sur tous les hôtes d'une o nisation conduit normalement à ne dé IO er les HIDPS ue sur les</t>
  </si>
  <si>
    <t>5.4.1 Sur la base d'une évaluation des risques de sécurité, une organisation devrait d'abord déterminer, par
ordre de priorité, les biens à protéger, puis adapter l'IDPS à cet environnement.</t>
  </si>
  <si>
    <t>5.4.2 Une fois que les caractéristiques techniques de l'environnement du système ont été documentées, il
convient d'identifier les mécanismes de protection de la sécurité actuellement installés. Au minimum,</t>
  </si>
  <si>
    <t>5.4.3 Après avoir identifié le système et les environnements de sécurité généraux, il convient de définir la
politique de sécurité pour l'IDPS. Cette politique doit au minimum répondre aux questions clés</t>
  </si>
  <si>
    <t>5.4.4 La performance est un autre facteur à prendre en compte lors de la sélection d'un IDPS. Il convient de
répondre au minimum aux questions suivantes :</t>
  </si>
  <si>
    <t>5.4.5 Il n'est généralement pas suffisant de se fier aux informations fournies par le fournisseur sur les
capacités de l'IDPS. Une organisation devrait demander des informations supplémentaires et</t>
  </si>
  <si>
    <t>5.4.6 L'acquisition de l'IDPS n'est pas le seul coût réel de possession. Les coûts supplémentaires comprennent
: l'acquisition d'un système pour faire fonctionner le logiciel IDPS, l'assistance spécialisée pour</t>
  </si>
  <si>
    <t>5.4.7.1 La majorité des IDPS sont basés sur des signatures d'attaques et la valeur de lilDPS dépend de la base de
données de signatures d'attaques par rapport à laquelle les événements sont analysés. De nouvelles</t>
  </si>
  <si>
    <t>5.4.7.2 La mise à jour des signatures d'attaques est essentielle pour la détection des attaques connues. Les
questions suivantes doivent au moins être abordées afin de garantir que les signatures d'attaques sont</t>
  </si>
  <si>
    <t>5.4.7.3 L'organisation est-elle capable de distribuer et de mettre en œuvre rapidement des mises à jour
spécifiques au site dans un délai approprié pour tous les systèmes concernés ? Dans de nombreux cas,</t>
  </si>
  <si>
    <t>5.4.7.4 Afin de minimiser l'impact des mises à jour des signatures d'attaques Sur les performances du système,
il convient au minimum de répondre aux questions suivantes :</t>
  </si>
  <si>
    <t>5.4.9.1 La gestion de l'identité est une base essentielle pour réaliser l'attestation et rapprovisionnement à
distance de l'IDPS Sans intervention humaine. Chacune de Ces capacités nécessite la création et</t>
  </si>
  <si>
    <t xml:space="preserve">5.4.9.2 L'IDPS peut contenir des millions de lignes de code. L'insertion intentionnelle d'un logiciel malveillant
dans cette vaste base de code est difficile à découvrir et peut permettre à un attaquant de contrôler </t>
  </si>
  <si>
    <t>5.4.9.3 Lorsque l'attestation à distance détecte un problème dans l'IDPS, une action corrective est nécessaire
pour atténuer le problème. Pour ce faire, on peut permettre à un centre d'exploitation de réseau (NOC)</t>
  </si>
  <si>
    <t>5.5.1 Une organisation devrait détecter rapidement les intrusions et atténuer les dommages causés par ces
dernières. Elle doit également comprendre que l'IDPS n'est pas une solution unique et/ou exhaustive</t>
  </si>
  <si>
    <t>5.5.2 Les vérificateurs d'intégrité des fichiers sont une autre catégorie d'outils de sécurité qui complètent
l'IDPS. Ils utilisent des sommes de contrôle r condensé de messa
ou d'autres méthodes</t>
  </si>
  <si>
    <t>5.5.3 Le rôle principal d'un pare-feu (voir, par exemple, ISO/IEC 27033-2) est de limiter l'accès entre les
réseaux. Les re-feu Sim les sont con
our filtrer le trafic réseau en fonction des adresses IP</t>
  </si>
  <si>
    <t>5.5.4 Honeypot est un terme générique désignant un système de leurre utilisé pour tromper, distraire,
détourner et encourager l'attaquant à consacrer du temps à des informations qui semblent très</t>
  </si>
  <si>
    <t>5.5.5 Les outils de gestion de réseau utilisent diverses techniques de sondage actives et passives pour
surveiller la disponibilité et les performances des dispositifs de réseau. Ces outils servent à la</t>
  </si>
  <si>
    <t>5.5.6 Les organisations utilisent un SIEM pour consolider les rapports dans une console de gestion et d'alerte
unique. Un SIEM peut collecter des informations à partir d'IDPS, de pare-feu, de renifleurs, etc. et peut</t>
  </si>
  <si>
    <t>5.5.7 Les outils de protection contre les virus et le contenu peuvent compléter l'IDPS en fournissant des
données supplémentaires pour l'analyse croisée avec un trafic spécifique et des informations sur
l'origine des virus.</t>
  </si>
  <si>
    <t>5.5.8 L'évaluation des vulnérabilités fait partie intégrante de l'évaluation des risques et constitue un élément
précieux des stratégies de contrôle et de surveillance des audits de sécurité et de la conformité.</t>
  </si>
  <si>
    <t>6.3.1.1 L'organisation dispose t'elle d'un NIDPS ?</t>
  </si>
  <si>
    <t>6.Déploiement</t>
  </si>
  <si>
    <t>6.3.1.2 Les opérateurs sont-ils habitué à un HIDPS ?</t>
  </si>
  <si>
    <t>6.3.1 Vue d'ensemble</t>
  </si>
  <si>
    <t>6.3.1.3 Y a-t-il des mesures mise en place par l'organisation pour s'assurer que les opérateurs sont habitué à un NIDPS ?</t>
  </si>
  <si>
    <t xml:space="preserve">6.3.2 Emplacement  du NIDPS a l'interieur d'un pare-feu internet </t>
  </si>
  <si>
    <t>6.3.2.1 Les attaques provenant des réseaux externe de l'entreprise sont-elles identifiées ?</t>
  </si>
  <si>
    <t>6.3.3 Emplacement du NIDPS a l'exterieur d'un pare-feu internet</t>
  </si>
  <si>
    <t>6.3.2.2 Les politique de configuration des pare-feux sont-elles revisée ?</t>
  </si>
  <si>
    <t xml:space="preserve">6.3.4 Localisation du NIDPS sur un reseau de base </t>
  </si>
  <si>
    <t>6.3.2.3 Les attaques visant les systèmes situé dans les DMZ sont-elles surveillées ?</t>
  </si>
  <si>
    <t>6.3.5 Localisation du NIDPS sur les sous-reseau critiques</t>
  </si>
  <si>
    <t>6.3.3.1 L'emplacement du NIDPS permet-il de documenter le nombre et le type d'attaques provenant de réseaux externes ?</t>
  </si>
  <si>
    <t>6.3.3.2 L'emplacement du NIDPS permet-il de voir les attaques qui ne sont pas filtrées par le par-feu ?</t>
  </si>
  <si>
    <t>6.3.3.3 L'emplacement du NIDPS permet-il d'attenuer l'impact des attaques par deni de service ?</t>
  </si>
  <si>
    <t>6.3.4.1 La localisation du NIDPS sur un reseaus de base permet-elle de détecter les activité non autorisée des utilisateurs à l'interieur du périmètre de sécurité ?</t>
  </si>
  <si>
    <t>6.3.5.1 Des problèmes de corrélation des évènement de sécurité en les sous-reseaux ont-ils été détecté ?</t>
  </si>
  <si>
    <t>6.3.5.2 Les alarmes sont-elles transmise sur le réseaux dédié ?</t>
  </si>
  <si>
    <t xml:space="preserve">6.3.5.3 L'IDPS est-il correctement configurer pour s'assurer que les informations sensibles ne sont pas capturer et stocker ? </t>
  </si>
  <si>
    <t>6.3.1  Comme pour un HIDPS, une organisation devrait veiller à ce que les opérateurs soient habitués à un NIDPS
dans un environnement d'essai et de formation contrôlé, mais actif. Diverses positions des capteurs
NIDPS peuvent être expérimentées avant un déploiement à grande échelle sur un réseau opérationnel</t>
  </si>
  <si>
    <t>6.3.2 Identifie les attaques provenant de réseaux externes qui ont pénétré les défenses du périmètre ;
Peut aider à détecter les erreurs dans les politiques de configuration des pare-feux ;
Surveille les attaques visant les systèmes situés dans la DMZ (zone démilitarisée) ;</t>
  </si>
  <si>
    <t>6.3.3 Permet de documenter le nombre et les types d 'attaques provenant de réseaux externes ;
Visibilité des attaques qui ne sont pas bloquées (filtrées) par le pare-feu ;
Peut atténuer l'impact des attaques par déni de service ;</t>
  </si>
  <si>
    <t>6.3.4 Surveille une grande partie du trafic d'un réseau, augmentant ainsi la possibilité de repérer des
attaques ;
Dans le cas où un IDPS prend en charge un réseau principal, il est possible de bloquer les attaques
par déni de service avant qu'elles n'endommagent les sous-réseaux critiques ;
Détecte les activités non autorisées des utilisateurs autorisés à I 'intérieur du périmètre de sécurité
de l'organisation.</t>
  </si>
  <si>
    <t>6.3.5 Problèmes de corrélation des événements de sécurité entre les sous-réseaux ;
Si les alarmes ne sont pas transmises sur un réseau dédié, le trafic lié à l'I DPS peut augmenter la
charge du réseau sur les sous-réseaux critiques ;
S'il est mal configuré, IDPS peut capturer et stocker des informations sensibles et donner accès à
ces informations de manière non spécifiée.</t>
  </si>
  <si>
    <t>7.4.1.1 Les données de l'IDPS sont-elles analysée afin de distinguer les alertes anodines des alertes plus serieuse ?</t>
  </si>
  <si>
    <t>7.Opérations</t>
  </si>
  <si>
    <t>7.4.2.1 Une équipe a-t-elle été mise en place pour répondre aux incidents de sécurité de l'information(ISIRT) ?</t>
  </si>
  <si>
    <t>7.4.1 Vue d'ensemble</t>
  </si>
  <si>
    <t>7.4.2.2 L'équipe ISIRT dispose t-elle d'un plan de réponse aux incident de sécurité de l'information ?</t>
  </si>
  <si>
    <t>7.4.2 Équipe de réponse aux incidents de sécurité de l'information (Information Security Incident
Response Team) (ISIRT)</t>
  </si>
  <si>
    <t>7.4.2.3 Le plan de l'équipe ISIRT définit t-il les procédures de l'organisation en matière de sécurité de l'information ?</t>
  </si>
  <si>
    <t>7.4.3 Externalisation</t>
  </si>
  <si>
    <t>7.4.3.1 L'organisation accepte elle une externalisation de service IDPS ?</t>
  </si>
  <si>
    <t>7.5.1 Principes</t>
  </si>
  <si>
    <t>7.5.1.1 L'organisation a-t-elle une catalogue des réponses fournit par les IDPS ?</t>
  </si>
  <si>
    <t>7.5.2 Réponse active</t>
  </si>
  <si>
    <t>7.5.1.2 L'organisation classe t-elle les reponses proposées par les IDPS ?</t>
  </si>
  <si>
    <t>7.5.3 Passive réaction</t>
  </si>
  <si>
    <t>7.5.2.1 Lors de la détection d'une attaque y a-t-il une action automatisée prise par le système de detection d'intrusion ?</t>
  </si>
  <si>
    <t>7.6.1 Vue d'ensemble</t>
  </si>
  <si>
    <t>7.5.2.2 Les systèmes de détection d'intrusion fournissent t-il une réponse active ?</t>
  </si>
  <si>
    <t>7.6.2 Vie privée</t>
  </si>
  <si>
    <t>7.5.2.3 Y a-t-il une action automatisé des systèmes de detection d'intrusion lors de la reception d'une reponse active ?</t>
  </si>
  <si>
    <t>7.6.3 Autres considérations juridiques et politiques</t>
  </si>
  <si>
    <t>7.5.3.1 Les réponses passive fournissent t-elles des informations aux opérateur ou à un endroit prédeterminé ?</t>
  </si>
  <si>
    <t>7.6.4 Médecine légale</t>
  </si>
  <si>
    <t>7.6.1</t>
  </si>
  <si>
    <t>7.6.2.1 Les systèmes d'IDPS peuvent-t-il collecter des informations sur les personnes ?</t>
  </si>
  <si>
    <t>7.6.3.1 Les IDPS respecte -il les exigences reglementaire concernant leurs mises en œuvre ?</t>
  </si>
  <si>
    <t>7.6.3.2 Les IDPS respecte t-il les exigences reglementaire concernant leurs exploitation ?</t>
  </si>
  <si>
    <t>7.6.3.3 Les IDPS respecte t-il les exigences de la politique de l'organisation où ils sont déployé ?</t>
  </si>
  <si>
    <t>7.6.4.1 Les journaux IDPS sont-ils utilisé à des fins médico-légales ?</t>
  </si>
  <si>
    <t>7.4.1 En règle générale, l'IDPS produit un grand nombre d'informations. Afin de distinguer les alertes
anodines des alertes plus sérieuses, une organisation doit analyser minutieusement les données de</t>
  </si>
  <si>
    <t>7.4.2 Lorsqu'une alerte est reçue, l'organisation doit mettre en place une équipe de réponse aux incidents de
sécurité de l'information (ISIRT). Le plan de l'équipe ISIRT doit définir les procédures de l'organisation</t>
  </si>
  <si>
    <t>7.4.3 Outre les produits IDPS, certains fournisseurs de services de sécurité proposent des services gérés
d'IDPS qui comprennent des services de conseil et de gestion de centres d'opérations. De nombreuses</t>
  </si>
  <si>
    <t>7.5.1 De nombreux IDPS proposent un large éventail d'options de réponse, qui peuvent être classées comme
actives ou passives.</t>
  </si>
  <si>
    <t>7.5.2 Une réponse active implique une action automatisée prise par le système de détection d'intrusion lors de
la détection d'une attaque. Les systèmes de détection d'intrusion conçus pour fournir une réponse active</t>
  </si>
  <si>
    <t>7.5.3 Les réponses passives fournissent des informations aux opérateurs ou à un endroit prédéterminé. Elles</t>
  </si>
  <si>
    <t>7.6.1 Comme pour tous les systèmes qui collectent des informations susceptibles de contenir du matériel
sensible, des données sur les employés ou des preuves en vue d'une enquête criminelle ultérieure, les</t>
  </si>
  <si>
    <t>7.6.2 Dans le cadre de son fonctionnement normal, un système IDPS pourrait collecter des informations Sur
des personnes et être utilisé pour surveiller les activités des employés. Il est possible que cela soit</t>
  </si>
  <si>
    <t xml:space="preserve">7.6.3 La mise en œuvre et l'exploitation des IDPS peuvent être soumises à d'autres exigences légales et
réglementaires, ainsi qu'aux exigences de la politique de l'organisation Où les IDPS sont déployés. </t>
  </si>
  <si>
    <t>7.6.4 Les journaux IDPS peuvent être utilisés à des fins médico-légales, Les exigences en matière de
criminalistique des juridictions concernées doivent être comprises et des contrôles appropriés Sur le</t>
  </si>
  <si>
    <t>Nombre de questions</t>
  </si>
  <si>
    <t>ISO 27033.6
4 domaines, 37 contrôles</t>
  </si>
  <si>
    <t>Cote 
ISO 27002</t>
  </si>
  <si>
    <t>Note  ciblée
ISO 27002</t>
  </si>
  <si>
    <t>7. Menaces de sécurité</t>
  </si>
  <si>
    <r>
      <t xml:space="preserve">
</t>
    </r>
    <r>
      <rPr>
        <b/>
        <sz val="10"/>
        <rFont val="Arial"/>
        <family val="2"/>
      </rPr>
      <t>Audit de conformité réalisé par :</t>
    </r>
    <r>
      <rPr>
        <sz val="11"/>
        <color theme="1"/>
        <rFont val="Calibri"/>
        <family val="2"/>
        <scheme val="minor"/>
      </rPr>
      <t xml:space="preserve">                                                                            
</t>
    </r>
    <r>
      <rPr>
        <b/>
        <sz val="10"/>
        <rFont val="Arial"/>
        <family val="2"/>
      </rPr>
      <t xml:space="preserve">Date:   </t>
    </r>
  </si>
  <si>
    <t>8. Exigeances de sécurité</t>
  </si>
  <si>
    <t>9. Contrôle de sécurité</t>
  </si>
  <si>
    <t xml:space="preserve">10. Techniques de conception et considérations de la sécurité  </t>
  </si>
  <si>
    <t>7.2 Existe-t-il un mécanisme de prévention d'accès non autorisé au réseau sans fils ?</t>
  </si>
  <si>
    <t xml:space="preserve">7.3.1 Les données qui transitent sur le réseau sont elles chiffrées? </t>
  </si>
  <si>
    <t xml:space="preserve">7.2 Accès non autorisé </t>
  </si>
  <si>
    <t xml:space="preserve">7.3.2 Des outils de détection d'attaque par reniflage sont ils utilisés? </t>
  </si>
  <si>
    <t xml:space="preserve">7.3 Reniflage de paquet </t>
  </si>
  <si>
    <t>7.4.1 Des stations de base de sont elles mises en place?</t>
  </si>
  <si>
    <t xml:space="preserve">7.4 Point d'accès sans fil erroné </t>
  </si>
  <si>
    <t>7.4.2 Les stations de base sont elles controlées de manière centralisée?</t>
  </si>
  <si>
    <t xml:space="preserve">7.5 Attaque par déni de service </t>
  </si>
  <si>
    <t>7.4.3 Les stations de base sont elles controlées par l'opérateur PLNM (Public Land Mobile Networks)?</t>
  </si>
  <si>
    <t>7.6 Bluejacking</t>
  </si>
  <si>
    <t>7.5 Une ligne de défense claire est elle définie en ce qui concerne les réseaux sans fils?</t>
  </si>
  <si>
    <t>7.7 Bluesnarfing</t>
  </si>
  <si>
    <t>7.6.1 Recevez vous habituellement des messages de sources inconnues?</t>
  </si>
  <si>
    <t>7.8 Réseaux Adhoc</t>
  </si>
  <si>
    <t>7.6.2 Ouvrez vous les messages de sources inconnues?</t>
  </si>
  <si>
    <t>7.9 Autres menaces</t>
  </si>
  <si>
    <t>7.7  Les points d'accès sont ils sécurisés?</t>
  </si>
  <si>
    <t>7.8 La communication sur les réseaux Adhoc est elle chiffrée?</t>
  </si>
  <si>
    <t>7.9 Existe-t-il des mécanismes de protection contre d'autre types de menaces?</t>
  </si>
  <si>
    <t>8.2.1 Des solutions de chiffrement des données sont elles utilisées?</t>
  </si>
  <si>
    <t>8.2.2 Les solutions de chiffrement des données utilisées garantissent elles la confidentialité?</t>
  </si>
  <si>
    <t>8.2 Confidentialité</t>
  </si>
  <si>
    <t>8.3.1 La solution de chiffrement utilisée est-elle suffisament puissante?</t>
  </si>
  <si>
    <t>8.3 Intégrité</t>
  </si>
  <si>
    <t>8.3.2 La solution de chiffrement tient elle compte des compromis sur la performance du réseau?</t>
  </si>
  <si>
    <t>8.4 Disponibilité</t>
  </si>
  <si>
    <t>8.3.3 La solution de chiffrement tient elle compte des compromis sur la capacité du réseau?</t>
  </si>
  <si>
    <t>8.5 Authentification</t>
  </si>
  <si>
    <t>8.3.4 La solution de chiffrement tient elle compte des compromis sur la gestion des clés?</t>
  </si>
  <si>
    <t>8.6 Autorisation</t>
  </si>
  <si>
    <t>8.3.5 La solution de chiffrement tient elle compte des compromis sur la facilité d'utilisation du réseau?</t>
  </si>
  <si>
    <t>8.7 Responsabilité(non-repudiation)</t>
  </si>
  <si>
    <t>8.4.1 Les caracteristiques de radio fréquence de la technologie choisie garantissent ils la disponibilité du réseau?</t>
  </si>
  <si>
    <t>8.4.2 L'environnement dans lequel le réseau est déployé garanti t'il la disponibilité du réseau?</t>
  </si>
  <si>
    <t xml:space="preserve">8.4.3 La disponibilité du réseau est elle assurée même dans des conditions de surcharge? </t>
  </si>
  <si>
    <t>8.4.4 La méthode de planification du réseau assure t-elle la disponibilité du réseau?</t>
  </si>
  <si>
    <t>8.4.5 Le niveau de redondance intégré au reseau et à ses éléments constitutifs permet il la disponibilité du réseau?</t>
  </si>
  <si>
    <t>8.5.1 Un mécanisme d'authentification est il mis en place?</t>
  </si>
  <si>
    <t>8.5.2 Le mécanisme d'authentification mis en place est il le plus puissant?</t>
  </si>
  <si>
    <t>8.5.3 Le mécanisme d'authentification mis en place tient il compte des compromis sur la performance du réseau?</t>
  </si>
  <si>
    <t>8.5.4 Le mécanisme d'authentification mis en place tient il compte des compromis sur la gestion des clés et des mots de passe?</t>
  </si>
  <si>
    <t>8.5.5 Le mécanisme d'authentification mis en place tient il compte des compromis sur la facilité d'utilisation?</t>
  </si>
  <si>
    <t>8.5.6 Le mécanisme d'authentification mis en place tient il compte des compromis sur le modèle de déploiement?</t>
  </si>
  <si>
    <t>8.6.1 Pour les réseaux, l'administrateur CISO/IT est-il celui qui contrôle quels utilisateurs peuvent acceder au réseau?</t>
  </si>
  <si>
    <t>8.6.2 Pour les PLNM (Public Land Mobile Networks), l'opérateur est-il celui qui contrôle quels utilisateurs sont autorisés à acceder au réseau?</t>
  </si>
  <si>
    <t>8.7.1 Des moyens pour établir les responsabilités des utilisateur du réseau existent ils?</t>
  </si>
  <si>
    <t>8.7.2 Les moyens mis en œuvre permettent ils de garantir efficacement l'attribution de toute violation à un utilisateur spécifique?</t>
  </si>
  <si>
    <t>9.1.1: Les biens de sécurité sont-ils examinés pour déterminer s'ils sont pertinents pour un risque de sécurité donné ?</t>
  </si>
  <si>
    <t>9.1.2: Les biens de sécurité sont-ils examinés pour déterminer leur incidence sur le bien ou le réseau en fonction de leur priorité ?</t>
  </si>
  <si>
    <t>9.1 les controles les plus courants</t>
  </si>
  <si>
    <t>9.2.1 Les interfaces radio des réseaux sans fil sont-elles systématiquement cryptées ?</t>
  </si>
  <si>
    <t xml:space="preserve">9.2 Contrôle du chiffrement et mise en œuvre de </t>
  </si>
  <si>
    <t>9.2.2 Les données échangées sur les interfaces radio sont-elles protégées par un cryptage approprié ?</t>
  </si>
  <si>
    <t>9.3 Intégrité évaluation</t>
  </si>
  <si>
    <t>9.2.3 Les recommandations de cryptage pour les réseaux sans fil sont-elles mises en œuvre pour tous les déploiements ?</t>
  </si>
  <si>
    <t>9.4 Authentification</t>
  </si>
  <si>
    <t>9.3.1 Le mécanisme d'intégrité des données prend-il en compte les données des utilisateurs en transit ?</t>
  </si>
  <si>
    <t>9.5.1 mécanismes courants de contrôle d'acces</t>
  </si>
  <si>
    <t>9.3.2 Le mécanisme d'intégrité des données prend-il en compte les données de contrôle en transit ?</t>
  </si>
  <si>
    <t>9.5.2 Permission contrôle</t>
  </si>
  <si>
    <t>9.3.3 Le mécanisme d'intégrité des données prend-il en compte les données liées à la gestion telles que les téléchargements de logiciels ou les téléchargements de configuration ?</t>
  </si>
  <si>
    <t>9.5.3 Contrôle en réseau</t>
  </si>
  <si>
    <t>9.4.1 Est-ce que le responsable de la sécurité examine la manière dont un utilisateur final est authentifié auprès du réseau d'accès ?</t>
  </si>
  <si>
    <t>9.6 Attaque par déni de service résilience</t>
  </si>
  <si>
    <t>9.4.2 Est-ce que le responsable de la sécurité examine la manière dont le dispositif de l'utilisateur final est authentifié ?</t>
  </si>
  <si>
    <t>9.7 Ségrégation de la DMZ par le biais d' un pare feu de protection</t>
  </si>
  <si>
    <t>9.4.3 Est-ce que le responsable de la sécurité examine la manière dont le point d'accès ou toute passerelle intermédiaire s'authentifie auprès du dispositif de l'utilisateur final ?</t>
  </si>
  <si>
    <t>9.8 Gestion des vulnérabilités grace à des configurations sécurisées et au renforcement des dispositifs</t>
  </si>
  <si>
    <t>9.5.1.1 : Est-ce que le contrôle d'accès RBAC est utilisé dans la conception de la solution de réseau ?</t>
  </si>
  <si>
    <t>9.9 Surveillance continue des réseaux sans fil</t>
  </si>
  <si>
    <t>9.5.1.2 : Est-ce que le contrôle d'accès RBAC est intégré dans le produit individuel ou positionné en tant que couche externe de défense ?</t>
  </si>
  <si>
    <t>9.5.1.3 : Est-ce que les mécanismes de contrôle d'accès courants sont considérés comme les meilleures pratiques dans la conception de la solution de réseau ?</t>
  </si>
  <si>
    <t>9.5.2.1 Est-ce que les normes des réseaux mobiles utilisent l'identifiant de l'équipement de l'utilisateur comme mécanisme d'autorisation ou d'interdiction d'accès au réseau ?</t>
  </si>
  <si>
    <t>9.5.2.2 Les mécanismes basés sur l'identifiant de l'équipement de l'utilisateur sont-ils efficaces pour contrôler l'accès au réseau mobile ?</t>
  </si>
  <si>
    <t>9.5.3.1 Les protocoles basés sur Ipsec sont-ils utilisés pour sécuriser le trafic du plan de contrôle lorsqu'il traverse une frontière réseau d'un domaine de sécurité à un autre ?</t>
  </si>
  <si>
    <t>9.5.3.2 Les protocoles basés sur Ipsec utilisés permettent-ils une sécurité efficace pour le trafic du plan de contrôle ?</t>
  </si>
  <si>
    <t>9.5.3.3 Les politiques de sécurité spécifient-elles l'utilisation de protocoles basés sur Ipsec pour le trafic du plan de contrôle lorsqu'il traverse une frontière réseau d'un domaine de sécurité à un autre ?</t>
  </si>
  <si>
    <t>9.6.1 Le RSSI est-il en mesure de savoir ce qui est déployé dans le réseau ?</t>
  </si>
  <si>
    <t xml:space="preserve">9.6.2 Le RSSI est-il en mesure de connaître les capacités de l'équipement de surveillance </t>
  </si>
  <si>
    <t>9.6.3 Le RSSI est-il en mesure de rester informé des menaces nouvelles ou évoluées dans son domaine ?</t>
  </si>
  <si>
    <t>9.7.1 Le réseau sans fil est-il connecté à un réseau interne sécurisé ?</t>
  </si>
  <si>
    <t>9.7.2 Le réseau sans fil est-il sécurisé par un réseau de zone délimitarisée ?</t>
  </si>
  <si>
    <t>9.8.1 Des évaluations périodiques des vulnérabilités des applications sont-elles effectuées ?</t>
  </si>
  <si>
    <t>9.8.2 Des évaluations périodiques des vulnérabilités de l'infrastructure sont-elles effectuées ?</t>
  </si>
  <si>
    <t>9.8.3 Les évaluations des vulnérabilités sans fils sont-elles effectuées régulièrement ?</t>
  </si>
  <si>
    <t>9.9.1 Le réseau sans fil est-il intégré au système de surveillance de la sécurité de l'entreprise ?</t>
  </si>
  <si>
    <t>9.9.2 Le système de surveillance de la sécurité de l'entreprise prend-il en compte les menaces liées au réseau sans fil ?</t>
  </si>
  <si>
    <t>10.1.1 Le RSSI a-t-il mis en place une procédure pour examiner les nouvelles technologies avant leur déploiement ?</t>
  </si>
  <si>
    <t>10.1.2 Le système informatique a-t-il une politique de sécurité pour le déploiement de nouvelles technologies ?</t>
  </si>
  <si>
    <t>10.1 vérifications de base</t>
  </si>
  <si>
    <t>10.1.3 L'architecte du réseau a-t-il une méthode pour évaluer la sécurité des nouvelles technologies avant leur intégration au réseau ?</t>
  </si>
  <si>
    <t>10.2.2  Authentification de l'Utilisateur</t>
  </si>
  <si>
    <t>10.1.4 Les nouveaux déploiements technologiques sont-ils testés pour détecter les vulnérabilités avant leur mise en production ?</t>
  </si>
  <si>
    <t>10.2.3 Confidentialité Intégrité</t>
  </si>
  <si>
    <t>10.2.2.1 Est-ce que tous les utilisateurs sont tenus de s'authentifier avant d'accéder au réseau sans fil de l'organisation ?</t>
  </si>
  <si>
    <t>10.2.4 Technologie sans fil WIFI</t>
  </si>
  <si>
    <t>10.2.2.2 Les mécanismes d'authentification sont-ils suffisamment sécurisés pour garantir l'intégrité et la confidentialité des informations d'identification ?</t>
  </si>
  <si>
    <t>10.2.5 Autres configurations WIFI</t>
  </si>
  <si>
    <t>10.2.2.3 Les politiques d'authentification sont-elles mises à jour régulièrement pour s'aligner sur les dernières pratiques de sécurité ?</t>
  </si>
  <si>
    <t>10.2.6 Contrôle d' accès-utilisation des équipements</t>
  </si>
  <si>
    <t>10.2.3 Les données sont-elles cryptées lors de leur transmission vers/depuis le réseau de l'organisation ?</t>
  </si>
  <si>
    <t>10.2.7 Contrôle d' accès-  point d'accès à l' infrastructure</t>
  </si>
  <si>
    <t>10.2.4.1 Les équipements d'accès sans fil connectés au réseau de l'organisation utilisent-ils des équipements de sécurité informatique approuvés par le service de sécurité informatique de l'organisation ?</t>
  </si>
  <si>
    <t>10.2.8 Disponibilité</t>
  </si>
  <si>
    <t>10.2.4.2 Les configurations de sécurité de tous les équipements d'accès sans fil sont-elles approuvées par le service de sécurité informatique de l'organisation ?</t>
  </si>
  <si>
    <t>10.2.9 Responsabilité</t>
  </si>
  <si>
    <t>10.2.4.3 Les équipements d'accès sans fil sont-ils régulièrement audités pour s'assurer qu'ils sont en conformité avec les configurations de sécurité approuvées par le service de sécurité informatique de l'organisation ?</t>
  </si>
  <si>
    <t xml:space="preserve">10.3 Sécurité des communications mobiles </t>
  </si>
  <si>
    <t>10.2.5 Est-ce que toutes les applications utilisant les configurations sans fil ont été évaluées pour déterminer si elles satisfont aux exigences de sécurité ?</t>
  </si>
  <si>
    <t>10.4 Bluetooth</t>
  </si>
  <si>
    <t>10.2.6.1 L'organisation dispose t-elle de systèmes de détection/prévention des intrusions sans fil (WIDS/WIPS) pour protéger le réseau sans fil ?</t>
  </si>
  <si>
    <t>10.5 Autres technologies sans fil</t>
  </si>
  <si>
    <t>10.2.6.2 Les systèmes WIDS/WIPS sont-ils configurés pour détecter et signaler les activités suspectes sur le réseau sans fil ?</t>
  </si>
  <si>
    <t>10.2.7.1 Y a-t-il des politiques et des procédures en place pour la gestion des comptes administratifs privilégiés pour les points d'accès sans fil ?</t>
  </si>
  <si>
    <t>10.2.7.2 Les comptes administratifs privilégiés pour les points d'accès sans fil sont-ils limités et contrôlés en termes d'accès et de permissions ?</t>
  </si>
  <si>
    <t>10.2.8.1 Les techniques de disponibilité utilisées pour les réseaux sans fil sont-elles identiques à celles utilisées pour les réseaux câblés ?</t>
  </si>
  <si>
    <t>10.2.8.2 Les plans de continuité des activités de l'organisation prennent-ils en compte la disponibilité des réseaux sans fil de la même manière que celle des réseaux câblés ?</t>
  </si>
  <si>
    <t>10.2.9.1 Est-ce que des analyses périodiques sont effectuées pour détecter des points d'accès non autorisés dans le réseau sans fil de l'organisation ?</t>
  </si>
  <si>
    <t>10.2.9.2 Quelle est la fréquence de réalisation des analyses pour détecter des points d'accès non autorisés dans le réseau sans fil de l'organisation ?</t>
  </si>
  <si>
    <t>10.3.1 Les équipements de communication mobile des utilisateurs sont-ils authentifiés avant d'être autorisés à se connecter au réseau ?</t>
  </si>
  <si>
    <t>10.3.2 Le réseau mobile exige-t-il une authentification mutuelle entre les équipements des utilisateurs et les équipements du réseau ?</t>
  </si>
  <si>
    <t>10.3.3 Le processus d'authentification mutuelle est-il conforme aux normes de sécurité en vigueur pour les systèmes de communication mobile ?</t>
  </si>
  <si>
    <t>10.4.1 Les utilisateurs sont-ils informés des bonnes pratiques de sécurité à suivre pour les systèmes de communication mobile ?</t>
  </si>
  <si>
    <t>10.4.2 Les utilisateurs ont-ils été formés sur les bonnes pratiques de sécurité pour les systèmes de communication mobile ?</t>
  </si>
  <si>
    <t>10.4.3 Les utilisateurs suivent-ils régulièrement les bonnes pratiques de sécurité recommandées pour les systèmes de communication mobile ?</t>
  </si>
  <si>
    <t>10.5.1 L'organisation procède-t-elle régulièrement à une évaluation des risques liés aux informations transférées via la technologie radio ?</t>
  </si>
  <si>
    <t>10.5.2 L'organisation évalue t-elle la manière dont la technologie radio s'interface avec le reste de l'infrastructure informatique de l'organisation lors de l'évaluation des risques ?</t>
  </si>
  <si>
    <t>ISO 27001</t>
  </si>
  <si>
    <t>ISO 27002</t>
  </si>
  <si>
    <t>ISO 27003</t>
  </si>
  <si>
    <t>ISO 27004</t>
  </si>
  <si>
    <t>ISO 27005</t>
  </si>
  <si>
    <t>ISO 27006</t>
  </si>
  <si>
    <t>ISO 27007</t>
  </si>
  <si>
    <t>ISO 27018</t>
  </si>
  <si>
    <t>ISO 27033.1</t>
  </si>
  <si>
    <t>ISO 27033.2</t>
  </si>
  <si>
    <t>ISO 27033.6</t>
  </si>
  <si>
    <t>ISO 27034.5</t>
  </si>
  <si>
    <t>ISO 27034.6</t>
  </si>
  <si>
    <t>ISO 27034.8</t>
  </si>
  <si>
    <t>ISO 27039</t>
  </si>
  <si>
    <t>ISO 27040</t>
  </si>
  <si>
    <t>ISO 27033.2
3 domaines, 19 contrôles</t>
  </si>
  <si>
    <t>6.Préparation à la conception de la sécurité du réseau</t>
  </si>
  <si>
    <t>7. Conception de la sécurité du réseau</t>
  </si>
  <si>
    <t>8. Mise en œuvre</t>
  </si>
  <si>
    <t>6.2.1. les actifs necessaires pour prendre en charge en toute sécurite la gestion, le contrôle et le trafic des utilisateurs sont t-ils identifiés?</t>
  </si>
  <si>
    <t>6.2.2. les actifs neccesaires pour prendre en charge en toute sécurité les services et applications du réseau sont t-ils identifiés?</t>
  </si>
  <si>
    <t>6.2 identification des actifs</t>
  </si>
  <si>
    <t>6.2.3. les actifs neccesaires pour prendre en charge en toute sécurité les fonctionnalités requises pour le fonctionnement de l'infrastructure sont t-ils identifiés?</t>
  </si>
  <si>
    <t>6.3.1 Exigences légales et réglementaires</t>
  </si>
  <si>
    <t>6.3.1.1. existe-t-il des exigences en matiere de conception du reseau?</t>
  </si>
  <si>
    <t>6.3.2 Exigences opérationnelles</t>
  </si>
  <si>
    <t>6.3.1.2. Les réseaux sont t-ils rassemblés et examinés pour assurer le respect de ces exigences ?</t>
  </si>
  <si>
    <t>6.3.3 Exigences de performances</t>
  </si>
  <si>
    <t xml:space="preserve">6.3.2.1. existe-t-il des processus metier et des type de classification des donnees de l'organisation? </t>
  </si>
  <si>
    <t>6.4  Exigences d'examen</t>
  </si>
  <si>
    <t>6.3.2.2. determinent t-ils les exigences d'acces a l'organisation?</t>
  </si>
  <si>
    <t>6.5 Examen des conceptions et implémentations existantes</t>
  </si>
  <si>
    <t>6.3.2.3. le réseau est t-il configuré pour permettre cet accès vers et depuis ses actifs informationnels?</t>
  </si>
  <si>
    <t>6.3.2.4. le réseau est t-il configuré pour permettre cet accès pour les utilisateurs dument autorisés?</t>
  </si>
  <si>
    <t>6.3.2.5. le réseau est t-il configuré pour empêcher tout autre accès ?</t>
  </si>
  <si>
    <t>6.3.3.1. les informations relatives aux vitesses de tous les liens de communication existants sont t-elles recueillies?</t>
  </si>
  <si>
    <t>6.3.3.2. les informations relatives à la configuration/capacité des routeurs à des emplacement tiers sont t-elles recueillies?</t>
  </si>
  <si>
    <t>6.3.3.3. les informations relatives au nombre d'utilisateurs qui seront autorisés à accéder via chaque lien sont t-elles recueillies?</t>
  </si>
  <si>
    <t>6.4. les informations recueillies sont t-elles dans le contexte des capacités du réseau?</t>
  </si>
  <si>
    <t>6.5.1. l' architecture du réseau englobe t-elle les contrôles de sécurité existants?</t>
  </si>
  <si>
    <t>6.5.2. l' architecture du réseau englobe t-elle tout contrôle de sécurité manquantsou nouveau?</t>
  </si>
  <si>
    <t>7.2.2.1. des politiques strictes sont t-elles mises en place pour restreindre la connexion des appareils mobiles non sécurisés au réseau?</t>
  </si>
  <si>
    <t>7.2.2.2. une analyse de routine des canaux sans fil est t-elle effectuée pour détecter tout point d'accès non autorisé?</t>
  </si>
  <si>
    <t>7.2.2 Défense en profondeur</t>
  </si>
  <si>
    <t>7.2.3.1. les passerelles de sécurité sont t-elles placées et configurées de facon appropriés pour une architecture de sécurité?</t>
  </si>
  <si>
    <t>7.2.3 Zones réseau</t>
  </si>
  <si>
    <t>7.2.3.2. les passerelles de sécurité divisent t-elles l'infrastructure réseau en zones de sécurité et contrôlent t-elles la communication entre ces zones?</t>
  </si>
  <si>
    <t>7.2.4 Résilience de conception</t>
  </si>
  <si>
    <t>7.2.4.1. La conception de la sécurité réseau intègre t-elle plusieurs couches de redondance?</t>
  </si>
  <si>
    <t>7.2.5 Scénarios</t>
  </si>
  <si>
    <t>7.2.4.2. cette conception de la sécurité du réseau  permet t-elle d'éliminer les points de défaillance uniques de l'infrastructure réseau?</t>
  </si>
  <si>
    <t>7.2.6 Modèles et cadres</t>
  </si>
  <si>
    <t>7.2.4.3. cette conception de la sécurité du réseau  permet t-elle de maximiser la disponibilité de l'infrastructure réseau?</t>
  </si>
  <si>
    <t>7.3 Approbation de la conception</t>
  </si>
  <si>
    <t>7.2.5.1. Les scenarios sont t-ils utilisés lors de l'examen des options d'architecture/conception de sécurité technique?</t>
  </si>
  <si>
    <t>7.2.5.2.  Les scenarios sont t-ils utilisés lors de la sélection et de la documentation de l'architecture/conception de sécurité technique préférée et des contrôles de sécurité associés?</t>
  </si>
  <si>
    <t xml:space="preserve">7.2.6.1.Le modèle de sécurité se concentre t-il sur la confidentialité via des contrôles d'accès? </t>
  </si>
  <si>
    <t>7.2.6.2. Le modèle de sécurité se concentre t-il sur l'intégrité des informations, qu'elles soient formellement définies ou pas?</t>
  </si>
  <si>
    <t>7.3. la conception de la sécurité du réseau est t-elle approuvée par les niveaux de gestion appropriés?</t>
  </si>
  <si>
    <t xml:space="preserve">8.2.1. La conception du réseau sécurisé prend t-elle en compte une combinaison de composants communs qui peuvent être utilisés? </t>
  </si>
  <si>
    <t>8.2.2. Ces composants sont t-ils utilisés dans une combinaison qui créera une conception technique de la sécurité du réseau?</t>
  </si>
  <si>
    <t>8.2 Critères de sélection des composants du réseau</t>
  </si>
  <si>
    <t>8.3. La sélection des produits est t-elle menée comme un processus itératif associé à la conception de l'architecture de sécurité du réseau?</t>
  </si>
  <si>
    <t>8.3 Critères de sélection du produit ou du fournisseur</t>
  </si>
  <si>
    <t>8.4.1. les passerelles de sécurité sont t-elles placées et configurées de facon appropriés pour une architecture de sécurité?</t>
  </si>
  <si>
    <t>8.4 Gestion du réseau</t>
  </si>
  <si>
    <t>8.4.2. les passerelles de sécurité divisent t-elles l'infrastructure réseau en zones de sécurité et contrôlent t-elles la communication entre ces zones?</t>
  </si>
  <si>
    <t>8.5 Journalisation, surveillance et réponse aux incidents</t>
  </si>
  <si>
    <t>8.5.1. existe-t-il un serveur d'audit?</t>
  </si>
  <si>
    <t>8.6 Documents</t>
  </si>
  <si>
    <t xml:space="preserve">8.5.2. ce serveur d'audit est t-il configuré avec tous les systèmes de passerelle de sécurité, situés sur une DMZ sécurisée à la fois des réseaux extérieurs et intérieurs? </t>
  </si>
  <si>
    <t>8.7 Plans de test et conduite des tests</t>
  </si>
  <si>
    <t>8.5.3. ce serveur d'audit est t-il configuré avec  tout autre dispositif pertinent pour la sécurité situé à l'intérieur ou à l'extérieur de la DMZ?</t>
  </si>
  <si>
    <t>8.8 Signature</t>
  </si>
  <si>
    <t>8.6.1. existe t-il un document d'architecture de sécurité du réseau ?</t>
  </si>
  <si>
    <t xml:space="preserve">8.6.2. ce document d'architecture de sécurité du réseau est t-il compatible avec l'évaluation des risques de sécurité? </t>
  </si>
  <si>
    <t>8.6.3. ce document d'architecture de sécurité du réseau est t-il compatible avec les résultats de l'examen de la gestion des risques?</t>
  </si>
  <si>
    <t>8.6.4. ce document d'architecture de sécurité du réseau est t-il compatible avec les résultats de l'examen des politiques de sécurité des réseaux et de l'information de l'organisation/communauté?</t>
  </si>
  <si>
    <t>8.6.5. ce document d'architecture de sécurité du réseau est t-il compatible avec les résultats des examens d'autres politiques de sécurité?</t>
  </si>
  <si>
    <t xml:space="preserve">8.7.1. Un document de stratégie de test de sécurité est t-il développé? </t>
  </si>
  <si>
    <t>8.7.2. ce document décrit t-il l'approche à adopter avec les tests pour prouver l'architecture de sécurité technique du réseau</t>
  </si>
  <si>
    <t>8.8. la mise en œuvre complète de la sécurité du réseau est t-elle approuvée par les niveaux de gestion appropriés?</t>
  </si>
  <si>
    <t>4.contexte de l’organisation</t>
  </si>
  <si>
    <t>5.Leadership</t>
  </si>
  <si>
    <t>6. Planification</t>
  </si>
  <si>
    <t>7. Support</t>
  </si>
  <si>
    <t>8. Fonctionnement</t>
  </si>
  <si>
    <t>9.Evaluation des performances</t>
  </si>
  <si>
    <t>10. Amélioration</t>
  </si>
  <si>
    <t>4.1.1 L'organisation a-t-elle identifié les parties prenantes externes qui ont un impact sur la sécurité de l'information (clients, partenaires, régulateurs, etc.) ?</t>
  </si>
  <si>
    <t>4.1.2 L'organisation a-t-elle identifié les parties prenantes internes qui ont un impact sur la sécurité de l'information (employés, départements, etc.) ?</t>
  </si>
  <si>
    <t>4.1.  Comprendre l’organisation et son contexte</t>
  </si>
  <si>
    <t xml:space="preserve">4.2.1 L'organisation a-t-elle identifié toutes les parties prenantes pertinentes en matière de sécurité de l'information ? </t>
  </si>
  <si>
    <t xml:space="preserve">4.2. Comprendre les besoins et les attentes des parties intéressées </t>
  </si>
  <si>
    <t xml:space="preserve">4.2.2 L'organisation a-t-elle identifié les exigences de sécurité spécifiques de chacune des parties prenantes identifiées ? </t>
  </si>
  <si>
    <t>4.3. Détermination de la portée du système de gestion de la sécurité de l’information</t>
  </si>
  <si>
    <t>4.2.3 L'organisation a-t-elle mis en place des mécanismes pour surveiller les exigences de sécurité des parties prenantes et s'assurer qu'elles sont continuellement satisfaites ?</t>
  </si>
  <si>
    <t>4.4. Système de gestion de la sécurité de l’information</t>
  </si>
  <si>
    <t>4.3.1 L'organisation a-t-elle clairement défini le domaine d'application de son SMSI ?</t>
  </si>
  <si>
    <t>4.3.2 Le domaine d'application du SMSI couvre-t-il tous les aspects pertinents de l'organisation ?</t>
  </si>
  <si>
    <t>4.3.3 Les limites du domaine d'application du SMSI sont-elles clairement définies ?</t>
  </si>
  <si>
    <t>4.4.1 L'organisation a-t-elle établi un plan pour mettre en œuvre et maintenir un SMSI ?</t>
  </si>
  <si>
    <t>4.4.2 L'organisation a-t-elle mis en œuvre des politiques et des procédures pour assurer la sécurité de l'information ?</t>
  </si>
  <si>
    <t>4.4.3 L'organisation effectue-t-elle régulièrement des audits de sécurité pour évaluer l'efficacité de son SMSI ?</t>
  </si>
  <si>
    <t>4.4.4 L'organisation prend-elle des mesures pour améliorer continuellement sa sécurité de l'information en réponse aux résultats des audits et à l'évolution des menaces ?</t>
  </si>
  <si>
    <t>5.1.1 Le leadership de l'organisation montre-t-il clairement son soutien au SMSI et à la sécurité de l'information ?</t>
  </si>
  <si>
    <t>5.2.1 L'organisation a-t-elle établi une politique de sécurité de l'information claire et documentée ?</t>
  </si>
  <si>
    <t>5.1 Leadership et engagement</t>
  </si>
  <si>
    <t>5.3.1 Toutes les responsabilités en matière de sécurité de l'information sont-elles clairement définies dans l'organisation ?</t>
  </si>
  <si>
    <t>5.2 Politique</t>
  </si>
  <si>
    <t>5.3.2 Les responsabilités en matière de sécurité de l'information sont-elles attribuées à des individus spécifiques ou à des équipes au sein de l'organisation ?</t>
  </si>
  <si>
    <t>5.3 Rôles, responsabilités et pouvoirs organisationnels</t>
  </si>
  <si>
    <t>5.3.3 Les responsabilités en matière de sécurité de l'information sont-elles communiquées à tous les employés de l'organisation ?</t>
  </si>
  <si>
    <t>6.1.1 L'organisation a-t-elle procédé à une analyse des risques et opportunités liés à la sécurité de l'information ?</t>
  </si>
  <si>
    <t>6.1.2 L'organisation a-t-elle identifié les actifs de l'information qui ont besoin d'être protégés ?</t>
  </si>
  <si>
    <t>6.1 Actions pour traiter les risques et opportunités</t>
  </si>
  <si>
    <t>6.1.3 L'organisation a-t-elle mis en place des mesures pour traiter les risques identifiés dans l'évaluation des risques de sécurité de l'information ?</t>
  </si>
  <si>
    <t>6.2 Objectifs de sécurité de l’information et planification pour les atteindre</t>
  </si>
  <si>
    <t>7.1.1 L'organisation a-t-elle identifié les ressources nécessaires à l'établissement, à la mise en œuvre, à la maintenance et à l'amélioration continue du SMSI ?</t>
  </si>
  <si>
    <t>7.1.2 L'organisation fournit-elle les ressources identifiées pour l'établissement, la mise en œuvre, la maintenance et l'amélioration continue du SMSI ?</t>
  </si>
  <si>
    <t>7.1 Resources</t>
  </si>
  <si>
    <t>7.1.3 L'organisation dispose-t-elle des ressources nécessaires en termes d'individus, d'infrastructure et d'environnement pour le fonctionnement des processus liés au SMSI ?</t>
  </si>
  <si>
    <t>7.2  Competence</t>
  </si>
  <si>
    <t>7.2.1 L'organisation a-t-elle identifié les compétences nécessaires pour les personnes ayant un impact sur la sécurité de l'information ?</t>
  </si>
  <si>
    <t>7.3 Conscience</t>
  </si>
  <si>
    <t>7.2.2 L'organisation a-t-elle évalué les compétences actuelles des personnes ayant un impact sur la sécurité de l'information pour déterminer si elles sont adéquates ?</t>
  </si>
  <si>
    <t>7.4 Communication</t>
  </si>
  <si>
    <t>7.2.3 L'organisation a-t-elle mis en place des formations ou des plans de développement pour les personnes ayant besoin d'améliorer leurs compétences en matière de sécurité de l'information ?</t>
  </si>
  <si>
    <t>7.5 Informations documentées</t>
  </si>
  <si>
    <t>7.3.1 Les employés connaissent-ils la politique de sécurité de l'information de l'organisation ?</t>
  </si>
  <si>
    <t>7.3.2 Les employés comprennent-ils leur contribution au système de management de la sécurité de l'information ?</t>
  </si>
  <si>
    <t>7.3.3 L'organisation fournit-elle une formation régulière sur la sécurité de l'information à ses employés ?</t>
  </si>
  <si>
    <t>7.4.1 L'organisation a-t-elle identifié les besoins de communication interne liés à la sécurité de l'information, tels que la diffusion de politiques, la formation et la sensibilisation des employés ?</t>
  </si>
  <si>
    <t>7.4.2 L'organisation a-t-elle identifié les besoins de communication externe liés à la sécurité de l'information, tels que les exigences des clients, les réglementations ou les exigences légales ?</t>
  </si>
  <si>
    <t>7.5.1 L'organisation dispose-t-elle d'une politique documentaire claire et cohérente en matière de sécurité de l'information ?</t>
  </si>
  <si>
    <t>7.5.2 Les documents liés à la sécurité de l'information sont-ils clairement identifiés, classés et stockés de manière sécurisée ?</t>
  </si>
  <si>
    <t>7.5.3 Les documents liés à la sécurité de l'information sont-ils régulièrement mis à jour, révisés et approuvés selon les procédures établies ?</t>
  </si>
  <si>
    <t>7.5.4 Les accès aux documents liés à la sécurité de l'information sont-ils contrôlés et limités aux personnes autorisées ?</t>
  </si>
  <si>
    <t>8.1.1 L'organisation a-t-elle établi des processus pour planifier, mettre en œuvre et contrôler le SMSI ?</t>
  </si>
  <si>
    <t>8.1.2 Les processus établis pour planifier, mettre en œuvre et contrôler le SMSI sont-ils efficaces et pertinents pour atteindre les objectifs fixés ?</t>
  </si>
  <si>
    <t>8.1  Planification et contrôle opérationnels</t>
  </si>
  <si>
    <t>8.1.3 L'organisation a-t-elle identifié et pris en compte les risques et les opportunités lors de la planification, la mise en œuvre et le contrôle du SMSI ?</t>
  </si>
  <si>
    <t>8.2  Évaluation des risques liés à la sécurité de l’information</t>
  </si>
  <si>
    <t>8.1.4 Les processus du SMSI sont-ils documentés et mis à disposition des parties intéressées pertinentes ?</t>
  </si>
  <si>
    <t>8.3 Traitement des risques liés à la sécurité de l’information</t>
  </si>
  <si>
    <t>8.1.5 Les processus du SMSI sont-ils régulièrement examinés et améliorés en fonction des résultats obtenus et des changements dans l'environnement de l'organisation ?</t>
  </si>
  <si>
    <t>8.2.1 L'organisation a-t-elle planifié des intervalles pour la réalisation de l'appréciation des risques liés à la sécurité de l'information ?</t>
  </si>
  <si>
    <t>8.2.2 L'organisation met-elle en œuvre l'appréciation des risques à intervalles planifiés lors de changements significatifs, tels que l'ajout de nouveaux systèmes, réseaux ou processus métier ?</t>
  </si>
  <si>
    <t>8.3.1 L'organisation a-t-elle élaboré un plan de traitement des risques liés à la sécurité de l'information ?</t>
  </si>
  <si>
    <t xml:space="preserve">8.3.2 Le plan de traitement des risques est-il mis en œuvre de manière appropriée ? </t>
  </si>
  <si>
    <t>8.3.3 Le plan de traitement des risques est-il régulièrement révisé et mis à jour en fonction des changements significatifs ?</t>
  </si>
  <si>
    <t>9.1.1 L'organisation mesure-t-elle les performances du SMSI de manière régulière ?</t>
  </si>
  <si>
    <t>9.1.2 Des audits internes sont-ils planifiés et menés pour vérifier la conformité du SMSI et des exigences de la norme ISO/CEI 27001 ?</t>
  </si>
  <si>
    <t>9.1 Suivi, mesure, analyse et évaluation</t>
  </si>
  <si>
    <t>9.1.3 Les résultats des audits internes sont-ils utilisés pour améliorer le SMSI et la performance de sécurité de l'organisation ?</t>
  </si>
  <si>
    <t>9.2 Vérification interne</t>
  </si>
  <si>
    <t>9.2.1 L'organisation planifie-t-elle des audits internes réguliers pour vérifier la conformité du SMSI aux exigences de la norme ISO 27001 ?</t>
  </si>
  <si>
    <t>9.3 Examen de la gestion</t>
  </si>
  <si>
    <t>9.2.2 Les audits internes sont-ils menés de manière planifiée et documentée ?</t>
  </si>
  <si>
    <t xml:space="preserve">9.2.3 Les résultats des audits internes sont-ils communiqués aux parties prenantes concernées ? </t>
  </si>
  <si>
    <t>9.2.4 Les actions correctives sont-elles mises en œuvre pour remédier aux non-conformités identifiées lors des audits internes ?</t>
  </si>
  <si>
    <t>9.3.1 L'organisation mesure-t-elle régulièrement les performances de sécurité de son SMSI ?</t>
  </si>
  <si>
    <t xml:space="preserve">9.3.2 L'organisation a-t-elle établi des processus pour prendre des décisions d'amélioration basées sur les résultats de la mesure de la performance du SMSI ? </t>
  </si>
  <si>
    <t>9.3.3 L'organisation dispose-t-elle d'un processus de gestion des changements pour les modifications apportées au SMSI ? Ce processus comprend-il une évaluation des risques associés aux changements proposés ?</t>
  </si>
  <si>
    <t>10.1.1 L'organisation a-t-elle mis en place un processus pour analyser les non-conformités liées à la sécurité de l'information ?</t>
  </si>
  <si>
    <t xml:space="preserve">10.1.2 Ce processus permet-il d'estimer l'opportunité de mettre en place des actions pour éliminer les sources de non-conformité identifiées ? </t>
  </si>
  <si>
    <t>10.1 Non-conformité et mesures correctives</t>
  </si>
  <si>
    <t>10.1.3 Les actions d'amélioration mises en place ont-elles été efficaces pour éliminer les sources de non-conformité identifiées ?</t>
  </si>
  <si>
    <t>10.2 Amélioration continue</t>
  </si>
  <si>
    <t xml:space="preserve">10.2.1 L'organisation a-t-elle mis en place des processus pour l'amélioration continue du SMSI ? </t>
  </si>
  <si>
    <t xml:space="preserve">10.2.2 Les processus d'amélioration continue du SMSI ont-ils été documentés ? </t>
  </si>
  <si>
    <t>10.2.3 Les résultats des activités d'amélioration continue ont-ils été évalués pour déterminer leur efficacité dans l'amélioration de la sécurité de l'information ?</t>
  </si>
  <si>
    <t>ISO 270XX
14 normes, xx domaines, xx contrôles</t>
  </si>
  <si>
    <t>Cote 
ISO 27033.6</t>
  </si>
  <si>
    <t>Note  ciblée
ISO 27033.6</t>
  </si>
  <si>
    <t>ISO 27033.6
7 domaines, 21 contrôles</t>
  </si>
  <si>
    <t>ISO 27033.1
5 domaines, 36 contrôles</t>
  </si>
  <si>
    <t>Cote 
ISO 27033.1</t>
  </si>
  <si>
    <t>Note  ciblée
ISO 27033.1</t>
  </si>
  <si>
    <t>6. Aperçu</t>
  </si>
  <si>
    <t>7. Identifier les risques et se préparer à identifier les contrôles de sécurité</t>
  </si>
  <si>
    <t>8.Contrôles de support</t>
  </si>
  <si>
    <t>9. Lignes directrices pour la conception et la mise en œuvre de la sécurité du réseau</t>
  </si>
  <si>
    <t>10. Scénarios de réseau de référence – Risques, conception, techniques et problèmes de contrôle</t>
  </si>
  <si>
    <t>6.1.1 Existe-t-il l'intranet dans l'organisation?</t>
  </si>
  <si>
    <t>6.1.2 L'intranet spécifie t-il  le réseau sur lequel une organisation s'appuie et entretient en interne?</t>
  </si>
  <si>
    <t>6.1 Arrière-plan</t>
  </si>
  <si>
    <t>6.1.3 Les personnes travaillant pour l'organisation ont-elles un accès physique direct à ce réseau?</t>
  </si>
  <si>
    <t>6.2 Planification et gestion de la sécurité du réseau</t>
  </si>
  <si>
    <t>6.1.4 Existe-t-il d'autres personnes ayant un accès physique direct à ce réseau?</t>
  </si>
  <si>
    <t>6.2.1 L'examen des connexions réseau est-il fait?</t>
  </si>
  <si>
    <t>6.2.2 Existe-t-il des personnes de l'organisation qui ont des responsabilités associés aux connexions?</t>
  </si>
  <si>
    <t>6.2.3 les personnes de l'organisation qui ont des responsabilités associés aux connexions sont-elles d'accord sur les exigences et les avantages de l'entreprise, les risques de sécurité associés, et les aspects architecturaux de sécurité technique/techniques de conception et zones de contrôle de sécurité?</t>
  </si>
  <si>
    <t xml:space="preserve">7.2.1 Existe-t-il une politique de sécurité des informations? </t>
  </si>
  <si>
    <t xml:space="preserve">7.2.2 La politique de sécurité des informations de l'organisation (ou communauté) inclut-elle des déclarations sur
besoin de confidentialité, d'intégrité, de non-répudiation et de disponibilité? </t>
  </si>
  <si>
    <t>7.2.1 Exigences de sécurité dans la politique de sécurité de l'information de l'entreprise</t>
  </si>
  <si>
    <t xml:space="preserve">7.2.3 La politique de sécurité des informations de l'organisation (ou communauté) inclut-elle des opinions sur les types de menaces et les risquess? </t>
  </si>
  <si>
    <t>7.2.2.2 Architectures réseau, applications et services</t>
  </si>
  <si>
    <t xml:space="preserve">7.2.4 La politique de sécurité des informations de l'organisation (ou communauté) inclut-elle des contrôles de sécurité du réseau qui devront être mis en œuvre quelle que soit les risques? </t>
  </si>
  <si>
    <t>7.2.2.3 Types de connexion réseau</t>
  </si>
  <si>
    <t>7.2.2.2.1 Existe-t-il une architecture de réseau actuelle et/ou prévue?</t>
  </si>
  <si>
    <t>7.2.2.4 Autres caractéristiques du réseau</t>
  </si>
  <si>
    <t>7.2.2.2.2 Existe-t-il des applications, services ?</t>
  </si>
  <si>
    <t>7.2.2.5 Autres informations</t>
  </si>
  <si>
    <t>7.2..2.2.3 Existe-t-il des détails sur l'architecture de réseau actuelle et/ou prévue, les applications et services?</t>
  </si>
  <si>
    <t>7.3 Risques de sécurité de l'information et domaines de contrôle potentiels</t>
  </si>
  <si>
    <t>7.2..2.2.4 Les détails obtenus sur l'architecture de réseau actuelle et/ou prévue, les applications et services fournissent-ils la compréhension et le contexte nécessaires à la conduite des l'évaluation des risques de sécurité du réseau ?</t>
  </si>
  <si>
    <t>7.2..2.2.5 Les détails obtenus sur l'architecture de réseau actuelle et/ou prévue, les applications et services fournissent-ils la compréhension et le contexte nécessaires à  l'examen de la gestion?</t>
  </si>
  <si>
    <t>7.2.2.3.1 Existe-t-il  de nombreux types génériques de connexion réseau qu'une organisation/communauté peut avoir besoin de utiliser?</t>
  </si>
  <si>
    <t>7.2.2.3.2 Certains de ces types de connexion peuvent-ils se faire via des réseaux privés (dont l'accès est
limité à une communauté connue)?</t>
  </si>
  <si>
    <t>7.2.2.3.2 Certains de ces types de connexion peuvent-ils se faire via des réseaux publics (dont l'accès est potentiellement accessible à toute organisation ou personne)?</t>
  </si>
  <si>
    <t xml:space="preserve">7.2.2.3.3 L'organisation(communauté) utilise t-elle un(des) type(s) de connexion réseaux? </t>
  </si>
  <si>
    <t>7.2.2.3.4 Ce(s) type(s) de connexion réseau pourrai(en)t-il(s) être utilisé(s) pour une variété de services?</t>
  </si>
  <si>
    <t>7.2.2.3.5 Ce(s) type(s) de connexion réseau pourrai(en)t-il(s) impliquer l'utilisation d'internet, intranet ou extranet?</t>
  </si>
  <si>
    <t>7.2.2.3.6 Ce(s) type(s) de connexion réseau est-il(sont-ils) controlé(s)?</t>
  </si>
  <si>
    <t>7.2.2.4.1 Les autres caractéristiques du ou des réseaux actuels et/ou prévus sont-elles examinées?</t>
  </si>
  <si>
    <t>7.2.2.4.2 Le réseau à utilisé est-il un réseaux public?</t>
  </si>
  <si>
    <t>7.2.2.4.3 Le réseau à utilisé est-il un réseaux privé?</t>
  </si>
  <si>
    <t>7.2.2.4.4 Le réseau à utilisé est-il accessible par n'importe qui?</t>
  </si>
  <si>
    <t>7.2.2.5.1 D'autres informations sont-elles receuillies pour définir avec soin le périmètre, la portée?</t>
  </si>
  <si>
    <t>7.2.2.5.2 D'autres informations sont-elles recueillies pour être correctement préparé pour les normes ISO/IEC 27001 et 27002?</t>
  </si>
  <si>
    <t xml:space="preserve">7.3.1 Une connexion est-elle établie avec un autre réseau? </t>
  </si>
  <si>
    <t>7.3.2 L'organisme de rattachement est-il exposé à des risques supplémentaires, menaces exploitant les vulnérabilités?</t>
  </si>
  <si>
    <t>8.2.1.1 La sécurité du réseau est-elle gérée?</t>
  </si>
  <si>
    <t>8. Contrôles de support</t>
  </si>
  <si>
    <t>8.2.1.2 La gestion globale de la sécurité du réseau est-elle entreprise de manière sécurisée?</t>
  </si>
  <si>
    <t xml:space="preserve">8.2.1 Arrièreèplan </t>
  </si>
  <si>
    <t>8.2.1.3 Existe-t-il des protocoles réseau disponibles?</t>
  </si>
  <si>
    <t>8.2.2.1 Présentation</t>
  </si>
  <si>
    <t>8.2.1.4 La gestion globale de la sécurité du réseau est-elle accompli en tenant dûment compte des différents protocoles réseau disponibles et de la sécurité associée aux prestations de service?</t>
  </si>
  <si>
    <t>8.2.2.2 Politique de sécurité du réseau</t>
  </si>
  <si>
    <t>8.2.1.5 Une organisation envisage t-elle un certain nombre de contrôles de sécurité du réseau?</t>
  </si>
  <si>
    <t>8.2.2.3 Procédures opérationnelles de sécurité du réseau</t>
  </si>
  <si>
    <t>8.2.2.1.1 Existe-t-il une exigence clé pour tout réseau?</t>
  </si>
  <si>
    <t>8.2.2.4 Vérification de la conformité de la sécurité du réseau</t>
  </si>
  <si>
    <t>8.2.2.1.2 Une exigence clé pour tout réseau est-elle soutenu par des activités de gestion sécurisées?</t>
  </si>
  <si>
    <t>8.2.2.5 Conditions de sécurité pour plusieurs connexions au réseau d'organisation</t>
  </si>
  <si>
    <t>8.2.2.2.1 Existe-t-il une politique de sécurité du réseau?</t>
  </si>
  <si>
    <t>8.2.2.6 Conditions de sécurité documentées pour les utilisateurs distants du réseau</t>
  </si>
  <si>
    <t>8.2.2.2.2  La direction accepte t-elle visiblement la politique de sécurité du réseau de l'organisation?</t>
  </si>
  <si>
    <t>8.2.2.7 Gestion des incidents de sécurité réseau</t>
  </si>
  <si>
    <t>8.2.2.2.2  la direction soutent-elle visiblement la politique de sécurité du réseau de l'organisation?</t>
  </si>
  <si>
    <t>8.2.3 Rôles et responsabilités en matière de sécurité du réseau</t>
  </si>
  <si>
    <t xml:space="preserve">8.2.2.2.3 Existe-t-il une politique de sécurité de l'information? </t>
  </si>
  <si>
    <t>8.2.5 Évaluation de la sécurité du réseau</t>
  </si>
  <si>
    <t>8.2.2.2.4 La politique de sécurité du réseau découle t-elle de la politique de sécurité de l'information?</t>
  </si>
  <si>
    <t>8.3 Gestion des vulnérabilités techniques</t>
  </si>
  <si>
    <t>8.2.2.2.5 La politique de sécurité du réseau est-elle cohérente avec la politique de sécurité de l'information?</t>
  </si>
  <si>
    <t>8.4 Identification et authentification</t>
  </si>
  <si>
    <t>8.2.2.2.6 La politique de sécurité du réseau est-elle mise en œuvre?</t>
  </si>
  <si>
    <t>8.5 Journalisation et surveillance de l'audit du réseau</t>
  </si>
  <si>
    <t>8.2.2.2.7 La politique de sécurité du réseau est-elle facilement accessible aux membres autorisés de l'organisation?</t>
  </si>
  <si>
    <t>8.6 Détection et prévention des intrusions</t>
  </si>
  <si>
    <t>8.2.2.3.1 Les documents SecOPs sont-ils élaborés?</t>
  </si>
  <si>
    <t>8.7 Protection contre les codes malveillants</t>
  </si>
  <si>
    <t>8.2.2.3.2 Les documents SecOPs sont-ils maintenus?</t>
  </si>
  <si>
    <t>8.8 Services basés sur la cryptographie</t>
  </si>
  <si>
    <t>8.2.2.3.3 Les documents SecOPs contiennent-ils des détails sur les procédures d'exploitation quotidiennes associées à la sécurité du réseau?</t>
  </si>
  <si>
    <t>8.9 Gestion de la continuité des affaires</t>
  </si>
  <si>
    <t>8.2.2.3.4 Les documents SecOPs contiennent-ils des détails sur qui est responsable de leur utilisation et de leur gestion associées à la sécurité du réseau?</t>
  </si>
  <si>
    <t>8.2.2.4.1 Existe-t-il une liste de contrôle complète?</t>
  </si>
  <si>
    <t>8.2.2.4.2 La liste de contrôle complète est-elle construite à partir de politique de sécurité du réseau, des SecOP associées, de l'architecture technique de sécurité, de la politique d'accès au service de la passerelle de sécurité (sécurité), du(des) plan(s) de continuité d'activité?</t>
  </si>
  <si>
    <t>8.2.2.4.3 Pour tous les réseaux, y'a-t-il une vérification de la conformité de la sécurité?</t>
  </si>
  <si>
    <t>8.2.2.4.4 La  vérification de la conformité de la sécurité est-elle faite par rapport à une liste de contrôle complète?</t>
  </si>
  <si>
    <t>8.2.2.5.1 Existe-t-il des conditions de sécurité pour la connexion?</t>
  </si>
  <si>
    <t>8.2.2.5.2 Les conditions de sécurité pour la connexion sont-elles mises en place?</t>
  </si>
  <si>
    <t>8.2.2.5.3 Les conditions de sécurité pour la connexion sont-elles convenues contractuellement?</t>
  </si>
  <si>
    <t>8.2.2.6.1 Existe-t-il des utilisateurs autorisés à travailler à distance?</t>
  </si>
  <si>
    <t>8.2.2.6.2 Existe-t-il des conditions de sécurité pour le travail à distance?</t>
  </si>
  <si>
    <t>8.2.2.6.3 Les conditions de sécurité pour le travail à distance sont-elles mises en place?</t>
  </si>
  <si>
    <t>8.2.2.6.4 Les conditions de sécurité pour le travail à distance sont-elles documentées?</t>
  </si>
  <si>
    <t>8.2.2.6.5 Le document des conditions de sécurité pour le travail à distance décrit-il les responsabilités de l'utilisateur pour le matériel, les logiciels et données relatives au réseau et à sa sécurité?</t>
  </si>
  <si>
    <t>8.2.2.6.6 Les utilisateurs autorisés à travailler à distance ont-elles reçu un document des «conditions de sécurité pour le travail à distance» ?</t>
  </si>
  <si>
    <t>8.2.2.7.1 Existe-t-il un système de gestion des incidents de sécurité de l'information et d'infrastructure connexe?</t>
  </si>
  <si>
    <t xml:space="preserve">8.2.2.7.2 Le système de gestion des incidents de sécurité de l'information et d'infrastructure connexe est-il mis en œuvre? </t>
  </si>
  <si>
    <t xml:space="preserve">8.2.2.7.3 Le système de gestion des incidents de sécurité de l'information et d'infrastructure connexe est-il documenté? </t>
  </si>
  <si>
    <t>8.2.2.7.4 Le système de gestion des incidents de sécurité de l'information et d'infrastructure connexe permet-il d'identifié rapidement les incidents de sécurité?</t>
  </si>
  <si>
    <t>8.2.2.7.5 Le système de gestion des incidents de sécurité de l'information et d'infrastructure connexe permet-il de minimiser les impacts des incidents de sécurité?</t>
  </si>
  <si>
    <t>8.2.3.1 Existe-t-il des rôles associés à la gestion de la sécurité du réseau?</t>
  </si>
  <si>
    <t>8.2.3.2 Existe-t-il des responsabilités  associés à la gestion de la sécurité du réseau?</t>
  </si>
  <si>
    <t>8.2.5.1 Existe-t-il un personnel de sécurité?</t>
  </si>
  <si>
    <t>8.2.5.2 Le personnel de sécurité est-il au courant de l'évolution sur le terrain de la sécurité du réseau?</t>
  </si>
  <si>
    <t>8.2.5.3 Existe-t-il des correctifs?</t>
  </si>
  <si>
    <t>8.2.5.4 Existe-t-il des correctifs de sécurité?</t>
  </si>
  <si>
    <t>8.2.5.5 Les correctifs de sécurité sont-ils les plus récents disponibles auprès des vendeurs?</t>
  </si>
  <si>
    <t>8.2.5.6 Les correctifs, les correctifs de sécurité sont-ils appliqués?</t>
  </si>
  <si>
    <t>8.2.5.7 Le personnel de sécurité  s'assure t-il  que les réseaux continuent de fonctionner avec les correctifs et correctifs de sécurité les plus récents disponibles auprès des vendeurs?</t>
  </si>
  <si>
    <t>8.3.1 Existe-t-il des vulnérabilités techniques?</t>
  </si>
  <si>
    <t>8.3.2 Existe-t-il une gestion des vulnérabilités techniques?</t>
  </si>
  <si>
    <t>8.3.3 La gestion des vulnérabilités techniques couvre t-elle tous les composants du réseau?</t>
  </si>
  <si>
    <t>8.4.1 Le personnel(interne ou externe de l'organisation) a-t-il accès au réseau?</t>
  </si>
  <si>
    <t>8.4.2 Existe-t-il un personnel(interne ou externe de l'organisation) autorisé à accéder au réseau?</t>
  </si>
  <si>
    <t>8.4.3 Peut-on restreindre l'accès via les connexions au personnel autorisé (qu'il s'agisse interne ou externe à l'organisation)?</t>
  </si>
  <si>
    <t>8.5.1 Existe-t-il l'audit réseau?</t>
  </si>
  <si>
    <t>8.5.2 L'audit réseau est-il réalisé?</t>
  </si>
  <si>
    <t>8.5.3 L'audit réseau réalisé est-il surveillé?</t>
  </si>
  <si>
    <t>8.5.4 La journalisation de l'audit réseau est-elle effectuée?</t>
  </si>
  <si>
    <t>8.6.1 Existe-t-il des risques associés à la pénétration du réseau?</t>
  </si>
  <si>
    <t>8.6.2 Les risques associés à la pénétration du réseau sont-ils traités?</t>
  </si>
  <si>
    <t xml:space="preserve">8.6.3 L'identification et l'authentification sont-ils mis en œuvre? </t>
  </si>
  <si>
    <t>8.6.4 Le contrôle d'accès logique et les contrôles comptables et d'audit sont-ils mis en œuvre?</t>
  </si>
  <si>
    <t>8.6.5 La détection et la prévention des intrusions sont-elles mises en place?</t>
  </si>
  <si>
    <t>8.7.1 Existe-t-il des contrôles de code?</t>
  </si>
  <si>
    <t>8.7.2 Les contrôles de code sont-ils mis en œuvre?</t>
  </si>
  <si>
    <t>8.7.3 Les codes malveillants sont-ils détectés?</t>
  </si>
  <si>
    <t xml:space="preserve">8.7.4 Les codes malveillants détectés sont-ils supprimés? </t>
  </si>
  <si>
    <t xml:space="preserve">8.8.1 Existe t-il des contrôles de cryptage? </t>
  </si>
  <si>
    <t xml:space="preserve">8.8.2 A-t-on envisagés des contrôles de cryptage? </t>
  </si>
  <si>
    <t>8.8.3 La signature numérique et/ou des contrôles d'intégrité des messages ont-ils été envisagés?</t>
  </si>
  <si>
    <t>8.9.1 Exite t-il des contrôles de continuité de l'entreprise?</t>
  </si>
  <si>
    <t>8.9.2 Les contrôles de continuité de l'entreprise en cas de sinistre sont-ils mis en place?</t>
  </si>
  <si>
    <t>8.9.3 Existe-t-il un programme de gestion de la continuité des activités en place?</t>
  </si>
  <si>
    <t>8.9.4 Le programme de gestion de la continuité des activités en place contient-il des processus couvrant toutes les étapes de la continuité des activités?</t>
  </si>
  <si>
    <t>9.1.1 Existe-t-il des zones de contrôle potentielles?</t>
  </si>
  <si>
    <t>9.1.2 Existe t-ill une architecture de la sécurité du réseau?</t>
  </si>
  <si>
    <t xml:space="preserve">9.1 Arrièreèplan </t>
  </si>
  <si>
    <t>9.2.1 Existe-t-il des options d'architecture / conception de la sécurité du réseau?</t>
  </si>
  <si>
    <t>9.2 Architecture/conception de la sécurité technique du réseau</t>
  </si>
  <si>
    <t>9.2.2 Les options d'architecture / conception sont-ils documentés?</t>
  </si>
  <si>
    <t>9.2.3 La documentation des options d'architecture / conception tient-elle compte de toute politique de sécurité de l'information de l'entreprise</t>
  </si>
  <si>
    <t>10.2.1 Existe-t-il des services d'accès à internet?</t>
  </si>
  <si>
    <t>10.2.2 Les fins sont-elles clairement identifiées avant d'accéder à ces services?</t>
  </si>
  <si>
    <t>10.2 Services d'accès à Internet pour les employés</t>
  </si>
  <si>
    <t xml:space="preserve">10.2.3 L'accès au service d'accès à internet est-elle autorisé? </t>
  </si>
  <si>
    <t>10.3 Services de collaboration améliorés</t>
  </si>
  <si>
    <t>10.3.1 Existe-t-il des services de collaboration améliorés?</t>
  </si>
  <si>
    <t>10.4 Services interentreprises</t>
  </si>
  <si>
    <t>10.3.2 Les services de collaboration améliorés intègrent-ils diversent possibilités de communication?</t>
  </si>
  <si>
    <t>10.5 Services d'entreprise à client</t>
  </si>
  <si>
    <t>10.4.1 Existe-t-il des services interentreprises?</t>
  </si>
  <si>
    <t>10.6 Services externalisés</t>
  </si>
  <si>
    <t xml:space="preserve">10.4.2 Les services interentreprises sont-ils mis en œuvre? </t>
  </si>
  <si>
    <t>10.7 Segmentation du réseau</t>
  </si>
  <si>
    <t xml:space="preserve">10.4.3 Les services interentreprises sont-ils mis en œuvre en utilisant des lignes louées dédiées ou des segments de réseau? </t>
  </si>
  <si>
    <t>10.8 Communication mobile</t>
  </si>
  <si>
    <t>10.5.1 Existe-t-il des services d'entreprise à client ?</t>
  </si>
  <si>
    <t>10.9 Prise en charge de la mise en réseau pour les utilisateurs itinérants</t>
  </si>
  <si>
    <t>10.5.2 Les services d'entreprise à client comprennent-ils le commerce électronique?</t>
  </si>
  <si>
    <t>10.10 Prise en charge de la mise en réseau pour les bureaux à domicile et les petites entreprises</t>
  </si>
  <si>
    <t>10.5.3 Les service d'entreprise à client comprennent-ils les services bancaires en lignes?</t>
  </si>
  <si>
    <t>10.5.4 La confidentialité, l'authentification, l'intégrité , la résistance aux attaques sophistiqués sont-elles garantie par les services d'entreprise à client ?</t>
  </si>
  <si>
    <t xml:space="preserve">10.6.1 Existe-t-il un support informatique externe? </t>
  </si>
  <si>
    <t>10.7.1 Existe-t-il une legislation spécifique au pays de l'organisation?</t>
  </si>
  <si>
    <t xml:space="preserve">10.7.2 Cette législation influence t-elle les exigences de sécurité de l'information? </t>
  </si>
  <si>
    <t>10.8.1 Existe-t-il des appareils mobile dans l'organisme?</t>
  </si>
  <si>
    <t>10.8.2 Existe-t-il des contrôles des appareils mobile?</t>
  </si>
  <si>
    <t xml:space="preserve">10.9.1 Existe-t-il des utilisateurs itinérants? </t>
  </si>
  <si>
    <t>10.9.2 Les risques associés aux utilisateurs itinérant sont-ils contrôlés?</t>
  </si>
  <si>
    <t>10.10.1 Les bureaux à domicile nécessitent-ils l'extension du réseau interne d'une organisation?</t>
  </si>
  <si>
    <t>10.10.2 Existent-il des contrôles de sécurité à utiliser pour sécuriser ces extensions de réseau ?</t>
  </si>
  <si>
    <t xml:space="preserve">10.10.3 Les contrôles de sécurité pour sécuriser ces extensions de réseau sont-ils mis en œuvre? </t>
  </si>
  <si>
    <t>ISO 27004
4 domaines, 25 contrôles</t>
  </si>
  <si>
    <t>5. Raisonnement</t>
  </si>
  <si>
    <t>6. Caractéristiques</t>
  </si>
  <si>
    <t>7. Types de mesures</t>
  </si>
  <si>
    <t>8. Processus</t>
  </si>
  <si>
    <t>5.1.1 Existe-t-il un système de management de la sécurité des informations(SMSI)?</t>
  </si>
  <si>
    <t>5.1.2 Existe-t-il des mesures de préservation de la confidentialité, de l'intégrité et de la disponibilité desinformations dans son champ d'application?</t>
  </si>
  <si>
    <t>5.1 Besoin de mesure</t>
  </si>
  <si>
    <t>5.1.3 La préservation de la confidentialité, de l'intégrité et de la disponibilité des informations est-ce l'objectif du SMSI?</t>
  </si>
  <si>
    <t>5.2 Respect des exigences ISO/CEI 27001</t>
  </si>
  <si>
    <t>5.1.4 Existe-t-il des plans et/ou des activités?</t>
  </si>
  <si>
    <t>5.3 Validité des résultats</t>
  </si>
  <si>
    <t>5.1.5 Existe-t-il des activités SMSI concernant la planification de la façon de faire et la mise en œuvre de ces plans?</t>
  </si>
  <si>
    <t>5.4 Avantages</t>
  </si>
  <si>
    <t>5.1.6 Les plans et les activités sont-ils évalués suivant les exigences définies par ISO/IEC 27001 afin de s'assurer qu'ils garantissent la réalisation des objectifs de sécurité de l'information?</t>
  </si>
  <si>
    <t>5.2.1 L'évaluation des performances de la sécurité de l'information s'est-elle faite par l'organisme?</t>
  </si>
  <si>
    <t>5.2.2 L'évaluation de l'efficacité du SMSI s'est-elle faite par l'organisme?</t>
  </si>
  <si>
    <t>5.3.1 Existe-t-il des méthodes de mesure, de surveillance, analyse et évaluation pour garantir des résultats valides?</t>
  </si>
  <si>
    <t>5.3.2 Les exigences de ISO/IEC 27001:2013 pour les organismes  sur le choix des méthodes de mesure, de surveillance,
analyse et évaluation pour garantir des résultats valides sont-elles respectées?</t>
  </si>
  <si>
    <t>5.3.3 Existe-t-il des résultats?</t>
  </si>
  <si>
    <t>5.3.4 Les résultats sont-ils comparables et reproductibles?</t>
  </si>
  <si>
    <t>5.3.5 L'organismes collecte, analyse et rapporte t-elle les mesure en tenant compte des critères présence dans la 27001?</t>
  </si>
  <si>
    <t>5.4.1 Respecte t-on les processus et les contrôles du SMSI?</t>
  </si>
  <si>
    <t>5.4.2 Les performances de sécurité de l'information sont-elles garanties.</t>
  </si>
  <si>
    <t>5.4.3 Le respect des processus et des contrôles du SMSI et la garantie des performances de sécurité de l'information peuvent-ils fournir un nombre d'avantages organisationnels et financiers?</t>
  </si>
  <si>
    <t>6.1.1 Existe-t-il un processus d'évaluation des performances en matière de sécurité de l'information et l'efficacité du SMSI?</t>
  </si>
  <si>
    <t>6.1.2 La surveillance et la mesure constituent-ils la première étape du processus d'évaluation des performances en matière de sécurité de l'information et l'efficacité du SMSI?</t>
  </si>
  <si>
    <t>6.1 Genéral</t>
  </si>
  <si>
    <t>6.1.3 Existe-t-il des attributs d'entités liées à la sécurité de l'information qui peuvent être mesurés?</t>
  </si>
  <si>
    <t>6.2 Que surveiller</t>
  </si>
  <si>
    <t>6.2.1 Existe-t-il une activité de surveillance?</t>
  </si>
  <si>
    <t>6.3 Que mesurer</t>
  </si>
  <si>
    <t>6.2.2 La surveillance détermine t-elle l'état d'un système, d'un processus ou d'une activité afin de répondre à un certain besoin d'informations?</t>
  </si>
  <si>
    <t>6.4  Quand surveiller, mesurer, analyser et évaluer</t>
  </si>
  <si>
    <t>6.2.3 Existe-t-il des systèmes, processus et activités qui peuvent être surveillés?</t>
  </si>
  <si>
    <t>6.5 Qui surveillera, mesurera, analysera et évaluera</t>
  </si>
  <si>
    <t>6.3.1 Existe-t-il des éléments qu'on peut mesurer?</t>
  </si>
  <si>
    <t>6.3.2 Existe-t-il une mesure dans l'organisme?</t>
  </si>
  <si>
    <t>6.3.3 La mesure a-t-elle clairement été définit dans l'organisme?</t>
  </si>
  <si>
    <t>6.3.4 La mesure est-elle une activité entreprise pour déterminer une valeur, un état ou une tendance dans la performance ou
l'efficacité pour aider à identifier les besoins d'amélioration potentiels?</t>
  </si>
  <si>
    <t>6.3.5 La mesure peut-elle être appliquée à n'importe quel SMSIprocessus, activités, contrôles et groupes de contrôles?</t>
  </si>
  <si>
    <t>6.4.1 Existe-t-il des délais spécifiques pour surveiller, mesurer, analyser et évaluer, en fonction des besoins d'information individuels, des mesures requises et du cycle de vie des données à l'appui mesures individuelles?</t>
  </si>
  <si>
    <t>6.4.2 Les délais spécifiques pour surveiller, mesurer, analyser et évaluer, en fonction des besoins d'information individuels, des mesures requises et du cycle de vie des données à l'appui mesures individuelles sont-ils définis par les organisations?</t>
  </si>
  <si>
    <t>6.4.3 Existe-t-il des données à l'appui des mesures?</t>
  </si>
  <si>
    <t>6.4.4 Les données à l'appui des mesures peuvent-ils être collectées plus fréquemment que l'analyse et la notification de ces mesures aux différentes parties intéressées?</t>
  </si>
  <si>
    <t xml:space="preserve">6.5.1 Existe-t-il des personnes qui  surveillent, mesurent, analysent et évaluent? </t>
  </si>
  <si>
    <t>6.5.2 Les personnes qui surveillent, mesurent, analysent et évaluent en termes d'individus ou de rôles sont-elles spécifiées?</t>
  </si>
  <si>
    <t>6.5.3 Existe-t-il des moyens manuels ou automatisés d'évaluation, de surveillance, de mesure et d'analyse?</t>
  </si>
  <si>
    <t>6.5.4 La surveillance, mesure, l'analyse et l'évaluation peuvent-ils être effectuées à l'aide de moyens manuels ou automatisés?</t>
  </si>
  <si>
    <t>7.1.1 Existe-t-il des types de mesures?</t>
  </si>
  <si>
    <t xml:space="preserve">7.1.2 Les orientations, la réalisation des activités planifiées et l'efficacité des résultats peuvent-ils être mesurés en appliquant les types de mesures? </t>
  </si>
  <si>
    <t>7.1 Genéral</t>
  </si>
  <si>
    <t>7.2.1 Existe-t-il des mesures de performance?</t>
  </si>
  <si>
    <t>7.2 Mesures de performance</t>
  </si>
  <si>
    <t>7.2.2 Les mesures de performance peuvent-elles être utilisées pour démontrer les progrès dans la mise en œuvre des processus ISMS, associés procédures et contrôles de sécurité spécifiques?</t>
  </si>
  <si>
    <t>7.3 Mesures d'efficacité</t>
  </si>
  <si>
    <t>7.2.3 Existe-t-il des mesures de rendement?</t>
  </si>
  <si>
    <t>7.2.4 Les mesures de rendement devraient portent-elles sur les mesures dans laquelle les processus et contrôles de sécurité de l'information ont été mis en œuvre?</t>
  </si>
  <si>
    <t>7.2.5 Les mesures de rendement aident-elles à déterminer si les processus ISMS et les contrôles de sécurité de l'information ont été mis en œuvre comme spécifié ?</t>
  </si>
  <si>
    <t>7.3.1 Existe-t-il des mesures d'efficacité?</t>
  </si>
  <si>
    <t>7.3.2 Les mesures sont-elles utilisées pour déterminer si les processus et les contrôles de sécurité de l'information fonctionnent comme prévu et atteignent les résultats souhaités?</t>
  </si>
  <si>
    <t>7.3.4 Les mesures d'efficacité sont-elles  utilisées pour décrire l'efficacité et l'impact que les réalisations de le plan de traitement des risques du SMSI et les processus et contrôles du SMSI sur les informations de l'organisation?</t>
  </si>
  <si>
    <t>8.1.1  Existe-t-il des éléments permettant de suivre, d'analyser, et d'évaluatioin?</t>
  </si>
  <si>
    <t>8.2.1 Existe-t-il des caractéristiques opérationnelles et/ou des performances de tout aspect du SMSI?</t>
  </si>
  <si>
    <t>8.1 Genéral</t>
  </si>
  <si>
    <t>8.2.2 Existe-t-il des besoins d'information?</t>
  </si>
  <si>
    <t>8.2 Identifier les besoins en informations</t>
  </si>
  <si>
    <t>8.2.3 Les besoins d'information sont-ils identifiés?</t>
  </si>
  <si>
    <t>8.3.1 Général</t>
  </si>
  <si>
    <t>8.2.4 Les besoins d'information identifiés peuvent-ils aider à la compréhension des caractéristiques opérationnelles et/ou des performances de tout aspect du SMSI?</t>
  </si>
  <si>
    <t>8.3.2 Identifier les pratiques de sécurité actuelles qui peuvent prendre en charge les besoins en informations</t>
  </si>
  <si>
    <t>8.3.1.1  Les mesures sont-elles crées par les organisations?</t>
  </si>
  <si>
    <t>8.3.3 Développer ou mettre à jour des mesures</t>
  </si>
  <si>
    <t>8.3.1.2 Les mesures crées sont-elles revues?</t>
  </si>
  <si>
    <t>8.3.4 Documenter les mesures et prioriser la mise en œuvre</t>
  </si>
  <si>
    <t>8.3.1.3 Les mesures crées sont-elles mise à jour systématiquement des mesures à intervalles planifiés ou lorsque l'environnement du SMSI subit des changements substantiels?</t>
  </si>
  <si>
    <t>8.3.5 Tenir la direction informée et engagée</t>
  </si>
  <si>
    <t>8.3.2.1 Un besoin d'information a-t-il été identifié?</t>
  </si>
  <si>
    <t>8.4 Établir des procédures</t>
  </si>
  <si>
    <t>8.3.2.2 Les mesures et pratiques de sécurité sont-elles repertoriées en tant que composante potentielle de la mesure par les organisations?</t>
  </si>
  <si>
    <t>8.5 Surveiller et mesurer</t>
  </si>
  <si>
    <t>8.3.3.1 Les mesures répondent-elles  au besoin d'information?</t>
  </si>
  <si>
    <t>8.6 Analyser les résultats</t>
  </si>
  <si>
    <t>8.3.3.2 Existe-t-il des pratiques actuelles ou des besoins nouveaux?</t>
  </si>
  <si>
    <t>8.7 Évaluer les performances de sécurité de l'information et l'efficacité du SMSI</t>
  </si>
  <si>
    <t>8.3.3.3 Les mesures se fient-elles aux pratiques actuelles ou aux besoins nouveaux ?</t>
  </si>
  <si>
    <t>8.8 Examiner et améliorer les processus de suivi, de mesure, d'analyse et d'évaluation</t>
  </si>
  <si>
    <t>8.3.3.4 Les mesures nouvellement identifiées peuvent-elles également impliquer une adaptation de mesures existantes ou
processus de mesure?</t>
  </si>
  <si>
    <t>8.9 Conserver et communiquer des informations documentées</t>
  </si>
  <si>
    <t>8.3.4.1 Les mesures definies sont-elles compilées?</t>
  </si>
  <si>
    <t>8.3.4.2 La compilation des mesures definies est-elle documentée?</t>
  </si>
  <si>
    <t>8.3.4.2 La compilation des mesures definies est-elle hierachisée pour la mise en œuvre en fonction de la priorité de chaque besoin d'information et de la possibilité d'obtenir les données?</t>
  </si>
  <si>
    <t>8.3.4.3 Existe-t-il des mesures de performance?</t>
  </si>
  <si>
    <t>8.3.4.4 Les mesures de performancet sont-elles mises en œuvre en premier pour s'assurer que les processus et contrôles du SMSI ont été mis en œuvre?</t>
  </si>
  <si>
    <t>8.3.4.5 Existe-t-il des mesures de rendement?</t>
  </si>
  <si>
    <t>8.3.4.5 Les mesures de rendement produisent-elles des valeurs ajoutée?</t>
  </si>
  <si>
    <t>8.3.4.6 Existe-t-il des mesures d'efficacité?</t>
  </si>
  <si>
    <t>8.3.4.7 Les mesures d'efficacité peuvent-elles être mise en œuvre?</t>
  </si>
  <si>
    <t>8.3.5.1 La direction est-elle impliquée à différents niveaux organisationnels dans le développement des mesures?</t>
  </si>
  <si>
    <t>8.3.5.2 La direction est-elle impliquée à différents niveaux organisationnels dans la mise en œuvre des mesures?</t>
  </si>
  <si>
    <t>8.3.5.3 Existe-t-il des besoins de la direction?</t>
  </si>
  <si>
    <t>8.3.5.4 Les besoins de la direction sont-ils définis?</t>
  </si>
  <si>
    <t>8.3.5.6 La direction à différents niveaux organisationnels est-elle impliquée dans le développement et la mise en œuvre
mesures, afin que les mesures reflètent les besoins de la direction?</t>
  </si>
  <si>
    <t>8.3.5.7 La direction reçoit-elle des mises à jour dans des formats et des styles appropriés, pour s'assurer qu'elle reste informé de l'activités de mesure de la sécurité tout au long du processus d'élaboration, de mise en œuvre des mesures et application?</t>
  </si>
  <si>
    <t>8.3.5.8 La direction reçoit-elle des mises à jour régulières dans des formats et des styles appropriés, pour s'assurer qu'elle reste informé de l'activités de mesure de la sécurité tout au long du processus d'élaboration, de mise en œuvre des mesures et application?</t>
  </si>
  <si>
    <t>8.4.1 Existe-t-il des procédures ?</t>
  </si>
  <si>
    <t>8.4.2 Les procédures existantes sont-elles établies?</t>
  </si>
  <si>
    <t>8.4.3 Les procédures existantes sont-elles établies pour la collecte de données, l'analyse et la communication des mesures?</t>
  </si>
  <si>
    <t>8.5.1 Existe-t-il des procédures de surveillance?</t>
  </si>
  <si>
    <t>8.5.2 Existe-t-il des mesures réalisées par des moyens manuels ou automatisés?</t>
  </si>
  <si>
    <t>8.5.3 Existe-t-il des procédures de stockage et de vérification?</t>
  </si>
  <si>
    <t>8.5.4 Les procédures de surveillance et de mesure réalisées par des moyens manuels ou automatisés, et pour le stockage et la vérification, sont-ils définis?</t>
  </si>
  <si>
    <t>8.5.6 Existe-t-il des données?</t>
  </si>
  <si>
    <t>8.5.7 Les données existants sont-elles vérifiées?</t>
  </si>
  <si>
    <t>8.5.8 Les données existants sont-elles recueillies par rapport à une liste de contrôle pour s'assurer que les effets sur l'analyse des données manquantes sont minimes et que les valeurs sont correctes ou dans les limites reconnues?</t>
  </si>
  <si>
    <t>8.5.9 La vérification des données est-elle effectuée en qualifiant les données recueillies par rapport à une liste de contrôle pour s'assurer que les effets sur l'analyse des données manquantes sont minimes et que les valeurs sont correctes ou dans les limites reconnues?</t>
  </si>
  <si>
    <t>8.5.10 Les données recueillies sont-elles suffisantes?</t>
  </si>
  <si>
    <t>8.5.11 Les données recueillies sont-elles suffisantes pour s'assurer que les résultats de l'analyse sont fiables?</t>
  </si>
  <si>
    <t>8.6.1 Existe-t-il des objectifs  pour chaque mesure individuelle?</t>
  </si>
  <si>
    <t>8.6.2 Les données collectées sont-elles analysées par rapport à l'objectif de chaque mesure individuelle?</t>
  </si>
  <si>
    <t>8.6.3 Les résultats de l'analyse des données sont-ils interprétés?</t>
  </si>
  <si>
    <t>8.6.4 Existe-t-il des personnes analysant les résultats?</t>
  </si>
  <si>
    <t>8.6.5 La personne analysant les résultats (communicateur) est-elle en mesure de tirer quelques conclusions initiales sur la base des résultats?</t>
  </si>
  <si>
    <t>8.7.1 Les organisations ont-elles exprimées leurs besoins d'information en fonction des questions de l'organisation concernant
les performances de sécurité et l'efficacité du SMSI?</t>
  </si>
  <si>
    <t>8.7.2 Les organisations ont-elles exprimées leurs mesures en fonction de ces besoins d'information?</t>
  </si>
  <si>
    <t>8.7.3 Existe-t-il des objectifs de performances de l'organisation en matière de sécurité de l'information et des questions d'efficacité du SMSI?</t>
  </si>
  <si>
    <t>8.8.1 Existe-t-il des processus de suivi, de mesure, d'analyse et d'évaluation?</t>
  </si>
  <si>
    <t>8.8.2 Les processus de suivi, de mesure, d'analyse et d'évaluation sont-ils mis en place?</t>
  </si>
  <si>
    <t>8.8.3 Les processus de suivi, de mesure, d'analyse et d'évaluation sont-ils continuellement améliorés avec les besoins du SMSI?</t>
  </si>
  <si>
    <t>8.8.4 Existe-t-il des activités d'amélioration continue?</t>
  </si>
  <si>
    <t>8.8.5 Les activités d'amélioration continue peuvent-elles solliciter les commentaires des parties intéressées?</t>
  </si>
  <si>
    <t>8.8.6 Les activités d'amélioration continue peuvent-elles réviser les techniques de collecte et d'analyse, sur la base des enseignements tirés et d'autres retours d'information?</t>
  </si>
  <si>
    <t>8.8.7 Les activités d'amélioration continue peuvent-elles réviser les réviser les procédures de mise en œuvre et données d'analyse comparative de la sécurité de l'information?</t>
  </si>
  <si>
    <t>8.9.1 Les organisations conservent-elles des informations documentées comme preuves de la surveillance et des mesures de l'organisation?</t>
  </si>
  <si>
    <t>8.9.2 Les organisations peuvent, documentent-elles  le processus et les méthodes utilisées pour analyser et évaluer les résultats?</t>
  </si>
  <si>
    <t>8.9.3 Les rapports utilisés pour communiquer les résultats de mesure aux parties intéressées pertinentes sont-ils préparés à l'aide de formats de rapport appropriés?</t>
  </si>
  <si>
    <t>8.9.4 Les conclusions de l'analyse sont-elles examinées par les parties intéressées concernées pour garantir une interprétation correcte des données?</t>
  </si>
  <si>
    <t>8.9.5 Les résultats de l'analyse des données sont-ils documentés?</t>
  </si>
  <si>
    <t>8.9.6 Les résultats de l'analyse des données sont-ils documentés pour être communiqués aux parties intéressées?</t>
  </si>
  <si>
    <t>ISO 27005
6 domaines, 28 contrôles</t>
  </si>
  <si>
    <t>Cote 
ISO 27005</t>
  </si>
  <si>
    <t>Note  ciblée
ISO 27005</t>
  </si>
  <si>
    <t xml:space="preserve">7. Etablissement du contexte </t>
  </si>
  <si>
    <t xml:space="preserve">8. Evaluation des risques en matière de sécurité de l'information </t>
  </si>
  <si>
    <t>9. Risque lié à la sécurité du traitement de l'information</t>
  </si>
  <si>
    <t>10. Risques liés à la sécurité de l'acceptation de l'information</t>
  </si>
  <si>
    <t>11. Communication sur les risques liés à la sécurité de l'information et les consultation</t>
  </si>
  <si>
    <t>12. Surveillance et examen des risques liés à la sécurité de l'information</t>
  </si>
  <si>
    <t>7.1.1 A-t-on clairement appréhendé ce que c'est qu'un risque?</t>
  </si>
  <si>
    <t>7.1.2 A-t-on clairement appréhendé ce que c'est que la gestion des risques?</t>
  </si>
  <si>
    <t>7.1 Considérations générales</t>
  </si>
  <si>
    <t>7.1.3 A-t-on clairement appréhendé  ce que c'est que la sécurité de l'information?</t>
  </si>
  <si>
    <t>7.2.1 Approche de gestion des risques</t>
  </si>
  <si>
    <t>7.1.4 A-t-on clairement appréhendé  ce que c'est que la gestion des risques liés à la sécurité de l'information?</t>
  </si>
  <si>
    <t>7.2.2 Critères d'évaluation des risques</t>
  </si>
  <si>
    <t>7.1.5 A-t-on déterminé l'objectif ou les objectifs de la gestion des risques liés à la sécurité de l'information?</t>
  </si>
  <si>
    <t>7.2.3 Critères d'impact</t>
  </si>
  <si>
    <t>7.2.1.1 Existe-t-il une approche de gestion des risques ?</t>
  </si>
  <si>
    <t>7.2.4 Risk acceptance criteria</t>
  </si>
  <si>
    <t>7.2.1.2 L'approche de gestion des risques a-t-elle été élaborée ou selectionnée ?</t>
  </si>
  <si>
    <t xml:space="preserve">7.3 Champ d'application et limites </t>
  </si>
  <si>
    <t>7.2.1.3 L'approche de gestion des risques élaborée ou selectionnée répond t-elle à des critères basic ?</t>
  </si>
  <si>
    <t>7.4- Organisation de la gestion des risques liés à la sécurité de l'information</t>
  </si>
  <si>
    <t>7.2.2.1 Existe-t-il des critères d'évaluation des risques?</t>
  </si>
  <si>
    <t>7.2.2.2 Existe-t-il des critères d'évaluation des risques pour évaluer les risques liés à la sécurité de l'organisation.?</t>
  </si>
  <si>
    <t>7.2.2.3 A-t-on définit les critères d'évaluation des risques ?</t>
  </si>
  <si>
    <t>7.2.2.4 Les critères d'évaluation des risques sont-ils définis pour évaluer les risques liés à la sécurité de l'organisation?</t>
  </si>
  <si>
    <t>7.2.3.1 Existe-t-il évènement lié à la sécurité de l'information?</t>
  </si>
  <si>
    <t>7.2.3.2 L'évènement lié à la sécurité de l'information  pourrait-il causer des coûts pour l'organisation?</t>
  </si>
  <si>
    <t>7.2.3.3 L'évènement lié à la sécurité de l'information  pourrait-il avoir un dégré de dommage pour l'organisation?</t>
  </si>
  <si>
    <t xml:space="preserve">7.2.3.4 Les critères d'évaluation sont-ils élaborés  en fonction du degré de dommage ou des couts pour l'organisation causés par un évènement lié à la sécurité de l'information  </t>
  </si>
  <si>
    <t xml:space="preserve">7.2.3.5 Les critères d'évaluation sont-ils précisés en fonction du degré de dommage ou des couts pour l'organisation causés par un évènement lié à la sécurité de l'information  </t>
  </si>
  <si>
    <t>7.2.4.1 Existe-t-il des critères d'acceptation des risques?</t>
  </si>
  <si>
    <t>7.2.4.2 Les critères d'acceptation des risques sont-ils clairement définis?</t>
  </si>
  <si>
    <t>7.2.4.3 Les critères d'acceptation des risques sont-ils clairement définis en fonction des politiques, buts et objectifs de l'intérêt des parties prenantes?</t>
  </si>
  <si>
    <t>7.2.4.4 Les critères d'acceptation des risques sont-ils clairement définis en fonction du degré de dommage ou des couts pour l'organisation causés par un évènement lié à la sécurité de l'information?</t>
  </si>
  <si>
    <t>7.2.4.3 Les critères d'acceptation des risques sont-ils élaborés?</t>
  </si>
  <si>
    <t>7.2.4.4 Les critères d'acceptation des risques sont-ils élaborés en fonction des politiques, buts et objectifs de l'intérêt des parties prenantes?</t>
  </si>
  <si>
    <t>7.2.4.5 Les critères d'acceptation des risques sont-ils élaborés en fonction du degré de dommage ou des couts pour l'organisation causés par un évènement lié à la sécurité de l'information?</t>
  </si>
  <si>
    <t>7.3.1 Existe-t-il le(s) perimètre(s) d'application de la gestion des risques liés à la sécurité de l'information dans l'organisme?</t>
  </si>
  <si>
    <t>7.3.2 Le(s) perimètre(s) d'application de la gestion des risques liés à la sécurité de l'information dans l'organisme a(ont) t-il(ils) été défini?</t>
  </si>
  <si>
    <t>7.3.3 Existe-t-il une(des) limite(s) d'application de la gestion des risques liés à la sécurité de l'information dans l'organisme?</t>
  </si>
  <si>
    <t>7.3.4 La(les) limite(s) d'application de la gestion des risques liés à la sécurité de l'information dans l'organisme a(ont) t-elle(elles) été défini?</t>
  </si>
  <si>
    <t>7.3.5 L'organisme a-t-il fournit des justifications pour chaque limite?</t>
  </si>
  <si>
    <t xml:space="preserve">7.4.1 Existe-t-il une organisation du processus de gestion des risques liés à la sécurité de l'information? </t>
  </si>
  <si>
    <t xml:space="preserve">7.4.2 L'organisation du processus de gestion des risques liés à la sécurité de l'information a-t-elle été approuvée par la managers de l'organisation? </t>
  </si>
  <si>
    <t>7.4.3 L'organisation du processus de gestion des risques liés à la sécurité de l'information est-elle mise en place?</t>
  </si>
  <si>
    <t>7.4.4 L'organisation du processus de gestion des risques liés à la sécurité de l'information est-elle maintenue?</t>
  </si>
  <si>
    <t>7.4.5 Existe t-il des responsabilités du processus de gestion des risques liés à la sécurité de l'information?</t>
  </si>
  <si>
    <t>7.4.6 Les responsabilités du processus de gestion des risques liés à la sécurité de l'information sont-elles mise en place?</t>
  </si>
  <si>
    <t>7.4.7 Les responsabilités du processus de gestion des risques liés à la sécurité de l'information sont-elles maintenues?</t>
  </si>
  <si>
    <t xml:space="preserve">8.1.1 Les critères basiques, le perimètre, les limites et l'organisation de la gestion des risques liés à la sécurité de l'information sont-ils établis? </t>
  </si>
  <si>
    <t>8.1.2 Existe-t-il des risques?</t>
  </si>
  <si>
    <t>8.1 Description générale de l'évaluation des risques pour la sécurité de l'information</t>
  </si>
  <si>
    <t>8.1.3 Les risques sont-ils identifiés,  quantifiés ou décrit qualitativement?</t>
  </si>
  <si>
    <t>8.2.1 Introduction à l'identification des risques</t>
  </si>
  <si>
    <t>8.1.4 Existe-t-il des critères d'évaluation des risques?</t>
  </si>
  <si>
    <t>8.2.2 Identification des actifs</t>
  </si>
  <si>
    <t>8.1.5 Existe-t-il des objectifs pertinents pour l'entreprise?</t>
  </si>
  <si>
    <t>8.2.3 Identification des menaces</t>
  </si>
  <si>
    <t>8.1.4 Les risques sont-ils classés par ordre de priorité en fonction des critères d'évaluation des risques et objectifs pertinents pour l'organisation?</t>
  </si>
  <si>
    <t xml:space="preserve">8.2.4 Identification des contrôles existants </t>
  </si>
  <si>
    <t>8.2.1.1 Existe-t-il une(des) source(s) de risques qui soit ou non sous le contrôle de l'organisation?</t>
  </si>
  <si>
    <t>8.2.5 Identification des vulnérabilités</t>
  </si>
  <si>
    <t>8.2.1.2 La source ou la cause du risque est-elle évidente?</t>
  </si>
  <si>
    <t xml:space="preserve">8.2.6 Identification des conséquences </t>
  </si>
  <si>
    <t>8.2.2.1 Existe-t-il des actifs dans l'organisme?</t>
  </si>
  <si>
    <t>8.3.1 Méthodologies d'analyse des risques</t>
  </si>
  <si>
    <t>8.2.2.2 Existe-t-il des actifs entrants dans le champ d'application de la gestion des risques liés à la sécurité des informations dans l'organisme?</t>
  </si>
  <si>
    <t>8.3.2 Évaluation des conséquences</t>
  </si>
  <si>
    <t>8.2.2.3 Les actifs entrants dans le champ d'application de la gestion des risques liés à la sécurité des informations dans l'organisme sont-ils identifiés?</t>
  </si>
  <si>
    <t>8.3.3 Évaluation de la probabilité d'incident</t>
  </si>
  <si>
    <t>8.2.3.1 Existe-t-il des incidents sur les actifs, utilisateurs ou autres ?</t>
  </si>
  <si>
    <t>8.3.4 Détermination du niveau de risque</t>
  </si>
  <si>
    <t>8.2.3.2 Les incidents sur les actifs, utilisateurs ou autres sont-ils identifiés?</t>
  </si>
  <si>
    <t>8.4 Évaluation du risque</t>
  </si>
  <si>
    <t>8.2.3.3 Existe-t-il des informations sur les incidents identifiés sur les actifs, utilisateurs ou autres?</t>
  </si>
  <si>
    <t>8.2.3.4 Existe-t-il des informations sur les menaces obtenues des incidents sur les actifs, utilisateurs ou autres?</t>
  </si>
  <si>
    <t>8.2.3.5 Les menaces sont-elles clairement identifiées?</t>
  </si>
  <si>
    <t>8.2.3.5 Les sources des incidents sur les actifs, utilisateurs ou autres sont-elles clairement identifiées?</t>
  </si>
  <si>
    <t>8.2.4.1 Existe-t-il une documentation des controls, plans d'implémentation des traitements des risques?</t>
  </si>
  <si>
    <t>8.2.4.2 Existe-t-il des contrôles?</t>
  </si>
  <si>
    <t>8.2.4.3 Les contrôles existants sont-ils prévus?</t>
  </si>
  <si>
    <t>8.2.4.4 Les contrôles existants et prévus sont-ils identifiés?</t>
  </si>
  <si>
    <t>8.2.5.1 Existe-t-il une liste de menaces, d'actifs et de contrôles existants de l'organisme?</t>
  </si>
  <si>
    <t>8.2.5.2 Existe-t-il des vulnérabilités pour les actifs de l'organisme?</t>
  </si>
  <si>
    <t>8.2.5.3 Les vulnérabilités sont-elles susceptibles d'être exploitées par ces menaces pour porter atteinte aux biens de l'organisation?</t>
  </si>
  <si>
    <t>8.2.5.4 Les vulnérabilités sont-elles susceptibles d'être exploitées par ces menaces pour porter atteinte aux biens de l'organisation?</t>
  </si>
  <si>
    <t>8.2.5.5 Les vulnérabilités susceptibles d'être exploitées par ces menaces pour porter atteinte aux biens de l'organisation sont-elles identifiées?</t>
  </si>
  <si>
    <t>8.2.6.1 Existe-t-il une liste d'actifs, de processus d'affaires, de menaces et de vulnérabilités ?</t>
  </si>
  <si>
    <t>8.2.6.2 La confidentialité, l'intégrité et la disponibilté est-elle présente dans l'organisme?</t>
  </si>
  <si>
    <t>8.2.6.3 La confidentialité, l'intégrité et la disponibilté est-elle présente dans l'organisme pour l'ensemble des actifs?</t>
  </si>
  <si>
    <t>8.2.6.4 Observe t-on une perte de confidentialité, d'intégrité et de disponibilté dans l'organisme?</t>
  </si>
  <si>
    <t>8.2.6.4 Existe-t-il des conséquences pour une perte de confidentialité, d'intégrité et de disponibilté dans l'organisme?</t>
  </si>
  <si>
    <t>8.2.6.5 Les conséquences que les pertes de confidentialité, d'intégrité et de disponibilité peuvent avoir sur les actifs sont-elles identifiées?</t>
  </si>
  <si>
    <t>8.3.1.1 Existe des formes d'analyse des risques ?</t>
  </si>
  <si>
    <t>8.3.1.2 La forme de l'analyse est-elle cohérente avec les critères d'évaluation des risques définis dan le cadre de l'établissement du contexte?</t>
  </si>
  <si>
    <t>8.3.2.1 Y'aurait-il de l'impact sur l'activité de l'organisation résultant d'incidents possibles ou réels en matière de sécurité de l'information, en tenant compte des conséquences d'une atteinte à la sécurité de l'information, telles que la perte de confidentialité, d'intégrité ou de disponibilité des actifs?</t>
  </si>
  <si>
    <t>8.3.2.2 L'impact sur l'activité de l'organisation qui résulte d'incidents possibles ou réels en matière de sécurité de l'information, en tenant compte des conséquences d'une atteinte à la sécurité de l'information, telles que la perte de confidentialité, d'intégrité ou de disponibilité des actifs est-il évalué?</t>
  </si>
  <si>
    <t>8.3.3.1 Existe-t-il des scénari d'incident?</t>
  </si>
  <si>
    <t>8.3.3.2 Les scénari d'incident ont-ils  une probabilité?</t>
  </si>
  <si>
    <t>8.3.3.3 La probabilité des scénari d'incident est-elle évaluée?</t>
  </si>
  <si>
    <t>8.3.4.1 Existe-t-il des scénari pertinents?</t>
  </si>
  <si>
    <t xml:space="preserve">8.3.4.2 Existe un niveau de risque? </t>
  </si>
  <si>
    <t>8.3.4.3 Le niveau de risque est-il évalué pour tous les scénarios pertinents?</t>
  </si>
  <si>
    <t>8.4.1 Existe-t-il des critères d'évaluation des rsiques?</t>
  </si>
  <si>
    <t>8.4.2 Existe-t-il des critères d'acceptatiion des rsiques?</t>
  </si>
  <si>
    <t>8.4.3 Le niveau de risque est-il comparé aux critères d'évaluation et d'acceptation des risques?</t>
  </si>
  <si>
    <t>9.1.1 Existe-t-il une liste de risque hiérachisée selon des critères d'évaluation des risques en lien avec les scénari d'incidents conduisant à ces risques?</t>
  </si>
  <si>
    <t>9.1.2 Existe-t-il des contrôles visant à réduire, conserver, éviter ou partager les risques?</t>
  </si>
  <si>
    <t>9.1 Description générale du traitement du risque</t>
  </si>
  <si>
    <t>9.1.3 Les contrôles visant à réduire, consrver, éviter ou partager les risques sont-ils sélectionnés?</t>
  </si>
  <si>
    <t>9.2 Modification du risque</t>
  </si>
  <si>
    <t>9.1.4 Existe-t-il un plan de traitement des risques?</t>
  </si>
  <si>
    <t>9.3 Rétention du risque</t>
  </si>
  <si>
    <t>9.1.4 Le plan de traitement des risques est-il établi?</t>
  </si>
  <si>
    <t>9.4 Évitement des risques</t>
  </si>
  <si>
    <t>9.2.1 Existe-t-il le risque résiduel ?</t>
  </si>
  <si>
    <t>9.5 Partage du risque</t>
  </si>
  <si>
    <t>9.2.2 Le risque résiduel est-il évalué ?</t>
  </si>
  <si>
    <t>9.2.3 Le niveau de risque est-il géré en introduisant, supprimant ou en modifiant les contrôles de manière à ce que le risque résiduel puisse être réévalué comme étant acceptable?</t>
  </si>
  <si>
    <t>9.3.1 A-t-on pris la décision de conserver le risque sans autre forme de procès?</t>
  </si>
  <si>
    <t>9.3.2 La décision de conserver le risque sans autre forme de procès est-elle fonction de l'évaluation du risque?</t>
  </si>
  <si>
    <t>9.4.1 Existe t-il une activité ou une condition qui donne lieu au risque particulier ?</t>
  </si>
  <si>
    <t>9.4.2 L'activité ou la condition qui donne lieu au risque particulier est-elle évitée?</t>
  </si>
  <si>
    <t>9.5.1 Existe-t-il une autre partie qui peut gérer le risque le plus éfficacement en fonction de l'évaluation du risque?</t>
  </si>
  <si>
    <t>9.5.2 Le risque est-il partagé avec une autre partie qui peut le gerer le plus éfficacement en fonction de l'évaluation du risque?</t>
  </si>
  <si>
    <t>10.1 Existe-t-il un plan de traitement des risques et d'évaluation des risques résiduels sous réserve de la décision d'acceptation du les responsables de l'organisation.?</t>
  </si>
  <si>
    <t>10.2 La décision d'accepter les risques est-elle prise?</t>
  </si>
  <si>
    <t>10.3 La décision d'accepter les risques est-elle formellement enregistrée?</t>
  </si>
  <si>
    <t>10.3 L'évaluation des risques et des responsabilités liés décision est-elle prise?</t>
  </si>
  <si>
    <t>10.3 L'évaluation des risques et des responsabilités liés décision est-elle formellement enregistrée?</t>
  </si>
  <si>
    <t>11.1 Toutes les informations sur les risques obtenues à partir des activités de gestion des risques sont-elles disponibles, accessible, utilisable?</t>
  </si>
  <si>
    <t>11.2 Les informations sur les risques sont-elles échangées entre le décideur et autres parties prenantes?</t>
  </si>
  <si>
    <t>11.3 Les informations sur les risques sont-elles partagées entre le décideur et autres parties prenantes?</t>
  </si>
  <si>
    <t>12.1.1 Existe-t-il des informations obtenues lors des activités de gestion des risques?</t>
  </si>
  <si>
    <t>12.1.2 Les risques et leurs facteurs (c'est-à-dire les facteurs des actifs, les impacts, les menaces, les vulnérabilité, la probabilité d'occurrence) font-ils l'objet d'un suivi afin d'identifier à un stade précoce tout changement dans le contexte de l'organisation et de conserver une vue de l'ensemble de la situation en matière de risques?</t>
  </si>
  <si>
    <t>12.1 Suivi et examen des facteurs de risque</t>
  </si>
  <si>
    <t>12.1.3 Les risques et leurs facteurs (c'est-à-dire les facteurs des actifs, les impacts, les menaces, les vulnérabilité, la probabilité d'occurrence) font-ils l'objet d'un examen afin d'identifier à un stade précoce tout changement dans le contexte de l'organisation et de conserver une vue de l'ensemble de la situation en matière de risques?</t>
  </si>
  <si>
    <t>12.2 Suivi, examen et amélioration de la gestion des risques</t>
  </si>
  <si>
    <t>12.2.1 Le processus de gestion des risques liés à la sécurités de l'information fait-il l'objet d'un suivi selon les besoins et les circonstances?</t>
  </si>
  <si>
    <t>12.2.2 Le processus de gestion des risques liés à la sécurités de l'information fait-il l'objet d'un examen selon les besoins et les circonstances?</t>
  </si>
  <si>
    <t>12.2.3 Le processus de gestion des risques liés à la sécurités de l'information fait-il l'objet d'une amélioration continue selon les besoins et les circonstances?</t>
  </si>
  <si>
    <t>10. Exigences du système de gestion pour les organismes de certification</t>
  </si>
  <si>
    <t>9. Exigences du processus</t>
  </si>
  <si>
    <t>8. Exigences d'informations</t>
  </si>
  <si>
    <t>7. Besoin en ressource</t>
  </si>
  <si>
    <t>6. Exigences Structurelles</t>
  </si>
  <si>
    <t>5. Exigences générales</t>
  </si>
  <si>
    <t>Cote 
ISO 27006</t>
  </si>
  <si>
    <t>ISO 27006
6 domaines, 30 contrôles</t>
  </si>
  <si>
    <t>5.2.6 L'organisme de certification participe t-il aux cours de formation portant sur la gestion de la sécurité de l'information en tant que conférencier?</t>
  </si>
  <si>
    <t>5.2.5 L'organisme de certification participe t-il aux cours de formation portant sur la gestion de la sécurité de l'information?</t>
  </si>
  <si>
    <t>5.2.4 L'organisme de certification organise t-il des cours de formation portant sur la gestion de la sécurité de l'information?</t>
  </si>
  <si>
    <t>5.2.3 L'organisme de certification participe t-il aux cours de formation en tant que conférencier?</t>
  </si>
  <si>
    <t>5.2 Gestion de l'impartialité</t>
  </si>
  <si>
    <t>5.2.2 L'organisme de certification participe t-il aux cours de formation?</t>
  </si>
  <si>
    <t>5.2.1 L'organisme de certification organise t-il des cours de formation?</t>
  </si>
  <si>
    <t>6.2.16 L'organisme de certification iinvite t-il les principaux interets (les clients de l'organisme, les clients des organisations dont les systèmes de gestion sont certifiés)?</t>
  </si>
  <si>
    <t>6.2.15 L'organisme de certification identifie t-il les principaux interets (les clients de l'organisme, les clients des organisations dont les systèmes de gestion sont certifiés)?</t>
  </si>
  <si>
    <t>6.2.14 Les responsabilités du comité sont-elles formellement autorisées par la direction de la certification?</t>
  </si>
  <si>
    <t>6.2.13 Les responsabilités du comité sont-elles  formellement documentées par la direction de la certification?</t>
  </si>
  <si>
    <t>6.2.12 La compétence des membres est-elle formellement autorisée par la direction de la certification?</t>
  </si>
  <si>
    <t>6.2.11 La compétence des membres est-elle formellement documentée par la direction de la certification?</t>
  </si>
  <si>
    <t>6.2.10 Les pouvoirs des membres sont-ils formellement autorisés par la direction de la certification?</t>
  </si>
  <si>
    <t>6.2.9 Les pouvoirs des membres sont-ils formellement documentés par la direction de la certification?</t>
  </si>
  <si>
    <t>6.2.8 Les devoirs des membres sont-ils formellement autorisés par la direction de la certification?</t>
  </si>
  <si>
    <t>6.2.7 Les devoirs des membres sont-ils formellement documentés par la direction de la certification?</t>
  </si>
  <si>
    <t>6.2.6 Les termes de référence des membres sont-ils formellement autorisés par la direction de la certification?</t>
  </si>
  <si>
    <t>6.2.5 Les termes de référence des membres sont-ils formellement documentés par la direction de la certification?</t>
  </si>
  <si>
    <t>6.2.4 La composition des membres est-elle formellement autorisée par la direction de la certification?</t>
  </si>
  <si>
    <t>6.2.3 La composition des membres est-elle formellement documentée par la direction de la certification?</t>
  </si>
  <si>
    <t>6.2.2 La structure de l'organisme de certification prévoit-elle un comité?</t>
  </si>
  <si>
    <t>6.2.1 La structure de l'organisme de certification garantit-elle l'impartialité des activités de l'organisme de certification?</t>
  </si>
  <si>
    <t>6.1.9  L'organisme de certification a t-il des règles formelles pour le fonctionnement de
tous les comités impliqués dans les activités de certification?</t>
  </si>
  <si>
    <t>6.1.9  L'organisme de certification a t-il des règles formelles pour les termes de référence de
tous les comités impliqués dans les activités de certification?</t>
  </si>
  <si>
    <t>6.1.9  L'organisme de certification a t-il des règles formelles pour la nomination de
tous les comités impliqués dans les activités de certification?</t>
  </si>
  <si>
    <t>6.1.8  L'organisme de certification identifie t-il la direction ayant les responsabilités globales?</t>
  </si>
  <si>
    <t>6.2 Comité de sauvegarde de l'impartialité</t>
  </si>
  <si>
    <t>6.1.3 Le document de l'organisme de certification indique t-il clairement les responsabilités ?</t>
  </si>
  <si>
    <t>6.1 Organisation et direction</t>
  </si>
  <si>
    <t>6.1.2 Le document de l'organisme de certification indique t-il clairement les taches ?</t>
  </si>
  <si>
    <t>6.1.1 l'organisme de certification documente t-il la structure organisationnelle de l'entité?</t>
  </si>
  <si>
    <t>7.3.1 A-t-on eu recours à des experts techniques externes?</t>
  </si>
  <si>
    <t>7.3.1 A-t-on eu recours à des auditeurs externes?</t>
  </si>
  <si>
    <t>7.2.3 La selection des auditeurs doit s'assure t-elle que chaque auditeur ait participé activement à toutes les étapes d'au moins trois ISMS?</t>
  </si>
  <si>
    <t>7.2.2 La selection des auditeurs doit s'assure t-elle que chaque auditeur ait participé activement à toutes les étapes des ISMS?</t>
  </si>
  <si>
    <t>7.2.1 La selection des auditeurs s'assure t-elle que chaque auditeur possède une formation professionnelle d'un niveau équivalent d'études universitaires?</t>
  </si>
  <si>
    <t>7.1.45 Le personnel chargé de l'examen de la demande a t-il des connaissances sur les techniques d'audit?</t>
  </si>
  <si>
    <t>7.1.44 Le personnel chargé de l'examen de la demande a t-il des connaissances sur les principes d'audit?</t>
  </si>
  <si>
    <t>7.1.43 Le personnel chargé de l'examen de la demande a t-il des connaissances sur les procedures d'audit?</t>
  </si>
  <si>
    <t>7.1.42 Le personnel chargé de l'examen de la demande a t-il des connaissances sur le système de management en général?</t>
  </si>
  <si>
    <t>7.1.41 Le personnel chargé de l'examen de la demande s'assure t-il que les membres aient des connaissances sur les risques liés au secteur d'activité du client?</t>
  </si>
  <si>
    <t>7.1.40 Le personnel chargé de l'examen de la demande s'assure t-il que les membres aient des connaissances sur les technologies liées au secteur d'activité du client?</t>
  </si>
  <si>
    <t>7.1.39 Le personnel chargé de l'examen de la demande s'assure t-il que les membres aient des connaissances sur les processus liés au secteur d'activité du client?</t>
  </si>
  <si>
    <t>7.1.38 Le personnel chargé de l'examen de la demande s'assure t-il que les membres aient des connaissances sur la terminologie générique liée au secteur d'activité du client?</t>
  </si>
  <si>
    <t>7.1.37 Le personnel chargé de l'examen de la demande a t-il des connaissances sur d'autres documents normatifs utilisés dans le processus de certification?</t>
  </si>
  <si>
    <t>7.1.36 Le personnel chargé de l'examen de la demande a t-il des connaissances sur les normes ISMS pertinentes utilisés dans le processus de certification?</t>
  </si>
  <si>
    <t>7.1.35 Le personnel chargé de l'examen de la demande a t-il des connaissances sur les normes ISMS utilisés dans le processus de certification?</t>
  </si>
  <si>
    <t xml:space="preserve"> 7.1.34 Les auditeurs ont-ils connaissance de l'impact de la taille du type d'organisation  sur la mise en œuvre des activités de certifications ?</t>
  </si>
  <si>
    <t xml:space="preserve"> 7.1.33 Les auditeurs ont-ils connaissance de l'impact de la taille du type d'organisation  sur la mise en œuvre des ISMS ?</t>
  </si>
  <si>
    <t xml:space="preserve"> 7.1.32 Les auditeurs ont-ils connaissance de l'impact de la taille du type d'organisation  sur le développement?</t>
  </si>
  <si>
    <t xml:space="preserve"> 7.1.31 Les auditeurs ont-ils connaissance de l'impact des relations de la structure de gouvernance sur la mise en œuvre des activtés de certifications ?</t>
  </si>
  <si>
    <t xml:space="preserve"> 7.1.30 Les auditeurs ont-ils connaissance de l'impact des relations de la structure de gouvernance  sur la mise en œuvre des ISMS ?</t>
  </si>
  <si>
    <t xml:space="preserve"> 7.1.29 Les auditeurs ont-ils connaissance de l'impact des relations de la structure de gouvernance sur le développement?</t>
  </si>
  <si>
    <t xml:space="preserve"> 7.1.28 Les auditeurs ont-ils connaissance de l'impact des fonctions  sur la mise en œuvre des activtés de certifications ?</t>
  </si>
  <si>
    <t xml:space="preserve"> 7.1.27 Les auditeurs ont-ils connaissance de l'impact des fonctions  sur la mise en œuvre des ISMS ?</t>
  </si>
  <si>
    <t xml:space="preserve"> 7.1.26 Les auditeurs ont-ils connaissance de l'impact des fonctions  sur le développement?</t>
  </si>
  <si>
    <t xml:space="preserve"> 7.1.25 Les auditeurs ont-ils connaissance de la mise en œuvre des activités de certifications ?</t>
  </si>
  <si>
    <t xml:space="preserve"> 7.1.24 Les auditeurs ont-ils connaissance de la mise en œuvre des ISMS ?</t>
  </si>
  <si>
    <t xml:space="preserve"> 7.1.23 Les auditeurs ont-ils connaissance des relations  sur le développement?</t>
  </si>
  <si>
    <t xml:space="preserve"> 7.1.22 Les auditeurs ont-ils connaissance des fonctions  sur le développement?</t>
  </si>
  <si>
    <t xml:space="preserve"> 7.1.21 Les auditeurs ont-ils connaissance des types d'organisation?</t>
  </si>
  <si>
    <t xml:space="preserve"> 7.1.20 Les auditeurs ont-ils connaissance des processus d'organisation?</t>
  </si>
  <si>
    <t xml:space="preserve"> 7.1.19 Les auditeurs ont-ils connaissance des clients produits?</t>
  </si>
  <si>
    <t xml:space="preserve"> 7.1.18 Les auditeurs ont-ils des connaissances sur les pratiques du secteur d'activité concerné?</t>
  </si>
  <si>
    <t xml:space="preserve"> 7.1.17 Les auditeurs ont-ils des connaissances sur le risque de sécurité des informations liées au secteur d'activité concerné?</t>
  </si>
  <si>
    <t xml:space="preserve"> 7.1.16 Les auditeurs ont-ils connaissance des bonnes pratiques de l'industrie en matière d'exigences commerciales?</t>
  </si>
  <si>
    <t>7.1.15 Les auditeurs ont-ils connaissance des bonnes pratiques de l'industrie en matière de politiques commerciales?</t>
  </si>
  <si>
    <t xml:space="preserve"> 7.1.14 Les auditeurs ont-ils connaissance des bonnes pratiques de l'industrie en matière de procédures?</t>
  </si>
  <si>
    <t xml:space="preserve"> 7.1.13 Les auditeurs ont-ils connaissance des bonnes pratiques de l'industrie en matière de sécurité de l'information ?</t>
  </si>
  <si>
    <t xml:space="preserve"> 7.1.12 Les auditeurs ont-ils connaissance des bonnes pratiques de l'industrie?</t>
  </si>
  <si>
    <t>7.1.11 Les membres de l'équipe d'audit ont-ils des connaissances en politique de sécurité?</t>
  </si>
  <si>
    <t>7.1.10 Les membres de l'équipe d'audit ont-ils des connaissances en gestion cryptographie?</t>
  </si>
  <si>
    <t>7.1.9 Les membres de l'équipe d'audit ont-ils des connaissances en sécurité des ressources humaines?</t>
  </si>
  <si>
    <t>7.3 Recours à des auditeurs externes et à des experts techniques externe</t>
  </si>
  <si>
    <t>7.1.7 Y'a-t-il un membre de l'équipe d'audit chargé de la gestion des risques?</t>
  </si>
  <si>
    <t>7.2 Démonstration des connaissances et de l'expérience de l'auditeur</t>
  </si>
  <si>
    <t>7.1.6 Y'a-t-il un membre de l'équipe d'audit chargé de l'évaluation des risques pour la sécurité de l'information?</t>
  </si>
  <si>
    <t>7.1.4 Exigences de compétence pour examiner les rapports d'audit et prendre des décisions de certification</t>
  </si>
  <si>
    <t>7.1.5 Y'a-t-il un membre de l'équipe d'audit chargé de l'interrelation?</t>
  </si>
  <si>
    <t>7.1.3 Les compétences requises pour effectuer l'examen de la demande</t>
  </si>
  <si>
    <t>7.1.4 Y'a-t-il un membre de l'équipe d'audit chargé de la hierarchie?</t>
  </si>
  <si>
    <t>7.1.2 Compétences requises pour diriger l'équipe d'audit ISMS</t>
  </si>
  <si>
    <t>7.1.3 Y'a-t-il un membre de l'équipe d'audit chargé de la structure?</t>
  </si>
  <si>
    <t>7.1.1 Compétences réquises pour l'audit des ISMS</t>
  </si>
  <si>
    <t>7.1.2 Chaque auditeurs a-t-il des connaissances spécifiques à la documentation ISMS?</t>
  </si>
  <si>
    <t>7.1.1 L'organisme de certification vérifie t-il les compétences des membres de l'équipe d'audit?</t>
  </si>
  <si>
    <t>8.4 Confidentialité</t>
  </si>
  <si>
    <t>8.4.1 L'organisme de certification demande t-il au client de signaler toute information relative au ISMS?</t>
  </si>
  <si>
    <t>8.2 Documents de certification</t>
  </si>
  <si>
    <t>8.2.2 La version de la déclaration d'applicabilité est-elle incluse dans les documents de certification?</t>
  </si>
  <si>
    <t>8.2.1 Le document d'attestation est-il signé par un officier auquel de telles responsabilités ont été confiées?</t>
  </si>
  <si>
    <t>9.6.3 Les activités nécessaire la réalisation d'audits particuliers font-elles l'objet d'une disposition particuliére si un client disposant d'un isms certifié apporte des modifications importantes à son système?</t>
  </si>
  <si>
    <t>9.6.2 Les procédures d'audit de recertification sont-elles cohérentes avec celles concernant l'audit de certification initial des clients?</t>
  </si>
  <si>
    <t xml:space="preserve">9.6.1 Les procédures d'audit de surveillance sont-elles cohérentes avec celles concernant l'audit de certification des clients? </t>
  </si>
  <si>
    <t>9.3.2 L'organisme de certification élabore t-il un rapport d'audit?</t>
  </si>
  <si>
    <t>9.3.1 L'organisme de certification a-t-il obtenu une documentation sur la conception du isms couvrant la documentation requise dans l'iso 27001?</t>
  </si>
  <si>
    <t>9.2.8 Un organisme de certification convient-il avec l'organisation à auditer du moment de l'audit?</t>
  </si>
  <si>
    <t>9.2.7 Le plan d'audit identifie t-il les techniques d'audit assistées par le réseau qui seront utilisées au cours de l'audit?</t>
  </si>
  <si>
    <t>9.2.6 Le plan d'audit pour les audits ISMS tient-il compte des controles de sécurité de l'information déterminés?</t>
  </si>
  <si>
    <t>9.2.5 Les exigences pertinentes pour l'activité d'audit spécial s'appliquent-elles?</t>
  </si>
  <si>
    <t>9.2.4 Les exigences pertinentes pour l'activité de surveillance s'appliquent-elles?</t>
  </si>
  <si>
    <t>9.6.4 Audits spéciaux</t>
  </si>
  <si>
    <t>9.2.3 L'équipe d'audit a-t-elle recu les documents de travail appropriés?</t>
  </si>
  <si>
    <t>9.6.3 Recertification</t>
  </si>
  <si>
    <t>9.2.2 L'équipe d'audit est-elle formellement nommée?</t>
  </si>
  <si>
    <t>9.6.2 Activités de surveillance</t>
  </si>
  <si>
    <t>9.2.1 Les objectifs de l'audit incluent-ils la détermination de l'efficacité du système de gestion?</t>
  </si>
  <si>
    <t>9.4.3 Rapport d'audit</t>
  </si>
  <si>
    <t>9.1.14 Tous les élèments important d'ISMS apparaissent-ils clairement dans le rapport d'audit?</t>
  </si>
  <si>
    <t>9.4.2 Elements spécifiques de l'audit ISMS</t>
  </si>
  <si>
    <t>9.1.13 Tous les élèments important d'ISMS apparaissent-ils dans le rapport d'audit?</t>
  </si>
  <si>
    <t>9.4.1 Realisation d'audits généraux</t>
  </si>
  <si>
    <t>9.1.12 L'organisme de certification accepte t-il une documentation combinée?</t>
  </si>
  <si>
    <t>9.3.1 Audit initial de certification</t>
  </si>
  <si>
    <t>9.1.11 Les isms peuvent-ils etre clairement identifiés avec l'interface appropriée avec les autres systèmes?</t>
  </si>
  <si>
    <t>9.2.3 Plan d'audit</t>
  </si>
  <si>
    <t>9.1.10 Le calcul du temps d'audit global inclue t-il un temps suffisant pour le rapport d'audit?</t>
  </si>
  <si>
    <t>9.2.2 Séléction et mission de l'equipe d'audit</t>
  </si>
  <si>
    <t>9.1.9 La norme ISO 27001 est-elle utilisée?</t>
  </si>
  <si>
    <t>9.2.1 Determiner l'objectif, la portée et les critéres de l'audit</t>
  </si>
  <si>
    <t>9.1.8 L'équipe d'audit audite t-elle les systèmes du client couvrts par le périmètre défini par rapport à toutes les exigences de certification applicables?</t>
  </si>
  <si>
    <t>9.1.6 Plusieurs système de gestion</t>
  </si>
  <si>
    <t>9.1.7 L'organisme de certification certifie t-il un isms ?</t>
  </si>
  <si>
    <t>9.1.5 Echantillonnage multi-sites</t>
  </si>
  <si>
    <t>9.1.6 L'organisation de certification exige t-il que le client prenne toutes les dispositions nécessaires pour l'accès aux rapports d'examen independant de la sécurité de l'information?</t>
  </si>
  <si>
    <t>9.1.4 Déterminer le temps d'audit</t>
  </si>
  <si>
    <t>9.1.5 Le programme d'audit tient-il compte des controles de sécurité de l'information déterminés?</t>
  </si>
  <si>
    <t>9.1.3 Programme d'audit</t>
  </si>
  <si>
    <t>9.1.4 L'organisation de certification exige t-il que le client dispose t-il des documents requis pour la certification?</t>
  </si>
  <si>
    <t>9.1.2 Examen de candidature</t>
  </si>
  <si>
    <t>9.1.3 L'organisation de certification exige t-il que le client dispose t-il d'un isms conforme à la norme iso 27001?</t>
  </si>
  <si>
    <t>9.1.1  Application</t>
  </si>
  <si>
    <t>9.1.2 L'organisation de certification exige t-il que le client dispose t-il d'un isms mis en œuvre?</t>
  </si>
  <si>
    <t>9.1.1 L'organisation de certification exige t-il que le client dispose d'un isms documenté?</t>
  </si>
  <si>
    <t>10.3 Options B: Exigences du système de gestion en accord avec l'ISO 9001</t>
  </si>
  <si>
    <t>10.2 Options A: Exigences générales du système de gestion</t>
  </si>
  <si>
    <t>10.3.1 Les organismes de certification ont-ils mis en œuvre des ISMS conformément aux exigences du système de gestion en accord avec l'ISO 9001?</t>
  </si>
  <si>
    <t>10.1 Options</t>
  </si>
  <si>
    <t>10.2.1 Les organismes de certification ont-ils mis en œuvre des ISMS conformément aux exigences générales du système de gestion?</t>
  </si>
  <si>
    <t>10.1.1 Les organismes de certification ont-ils mis en œuvre des ISMS conformément à l'ISO 27001?</t>
  </si>
  <si>
    <t>ISO 27040
3 domaines, 19 contrôles</t>
  </si>
  <si>
    <t>5.Stockage de données</t>
  </si>
  <si>
    <t>6. Prise en charge des controles</t>
  </si>
  <si>
    <t>7. Ligne directive pour la conception et la mise en œuvre de la sécurité du stockage</t>
  </si>
  <si>
    <t>5.1.1 Existe-t-il une politique de stockage de données?</t>
  </si>
  <si>
    <t>5.1.2 La politique de stockage de données est-elle clairement définie?</t>
  </si>
  <si>
    <t>5.1 Généralité</t>
  </si>
  <si>
    <t>5.2.1 Existe-t-il des responsables chargés du stockage de données?</t>
  </si>
  <si>
    <t>5.2 Concepts relatifs au stockage</t>
  </si>
  <si>
    <t>5.2.2 Existe-t-il des supports de stockage de données?</t>
  </si>
  <si>
    <t>5.3 Introduction à la sécurité du stockage</t>
  </si>
  <si>
    <t>5.2.3 Les supports de stockage utilisés sont-ils suffisant pour garantir le stockage des données?</t>
  </si>
  <si>
    <t>5.4 Risque pour la sécurité du stockage</t>
  </si>
  <si>
    <t>5.3.1 La sécurité des données stockées est-elle garantie?</t>
  </si>
  <si>
    <t>5.4.2 La confidentialité des données stockées est-elle garantie?</t>
  </si>
  <si>
    <t>5.4.3 L'intégrité des données stockées est-elle garantie?</t>
  </si>
  <si>
    <t>5.4.4 La disponibilité des données stockées est-elle garantie?</t>
  </si>
  <si>
    <t>5.4.5 La non répudiation des données stockées est-elle garantie?</t>
  </si>
  <si>
    <t>5.4.6 Existe-t-il une procédure de recupération  de données en cas de perte?</t>
  </si>
  <si>
    <t>5.4.7 Existe-t-il une politique de gestion de risque ?</t>
  </si>
  <si>
    <t>6.1.1 Existe-t-il un réseau de stockage particulier?</t>
  </si>
  <si>
    <t>6.2.1 Utilise t-on un système de stockage à connexion directe ?</t>
  </si>
  <si>
    <t xml:space="preserve">6.1 Généralités </t>
  </si>
  <si>
    <t>6.3.1 Utilise t-on un système SAN (Storage Area Networks) ?</t>
  </si>
  <si>
    <t>6.2 Stockage à connexion directe (DAS)</t>
  </si>
  <si>
    <t>6.3.2 Utilise t-on un système NAS (Networks Attached Storage) ?</t>
  </si>
  <si>
    <t>6.3 Réseau de stockage</t>
  </si>
  <si>
    <t>6.4.1 Les sytèmes de stockage sont-ils bien gérés?</t>
  </si>
  <si>
    <t>6.4 Gestion du stockage</t>
  </si>
  <si>
    <t>6.4.2 Les sytèmes de stockage utilisent-ils l'authentification de l'entité?</t>
  </si>
  <si>
    <t>6.5 Stockage par blocs</t>
  </si>
  <si>
    <t>6.4.3 Existe-t-il une relation entre les données stockées et les autorités compétentes?</t>
  </si>
  <si>
    <t>6.6 Stockage basé sur les fichiers</t>
  </si>
  <si>
    <t>6.4.4 Tous les systèmes d'exploitation sont-ils régulièrement renforcés?</t>
  </si>
  <si>
    <t>6.7 Stockage basé sur les objets</t>
  </si>
  <si>
    <t>6.4.5 Tous les hyperviseurs sont-ils régulièrement renforcés?</t>
  </si>
  <si>
    <t>6.8 Service de sécurité du stockage</t>
  </si>
  <si>
    <t>6.4.6 Toutes les applications sont-elles régulièrement renforcés?</t>
  </si>
  <si>
    <t>6.5.1 Utilise t-on un système de stockage par blocs ?</t>
  </si>
  <si>
    <t>6.5.2 Utilise t-on la Fibre Channel  pour présenter aux ordinateurs des ressources de stockage basées sur des blocs?</t>
  </si>
  <si>
    <t>6.5.3 Utilise t-on le réseau TCP/IP pour présenter aux ordinateurs des ressources de stockage basées sur des blocs ?</t>
  </si>
  <si>
    <t>6.6.1 Utilise t-on un système de stockage basé sur les fichiers ?</t>
  </si>
  <si>
    <t>6.6.2 Utilise t-on un dispositif NFS basé sur NAS ?</t>
  </si>
  <si>
    <t>6.6.3 Utilise t-on un dispositif SMB/CIFS basé sur NAS ?</t>
  </si>
  <si>
    <t>6.6.4 Utilise t-on un dispositif NFS parallèle basé sur NAS ?</t>
  </si>
  <si>
    <t>6.7.1 Utilise t-on un système de stockage basé sur les objets ?</t>
  </si>
  <si>
    <t>6.7.2  la fonctionnalité de stockage informatique en nuage est-elle mise en place?</t>
  </si>
  <si>
    <t>6.7.3  la fonctionnalité de stockage informatique en nuage mise en place garantit-elle le contrôle d'accès?</t>
  </si>
  <si>
    <t>6.7.4  la fonctionnalité de stockage informatique en nuage mise en place garantit-elle l'authentification?</t>
  </si>
  <si>
    <t>6.7.5  la fonctionnalité de stockage informatique en nuage mise en place garantit-elle le cryptage?</t>
  </si>
  <si>
    <t>6.7.6  la fonctionnalité de stockage informatique en nuage mise en place garantit-elle la journalisation?</t>
  </si>
  <si>
    <t>6.7.7  la fonctionnalité de stockage informatique en nuage mise en place garantit-elle l'assainissement?</t>
  </si>
  <si>
    <t>6.7.8  la fonctionnalité de stockage CDMI est-elle mise en place?</t>
  </si>
  <si>
    <t>6.7.9  la fonctionnalité de stockage CDMI mise en place garantit-elle le contrôle d'accès?</t>
  </si>
  <si>
    <t>6.7.10  la fonctionnalité de stockage CDMI mise en place garantit-elle l'authentification?</t>
  </si>
  <si>
    <t>6.7.11  la fonctionnalité de stockage CAS est-elle mise en place?</t>
  </si>
  <si>
    <t>6.7.12  la fonctionnalité de stockage CAS mise en place garantit-elle l'authentification?</t>
  </si>
  <si>
    <t>6.7.13  la fonctionnalité de stockage CAS mise en place garantit-elle l'autorisation?</t>
  </si>
  <si>
    <t>6.7.14  la fonctionnalité de stockage CAS mise en place garantit-elle le hachage?</t>
  </si>
  <si>
    <t>6.7.15  la fonctionnalité de stockage CAS mise en place garantit-elle la disponibilité?</t>
  </si>
  <si>
    <t>6.8.1 Des services de sécurité de stockage sont-ils mis en place?</t>
  </si>
  <si>
    <t>6.8.2 Les capacités d'assainissement sont-elles mises à disposition par les fournisseurs?</t>
  </si>
  <si>
    <t>6.8.3 Les capacités d'assainissement mises à disposition sont-elles appropriées?</t>
  </si>
  <si>
    <t>6.8.4 La confidentialité des données est-elle mise à disposition par les fournisseurs?</t>
  </si>
  <si>
    <t>6.8.5 La confidentialité des données mise à disposition est-elle appropriée?</t>
  </si>
  <si>
    <t>6.8.6 Existe-t-il des procédures de réduction de données stockées?</t>
  </si>
  <si>
    <t>6.8.7 La procédure de réduction de données a-t-elle pour but la réduction de cout?</t>
  </si>
  <si>
    <t>7.1.1 Existe-t-il un système de sécurité de stockage particulier?</t>
  </si>
  <si>
    <t>7.2.1 Le système de sécurité de stockage défini utilise t-il la défense en profondeur?</t>
  </si>
  <si>
    <t>7.1 Généralités</t>
  </si>
  <si>
    <t>7.2.2 Existe-t-il un domaine de sécurité pour l'infrastructure de stockage?</t>
  </si>
  <si>
    <t>7.2 Principe de conception de la sécurité du stockage</t>
  </si>
  <si>
    <t>7.2.3 La conception de la sécurité du stockage intègre t-elle plusieurs couches de redondance?</t>
  </si>
  <si>
    <t>7.3 Fiabilité, disponibilité et résillience des données</t>
  </si>
  <si>
    <t>7.2.4 La conception de la sécurité du stockage établie sur plusieurs couches de redondance garantit-elle l'élimination des défaillances des points uniques?</t>
  </si>
  <si>
    <t>7.4 Conservation des données</t>
  </si>
  <si>
    <t>7.2.5 La conception de la sécurité du stockage établie sur plusieurs couches de redondance maximise t-elle la disponibilité d'infrastructure de stockage?</t>
  </si>
  <si>
    <t>7.5 Confidentialité et intégrité des données</t>
  </si>
  <si>
    <t>7.2.6 La fonctionnalité d'initialisation de sécurité est-elle intégrée par les vendeurs dans leurs produits?</t>
  </si>
  <si>
    <t>7.6 Virtualisation</t>
  </si>
  <si>
    <t>7.3.1 Le système de sécurité du stockage défini garantit-il la fiabilité des données?</t>
  </si>
  <si>
    <t xml:space="preserve">7.7 Considération sur la conception et la mise en œuvre </t>
  </si>
  <si>
    <t>7.3.2 Le système de sécurité du stockage défini garantit-il la disponibilité des données?</t>
  </si>
  <si>
    <t>7.3.3 Le système de sécurité du stockage défini garantit-il la sauvegarde des données?</t>
  </si>
  <si>
    <t>7.3.4 Le système de sécurité du stockage défini garantit-il la réplication des données?</t>
  </si>
  <si>
    <t>7.3.5 Le système de sécurité du stockage défini prend t-il en compte la résilience des données?</t>
  </si>
  <si>
    <t>7.3.6 Le système de sécurité du stockage défini prend t-il en compte la reprise après risques ?</t>
  </si>
  <si>
    <t>7.3.7 Le système de sécurité du stockage défini prend t-il en compte la continuité des activités?</t>
  </si>
  <si>
    <t>7.4.1 Le système de sécurité du stockage défini garantit-il la conservation des données?</t>
  </si>
  <si>
    <t>7.4.2 Le système de sécurité du stockage défini garantit-il la conservation des données à court terme?</t>
  </si>
  <si>
    <t>7.4.3 Le système de sécurité du stockage défini garantit-il la conservation des données à moyen terme?</t>
  </si>
  <si>
    <t>7.4.4 Le système de sécurité du stockage défini garantit-il la conservation des données à long terme?</t>
  </si>
  <si>
    <t>7.5.1 Le système de sécurité du stockage défini garantit-il la confidentialité des données?</t>
  </si>
  <si>
    <t>7.5.2 Le système de sécurité du stockage défini garantit-il l'intégrité des données?</t>
  </si>
  <si>
    <t>7.6.1 Le système de sécurité du stockage défini prend t-il en compte la virtualisation des données?</t>
  </si>
  <si>
    <t>7.6.2 Existe-t-il un espace de stockage pour les équipements virtualisés?</t>
  </si>
  <si>
    <t>7.6.3 Tous les équipements sont-ils virtualisables?</t>
  </si>
  <si>
    <t>7.6.4 Tous les équipements virtualisables sont-ils virtualisés?</t>
  </si>
  <si>
    <t>7.7.1 Le chiffrement est-il utilisé dans le système de sécurité du stockage défini?</t>
  </si>
  <si>
    <t>7.7.2 La gestion des clés est-elle prise en compte dans le système de sécurité du stockage défini?</t>
  </si>
  <si>
    <t>7.7.3 L'alignement du stockage est-il conforme à la politique définie?</t>
  </si>
  <si>
    <t>7.7.4 Les clés utilisées sont-elles accessibles à tous?</t>
  </si>
  <si>
    <t>7.7.5 Le système de sécurité du stockage défini garantit-il le déplacement autonome sécurisé des données?</t>
  </si>
  <si>
    <t>Cote 
ISO 270XX</t>
  </si>
  <si>
    <t>Note  ciblée
ISO 270XX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</si>
</sst>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1" x14ac:knownFonts="1">
    <font>
      <sz val="11"/>
      <color theme="1"/>
      <name val="Calibri"/>
      <family val="2"/>
      <scheme val="minor"/>
    </font>
    <font>
      <sz val="10"/>
      <name val="Arial"/>
      <family val="2"/>
    </font>
    <font>
      <b/>
      <u/>
      <sz val="11"/>
      <name val="Arial"/>
      <family val="2"/>
    </font>
    <font>
      <b/>
      <sz val="10"/>
      <name val="Arial"/>
      <family val="2"/>
    </font>
    <font>
      <b/>
      <sz val="16"/>
      <name val="Arial"/>
      <family val="2"/>
    </font>
    <font>
      <sz val="16"/>
      <name val="Arial"/>
      <family val="2"/>
    </font>
    <font>
      <b/>
      <sz val="10"/>
      <color indexed="9"/>
      <name val="Arial"/>
      <family val="2"/>
    </font>
    <font>
      <b/>
      <sz val="10"/>
      <color indexed="10"/>
      <name val="Arial"/>
      <family val="2"/>
    </font>
    <font>
      <b/>
      <sz val="10"/>
      <color indexed="8"/>
      <name val="Arial"/>
      <family val="2"/>
    </font>
    <font>
      <b/>
      <sz val="12"/>
      <name val="Arial"/>
      <family val="2"/>
    </font>
    <font>
      <b/>
      <sz val="12"/>
      <color indexed="8"/>
      <name val="Arial"/>
      <family val="2"/>
    </font>
    <font>
      <sz val="14"/>
      <name val="Arial"/>
      <family val="2"/>
    </font>
    <font>
      <b/>
      <sz val="14"/>
      <name val="Arial"/>
      <family val="2"/>
    </font>
    <font>
      <b/>
      <sz val="11"/>
      <name val="Arial"/>
      <family val="2"/>
    </font>
    <font>
      <sz val="9"/>
      <name val="Arial"/>
      <family val="2"/>
    </font>
    <font>
      <sz val="11"/>
      <name val="Arial"/>
      <family val="2"/>
    </font>
    <font>
      <b/>
      <sz val="10"/>
      <color indexed="9"/>
      <name val="Symbol"/>
      <family val="1"/>
      <charset val="2"/>
    </font>
    <font>
      <sz val="10"/>
      <color theme="2" tint="-9.9978637043366805E-2"/>
      <name val="Arial"/>
      <family val="2"/>
    </font>
    <font>
      <sz val="14"/>
      <name val="Arial"/>
      <family val="2"/>
    </font>
    <font>
      <b/>
      <sz val="14"/>
      <name val="Arial"/>
      <family val="2"/>
    </font>
    <font>
      <b/>
      <sz val="11"/>
      <name val="Arial"/>
      <family val="2"/>
    </font>
    <font>
      <b/>
      <sz val="11"/>
      <name val="Calibri"/>
      <family val="2"/>
      <scheme val="minor"/>
    </font>
    <font>
      <sz val="11"/>
      <name val="Calibri"/>
      <family val="2"/>
      <scheme val="minor"/>
    </font>
    <font>
      <sz val="12"/>
      <color theme="1"/>
      <name val="Calibri"/>
      <family val="2"/>
      <scheme val="minor"/>
    </font>
    <font>
      <sz val="14"/>
      <name val="Arial"/>
    </font>
    <font>
      <b/>
      <sz val="14"/>
      <name val="Arial"/>
    </font>
    <font>
      <b/>
      <sz val="11"/>
      <name val="Arial"/>
    </font>
    <font>
      <u/>
      <sz val="10"/>
      <name val="Arial"/>
      <family val="2"/>
    </font>
    <font>
      <sz val="11"/>
      <color theme="1"/>
      <name val="Calibri"/>
      <family val="2"/>
      <scheme val="minor"/>
    </font>
    <font>
      <b/>
      <sz val="11"/>
      <color theme="1"/>
      <name val="Calibri"/>
      <family val="2"/>
      <scheme val="minor"/>
    </font>
    <font>
      <sz val="12"/>
      <color theme="1"/>
      <name val="Times New Roman"/>
      <family val="1"/>
    </font>
  </fonts>
  <fills count="12">
    <fill>
      <patternFill patternType="none"/>
    </fill>
    <fill>
      <patternFill patternType="gray125"/>
    </fill>
    <fill>
      <patternFill patternType="solid">
        <fgColor indexed="26"/>
        <bgColor indexed="64"/>
      </patternFill>
    </fill>
    <fill>
      <patternFill patternType="solid">
        <fgColor theme="2" tint="-9.9978637043366805E-2"/>
        <bgColor indexed="64"/>
      </patternFill>
    </fill>
    <fill>
      <patternFill patternType="solid">
        <fgColor indexed="11"/>
        <bgColor indexed="64"/>
      </patternFill>
    </fill>
    <fill>
      <patternFill patternType="lightDown">
        <fgColor indexed="55"/>
      </patternFill>
    </fill>
    <fill>
      <patternFill patternType="solid">
        <fgColor theme="9" tint="0.59999389629810485"/>
        <bgColor indexed="64"/>
      </patternFill>
    </fill>
    <fill>
      <patternFill patternType="solid">
        <fgColor rgb="FF00FF00"/>
        <bgColor indexed="64"/>
      </patternFill>
    </fill>
    <fill>
      <patternFill patternType="solid">
        <fgColor theme="9" tint="0.39997558519241921"/>
        <bgColor indexed="64"/>
      </patternFill>
    </fill>
    <fill>
      <patternFill patternType="solid">
        <fgColor rgb="FF67F030"/>
        <bgColor indexed="64"/>
      </patternFill>
    </fill>
    <fill>
      <patternFill patternType="solid">
        <fgColor rgb="FFFCD5B4"/>
        <bgColor indexed="64"/>
      </patternFill>
    </fill>
    <fill>
      <patternFill patternType="solid">
        <fgColor theme="0"/>
        <bgColor indexed="64"/>
      </patternFill>
    </fill>
  </fills>
  <borders count="19">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top/>
      <bottom style="medium">
        <color indexed="64"/>
      </bottom>
      <diagonal/>
    </border>
    <border>
      <left style="medium">
        <color indexed="64"/>
      </left>
      <right/>
      <top style="medium">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s>
  <cellStyleXfs count="4">
    <xf numFmtId="0" fontId="0" fillId="0" borderId="0"/>
    <xf numFmtId="0" fontId="1" fillId="0" borderId="0"/>
    <xf numFmtId="0" fontId="28" fillId="0" borderId="0"/>
    <xf numFmtId="0" fontId="28" fillId="0" borderId="0"/>
  </cellStyleXfs>
  <cellXfs count="568">
    <xf numFmtId="0" fontId="0" fillId="0" borderId="0" xfId="0"/>
    <xf numFmtId="0" fontId="2" fillId="2" borderId="0" xfId="1" applyFont="1" applyFill="1" applyAlignment="1">
      <alignment vertical="top" wrapText="1"/>
    </xf>
    <xf numFmtId="0" fontId="1" fillId="3" borderId="0" xfId="1" applyFont="1" applyFill="1" applyAlignment="1">
      <alignment vertical="top" wrapText="1"/>
    </xf>
    <xf numFmtId="0" fontId="3" fillId="3" borderId="0" xfId="1" applyFont="1" applyFill="1" applyAlignment="1">
      <alignment horizontal="center" vertical="top" wrapText="1"/>
    </xf>
    <xf numFmtId="0" fontId="3" fillId="3" borderId="0" xfId="1" applyFont="1" applyFill="1" applyAlignment="1">
      <alignment horizontal="left" vertical="top" wrapText="1"/>
    </xf>
    <xf numFmtId="0" fontId="3" fillId="0" borderId="0" xfId="1" applyFont="1" applyAlignment="1">
      <alignment horizontal="center" vertical="top" wrapText="1"/>
    </xf>
    <xf numFmtId="0" fontId="6" fillId="0" borderId="0" xfId="1" applyFont="1" applyAlignment="1">
      <alignment horizontal="center" vertical="top" wrapText="1"/>
    </xf>
    <xf numFmtId="0" fontId="1" fillId="0" borderId="0" xfId="1"/>
    <xf numFmtId="0" fontId="1" fillId="0" borderId="0" xfId="1" applyAlignment="1">
      <alignment horizontal="center"/>
    </xf>
    <xf numFmtId="1" fontId="7" fillId="0" borderId="0" xfId="1" applyNumberFormat="1" applyFont="1" applyAlignment="1">
      <alignment horizontal="center"/>
    </xf>
    <xf numFmtId="0" fontId="1" fillId="0" borderId="0" xfId="1" applyFont="1"/>
    <xf numFmtId="164" fontId="3" fillId="0" borderId="0" xfId="1" applyNumberFormat="1" applyFont="1" applyAlignment="1">
      <alignment horizontal="center"/>
    </xf>
    <xf numFmtId="10" fontId="3" fillId="0" borderId="0" xfId="1" applyNumberFormat="1" applyFont="1"/>
    <xf numFmtId="164" fontId="1" fillId="4" borderId="0" xfId="1" applyNumberFormat="1" applyFont="1" applyFill="1" applyAlignment="1" applyProtection="1">
      <alignment horizontal="center"/>
      <protection locked="0"/>
    </xf>
    <xf numFmtId="10" fontId="1" fillId="0" borderId="0" xfId="1" applyNumberFormat="1" applyAlignment="1">
      <alignment horizontal="center"/>
    </xf>
    <xf numFmtId="0" fontId="1" fillId="4" borderId="0" xfId="1" applyFill="1"/>
    <xf numFmtId="0" fontId="3" fillId="0" borderId="0" xfId="1" applyFont="1" applyAlignment="1">
      <alignment horizontal="center"/>
    </xf>
    <xf numFmtId="164" fontId="1" fillId="0" borderId="0" xfId="1" applyNumberFormat="1" applyAlignment="1">
      <alignment horizontal="center"/>
    </xf>
    <xf numFmtId="1" fontId="8" fillId="0" borderId="0" xfId="1" applyNumberFormat="1" applyFont="1" applyAlignment="1">
      <alignment horizontal="center"/>
    </xf>
    <xf numFmtId="10" fontId="9" fillId="0" borderId="0" xfId="1" applyNumberFormat="1" applyFont="1" applyAlignment="1">
      <alignment horizontal="center"/>
    </xf>
    <xf numFmtId="10" fontId="10" fillId="0" borderId="0" xfId="1" applyNumberFormat="1" applyFont="1" applyAlignment="1">
      <alignment horizontal="center"/>
    </xf>
    <xf numFmtId="0" fontId="12" fillId="0" borderId="0" xfId="1" applyFont="1"/>
    <xf numFmtId="0" fontId="13" fillId="0" borderId="0" xfId="1" applyFont="1"/>
    <xf numFmtId="0" fontId="3" fillId="0" borderId="0" xfId="1" applyFont="1"/>
    <xf numFmtId="0" fontId="3" fillId="3" borderId="0" xfId="1" applyFont="1" applyFill="1"/>
    <xf numFmtId="0" fontId="1" fillId="3" borderId="0" xfId="1" applyFill="1"/>
    <xf numFmtId="0" fontId="3" fillId="3" borderId="1" xfId="1" applyFont="1" applyFill="1" applyBorder="1" applyAlignment="1">
      <alignment horizontal="center" vertical="center" wrapText="1"/>
    </xf>
    <xf numFmtId="0" fontId="3" fillId="3" borderId="2" xfId="1" applyFont="1" applyFill="1" applyBorder="1" applyAlignment="1">
      <alignment horizontal="center" vertical="top" wrapText="1"/>
    </xf>
    <xf numFmtId="0" fontId="3" fillId="3" borderId="3" xfId="1" applyFont="1" applyFill="1" applyBorder="1" applyAlignment="1">
      <alignment horizontal="center" vertical="top" wrapText="1"/>
    </xf>
    <xf numFmtId="0" fontId="3" fillId="3" borderId="4" xfId="1" applyFont="1" applyFill="1" applyBorder="1" applyAlignment="1">
      <alignment horizontal="center" vertical="top" wrapText="1"/>
    </xf>
    <xf numFmtId="0" fontId="3" fillId="3" borderId="5" xfId="1" applyFont="1" applyFill="1" applyBorder="1" applyAlignment="1">
      <alignment horizontal="center" vertical="top" wrapText="1"/>
    </xf>
    <xf numFmtId="0" fontId="3" fillId="3" borderId="6" xfId="1" applyFont="1" applyFill="1" applyBorder="1" applyAlignment="1">
      <alignment horizontal="center" vertical="top" wrapText="1"/>
    </xf>
    <xf numFmtId="0" fontId="1" fillId="3" borderId="0" xfId="1" applyFill="1" applyAlignment="1">
      <alignment vertical="top" wrapText="1"/>
    </xf>
    <xf numFmtId="0" fontId="1" fillId="0" borderId="0" xfId="1" applyAlignment="1">
      <alignment vertical="top"/>
    </xf>
    <xf numFmtId="0" fontId="14" fillId="0" borderId="1" xfId="1" applyFont="1" applyBorder="1" applyAlignment="1">
      <alignment vertical="center"/>
    </xf>
    <xf numFmtId="0" fontId="1" fillId="0" borderId="0" xfId="1" applyFont="1" applyAlignment="1">
      <alignment vertical="top"/>
    </xf>
    <xf numFmtId="0" fontId="13" fillId="6" borderId="7" xfId="1" applyFont="1" applyFill="1" applyBorder="1" applyAlignment="1">
      <alignment horizontal="center" vertical="top"/>
    </xf>
    <xf numFmtId="0" fontId="13" fillId="6" borderId="7" xfId="1" applyFont="1" applyFill="1" applyBorder="1" applyAlignment="1">
      <alignment vertical="top"/>
    </xf>
    <xf numFmtId="164" fontId="1" fillId="7" borderId="7" xfId="1" applyNumberFormat="1" applyFill="1" applyBorder="1" applyAlignment="1" applyProtection="1">
      <alignment vertical="top"/>
    </xf>
    <xf numFmtId="0" fontId="1" fillId="0" borderId="7" xfId="1" applyBorder="1" applyAlignment="1">
      <alignment vertical="top"/>
    </xf>
    <xf numFmtId="164" fontId="3" fillId="0" borderId="0" xfId="1" applyNumberFormat="1" applyFont="1" applyAlignment="1">
      <alignment horizontal="center" vertical="top"/>
    </xf>
    <xf numFmtId="0" fontId="1" fillId="3" borderId="0" xfId="1" applyFill="1" applyAlignment="1">
      <alignment wrapText="1"/>
    </xf>
    <xf numFmtId="0" fontId="1" fillId="0" borderId="0" xfId="1" applyAlignment="1">
      <alignment vertical="center"/>
    </xf>
    <xf numFmtId="0" fontId="1" fillId="0" borderId="7" xfId="1" applyFont="1" applyBorder="1" applyAlignment="1">
      <alignment vertical="top"/>
    </xf>
    <xf numFmtId="0" fontId="15" fillId="6" borderId="7" xfId="1" applyFont="1" applyFill="1" applyBorder="1" applyAlignment="1">
      <alignment vertical="top"/>
    </xf>
    <xf numFmtId="164" fontId="1" fillId="0" borderId="0" xfId="1" applyNumberFormat="1" applyAlignment="1">
      <alignment horizontal="center" vertical="top"/>
    </xf>
    <xf numFmtId="0" fontId="1" fillId="0" borderId="7" xfId="1" applyFont="1" applyBorder="1"/>
    <xf numFmtId="0" fontId="1" fillId="0" borderId="7" xfId="1" applyBorder="1"/>
    <xf numFmtId="164" fontId="1" fillId="0" borderId="7" xfId="1" applyNumberFormat="1" applyBorder="1" applyAlignment="1">
      <alignment horizontal="center"/>
    </xf>
    <xf numFmtId="0" fontId="14" fillId="0" borderId="0" xfId="1" applyFont="1"/>
    <xf numFmtId="0" fontId="14" fillId="0" borderId="0" xfId="1" applyFont="1" applyAlignment="1">
      <alignment vertical="top"/>
    </xf>
    <xf numFmtId="164" fontId="1" fillId="0" borderId="0" xfId="1" applyNumberFormat="1" applyAlignment="1">
      <alignment horizontal="left" wrapText="1"/>
    </xf>
    <xf numFmtId="164" fontId="14" fillId="0" borderId="0" xfId="1" applyNumberFormat="1" applyFont="1" applyAlignment="1">
      <alignment horizontal="left" wrapText="1"/>
    </xf>
    <xf numFmtId="0" fontId="14" fillId="0" borderId="0" xfId="1" applyFont="1" applyBorder="1" applyAlignment="1">
      <alignment vertical="center"/>
    </xf>
    <xf numFmtId="0" fontId="3" fillId="6" borderId="7" xfId="1" applyFont="1" applyFill="1" applyBorder="1" applyAlignment="1">
      <alignment horizontal="center" vertical="top" wrapText="1"/>
    </xf>
    <xf numFmtId="0" fontId="1" fillId="0" borderId="0" xfId="1" applyFont="1" applyFill="1" applyBorder="1"/>
    <xf numFmtId="164" fontId="1" fillId="0" borderId="0" xfId="1" applyNumberFormat="1" applyAlignment="1" applyProtection="1">
      <alignment vertical="top"/>
      <protection locked="0"/>
    </xf>
    <xf numFmtId="164" fontId="1" fillId="0" borderId="0" xfId="1" applyNumberFormat="1" applyFont="1" applyAlignment="1">
      <alignment horizontal="center"/>
    </xf>
    <xf numFmtId="164" fontId="1" fillId="0" borderId="0" xfId="1" applyNumberFormat="1" applyFont="1" applyAlignment="1">
      <alignment horizontal="left" wrapText="1"/>
    </xf>
    <xf numFmtId="0" fontId="1" fillId="0" borderId="0" xfId="1" applyAlignment="1">
      <alignment horizontal="left" wrapText="1"/>
    </xf>
    <xf numFmtId="0" fontId="1" fillId="0" borderId="0" xfId="1" applyAlignment="1">
      <alignment wrapText="1"/>
    </xf>
    <xf numFmtId="0" fontId="3" fillId="3" borderId="1" xfId="1" applyFont="1" applyFill="1" applyBorder="1" applyAlignment="1">
      <alignment horizontal="center" vertical="top" wrapText="1"/>
    </xf>
    <xf numFmtId="0" fontId="3" fillId="3" borderId="8" xfId="1" applyFont="1" applyFill="1" applyBorder="1" applyAlignment="1">
      <alignment horizontal="center" vertical="top" wrapText="1"/>
    </xf>
    <xf numFmtId="0" fontId="1" fillId="6" borderId="7" xfId="1" applyFill="1" applyBorder="1"/>
    <xf numFmtId="164" fontId="1" fillId="7" borderId="7" xfId="1" applyNumberFormat="1" applyFill="1" applyBorder="1"/>
    <xf numFmtId="0" fontId="3" fillId="8" borderId="7" xfId="1" applyFont="1" applyFill="1" applyBorder="1" applyAlignment="1">
      <alignment horizontal="center" vertical="top"/>
    </xf>
    <xf numFmtId="0" fontId="1" fillId="8" borderId="7" xfId="1" applyFont="1" applyFill="1" applyBorder="1" applyAlignment="1">
      <alignment vertical="top"/>
    </xf>
    <xf numFmtId="0" fontId="1" fillId="0" borderId="0" xfId="1" applyFont="1" applyAlignment="1">
      <alignment vertical="top" wrapText="1"/>
    </xf>
    <xf numFmtId="0" fontId="1" fillId="0" borderId="0" xfId="1" applyAlignment="1">
      <alignment vertical="top" wrapText="1"/>
    </xf>
    <xf numFmtId="0" fontId="3" fillId="8" borderId="7" xfId="1" applyFont="1" applyFill="1" applyBorder="1" applyAlignment="1">
      <alignment horizontal="center" vertical="top" wrapText="1"/>
    </xf>
    <xf numFmtId="0" fontId="3" fillId="7" borderId="7" xfId="1" applyFont="1" applyFill="1" applyBorder="1" applyAlignment="1">
      <alignment horizontal="center" vertical="top" wrapText="1"/>
    </xf>
    <xf numFmtId="0" fontId="1" fillId="8" borderId="7" xfId="1" applyFill="1" applyBorder="1"/>
    <xf numFmtId="164" fontId="1" fillId="7" borderId="7" xfId="1" applyNumberFormat="1" applyFill="1" applyBorder="1" applyAlignment="1" applyProtection="1">
      <alignment vertical="top"/>
      <protection locked="0"/>
    </xf>
    <xf numFmtId="164" fontId="1" fillId="0" borderId="0" xfId="1" applyNumberFormat="1"/>
    <xf numFmtId="164" fontId="1" fillId="0" borderId="0" xfId="1" applyNumberFormat="1" applyAlignment="1">
      <alignment wrapText="1"/>
    </xf>
    <xf numFmtId="0" fontId="1" fillId="0" borderId="0" xfId="1" applyAlignment="1"/>
    <xf numFmtId="0" fontId="3" fillId="8" borderId="7" xfId="1" applyFont="1" applyFill="1" applyBorder="1" applyAlignment="1">
      <alignment horizontal="center"/>
    </xf>
    <xf numFmtId="0" fontId="1" fillId="0" borderId="0" xfId="1" applyFont="1" applyAlignment="1">
      <alignment wrapText="1"/>
    </xf>
    <xf numFmtId="0" fontId="3" fillId="3" borderId="7" xfId="1" applyFont="1" applyFill="1" applyBorder="1" applyAlignment="1">
      <alignment horizontal="center" vertical="top" wrapText="1"/>
    </xf>
    <xf numFmtId="0" fontId="0" fillId="4" borderId="0" xfId="0" applyFill="1"/>
    <xf numFmtId="0" fontId="15" fillId="3" borderId="0" xfId="1" applyFont="1" applyFill="1" applyAlignment="1">
      <alignment vertical="top" wrapText="1"/>
    </xf>
    <xf numFmtId="0" fontId="8" fillId="0" borderId="0" xfId="1" applyFont="1" applyAlignment="1">
      <alignment horizontal="center"/>
    </xf>
    <xf numFmtId="164" fontId="11" fillId="0" borderId="0" xfId="1" applyNumberFormat="1" applyFont="1" applyAlignment="1">
      <alignment horizontal="left" wrapText="1"/>
    </xf>
    <xf numFmtId="164" fontId="3" fillId="3" borderId="0" xfId="1" applyNumberFormat="1" applyFont="1" applyFill="1" applyAlignment="1">
      <alignment horizontal="left"/>
    </xf>
    <xf numFmtId="164" fontId="1" fillId="0" borderId="0" xfId="1" applyNumberFormat="1" applyFont="1" applyAlignment="1">
      <alignment horizontal="left"/>
    </xf>
    <xf numFmtId="0" fontId="1" fillId="0" borderId="0" xfId="1" applyFont="1" applyAlignment="1">
      <alignment horizontal="left" wrapText="1"/>
    </xf>
    <xf numFmtId="0" fontId="1" fillId="0" borderId="7" xfId="1" applyFont="1" applyBorder="1" applyAlignment="1">
      <alignment wrapText="1"/>
    </xf>
    <xf numFmtId="0" fontId="1" fillId="0" borderId="7" xfId="1" applyFont="1" applyBorder="1" applyAlignment="1"/>
    <xf numFmtId="0" fontId="1" fillId="0" borderId="0" xfId="1" applyFont="1" applyAlignment="1"/>
    <xf numFmtId="0" fontId="1" fillId="0" borderId="0" xfId="1" applyFont="1" applyBorder="1"/>
    <xf numFmtId="0" fontId="1" fillId="0" borderId="0" xfId="1" applyAlignment="1">
      <alignment horizontal="center" wrapText="1"/>
    </xf>
    <xf numFmtId="0" fontId="1" fillId="0" borderId="7" xfId="1" applyFont="1" applyFill="1" applyBorder="1"/>
    <xf numFmtId="0" fontId="3" fillId="8" borderId="7" xfId="1" applyFont="1" applyFill="1" applyBorder="1"/>
    <xf numFmtId="0" fontId="1" fillId="0" borderId="0" xfId="1" applyFont="1" applyAlignment="1">
      <alignment horizontal="left"/>
    </xf>
    <xf numFmtId="0" fontId="1" fillId="0" borderId="7" xfId="1" applyBorder="1" applyAlignment="1"/>
    <xf numFmtId="0" fontId="1" fillId="0" borderId="0" xfId="1" applyFill="1" applyBorder="1"/>
    <xf numFmtId="0" fontId="1" fillId="0" borderId="7" xfId="1" applyFill="1" applyBorder="1"/>
    <xf numFmtId="0" fontId="1" fillId="0" borderId="0" xfId="1" applyBorder="1"/>
    <xf numFmtId="164" fontId="1" fillId="0" borderId="0" xfId="1" applyNumberFormat="1" applyBorder="1" applyAlignment="1" applyProtection="1">
      <alignment vertical="top"/>
      <protection locked="0"/>
    </xf>
    <xf numFmtId="164" fontId="1" fillId="0" borderId="0" xfId="1" applyNumberFormat="1" applyBorder="1" applyAlignment="1">
      <alignment horizontal="center"/>
    </xf>
    <xf numFmtId="0" fontId="17" fillId="3" borderId="0" xfId="1" applyFont="1" applyFill="1"/>
    <xf numFmtId="0" fontId="2" fillId="2" borderId="0" xfId="0" applyFont="1" applyFill="1" applyAlignment="1">
      <alignment vertical="top" wrapText="1"/>
    </xf>
    <xf numFmtId="0" fontId="1" fillId="3" borderId="0" xfId="0" applyFont="1" applyFill="1" applyAlignment="1">
      <alignment vertical="top" wrapText="1"/>
    </xf>
    <xf numFmtId="0" fontId="3" fillId="3" borderId="0" xfId="0" applyFont="1" applyFill="1" applyAlignment="1">
      <alignment horizontal="center" vertical="top" wrapText="1"/>
    </xf>
    <xf numFmtId="0" fontId="3" fillId="3" borderId="0" xfId="0" applyFont="1" applyFill="1" applyAlignment="1">
      <alignment horizontal="left" vertical="top" wrapText="1"/>
    </xf>
    <xf numFmtId="0" fontId="3" fillId="0" borderId="0" xfId="0" applyFont="1" applyAlignment="1">
      <alignment horizontal="center" vertical="top" wrapText="1"/>
    </xf>
    <xf numFmtId="0" fontId="6" fillId="0" borderId="0" xfId="0" applyFont="1" applyAlignment="1">
      <alignment horizontal="center" vertical="top" wrapText="1"/>
    </xf>
    <xf numFmtId="0" fontId="0" fillId="0" borderId="0" xfId="0" applyAlignment="1">
      <alignment horizontal="center"/>
    </xf>
    <xf numFmtId="1" fontId="3" fillId="0" borderId="0" xfId="0" applyNumberFormat="1" applyFont="1" applyAlignment="1">
      <alignment horizontal="center"/>
    </xf>
    <xf numFmtId="0" fontId="1" fillId="0" borderId="0" xfId="0" applyFont="1"/>
    <xf numFmtId="10" fontId="3" fillId="0" borderId="0" xfId="0" applyNumberFormat="1" applyFont="1"/>
    <xf numFmtId="164" fontId="1" fillId="4" borderId="0" xfId="0" applyNumberFormat="1" applyFont="1" applyFill="1" applyAlignment="1" applyProtection="1">
      <alignment horizontal="center"/>
      <protection locked="0"/>
    </xf>
    <xf numFmtId="10" fontId="0" fillId="0" borderId="0" xfId="0" applyNumberFormat="1" applyAlignment="1">
      <alignment horizontal="center"/>
    </xf>
    <xf numFmtId="0" fontId="3" fillId="0" borderId="0" xfId="0" applyFont="1" applyAlignment="1">
      <alignment horizontal="center"/>
    </xf>
    <xf numFmtId="164" fontId="0" fillId="0" borderId="0" xfId="0" applyNumberFormat="1" applyAlignment="1">
      <alignment horizontal="center"/>
    </xf>
    <xf numFmtId="1" fontId="8" fillId="0" borderId="0" xfId="0" applyNumberFormat="1" applyFont="1" applyAlignment="1">
      <alignment horizontal="center"/>
    </xf>
    <xf numFmtId="10" fontId="9" fillId="0" borderId="0" xfId="0" applyNumberFormat="1" applyFont="1" applyAlignment="1">
      <alignment horizontal="center"/>
    </xf>
    <xf numFmtId="10" fontId="10" fillId="0" borderId="0" xfId="0" applyNumberFormat="1" applyFont="1" applyAlignment="1">
      <alignment horizontal="center"/>
    </xf>
    <xf numFmtId="0" fontId="12" fillId="0" borderId="0" xfId="0" applyFont="1"/>
    <xf numFmtId="0" fontId="13" fillId="0" borderId="0" xfId="0" applyFont="1"/>
    <xf numFmtId="0" fontId="3" fillId="0" borderId="0" xfId="0" applyFont="1"/>
    <xf numFmtId="0" fontId="3" fillId="3" borderId="0" xfId="0" applyFont="1" applyFill="1"/>
    <xf numFmtId="0" fontId="0" fillId="3" borderId="0" xfId="0" applyFill="1"/>
    <xf numFmtId="0" fontId="0" fillId="0" borderId="0" xfId="0"/>
    <xf numFmtId="0" fontId="3" fillId="3" borderId="0" xfId="0" applyFont="1" applyFill="1"/>
    <xf numFmtId="0" fontId="1" fillId="3" borderId="0" xfId="0" applyFont="1" applyFill="1" applyBorder="1" applyAlignment="1">
      <alignment vertical="top" wrapText="1"/>
    </xf>
    <xf numFmtId="0" fontId="3" fillId="3" borderId="0" xfId="0" applyFont="1" applyFill="1" applyBorder="1" applyAlignment="1">
      <alignment horizontal="center" vertical="top" wrapText="1"/>
    </xf>
    <xf numFmtId="0" fontId="3" fillId="3" borderId="0" xfId="0" applyFont="1" applyFill="1" applyBorder="1" applyAlignment="1">
      <alignment horizontal="left" vertical="top" wrapText="1"/>
    </xf>
    <xf numFmtId="0" fontId="3" fillId="0" borderId="0" xfId="0" applyFont="1" applyFill="1" applyBorder="1" applyAlignment="1">
      <alignment horizontal="center" vertical="top" wrapText="1"/>
    </xf>
    <xf numFmtId="0" fontId="6" fillId="0" borderId="0" xfId="0" applyFont="1" applyFill="1" applyBorder="1" applyAlignment="1">
      <alignment horizontal="center" vertical="top" wrapText="1"/>
    </xf>
    <xf numFmtId="1" fontId="0" fillId="0" borderId="0" xfId="0" applyNumberFormat="1" applyAlignment="1">
      <alignment horizontal="center"/>
    </xf>
    <xf numFmtId="0" fontId="1" fillId="0" borderId="0" xfId="0" applyFont="1" applyFill="1"/>
    <xf numFmtId="164" fontId="3" fillId="0" borderId="0" xfId="0" applyNumberFormat="1" applyFont="1" applyFill="1" applyAlignment="1" applyProtection="1">
      <alignment horizontal="center"/>
    </xf>
    <xf numFmtId="1" fontId="7" fillId="0" borderId="0" xfId="0" applyNumberFormat="1" applyFont="1" applyFill="1" applyAlignment="1">
      <alignment horizontal="center"/>
    </xf>
    <xf numFmtId="10" fontId="3" fillId="0" borderId="0" xfId="0" applyNumberFormat="1" applyFont="1" applyFill="1" applyAlignment="1">
      <alignment horizontal="center"/>
    </xf>
    <xf numFmtId="0" fontId="19" fillId="0" borderId="0" xfId="0" applyFont="1"/>
    <xf numFmtId="0" fontId="20" fillId="0" borderId="0" xfId="0" applyFont="1"/>
    <xf numFmtId="0" fontId="0" fillId="0" borderId="0" xfId="0" applyFill="1"/>
    <xf numFmtId="0" fontId="3" fillId="0" borderId="0" xfId="0" applyFont="1" applyFill="1"/>
    <xf numFmtId="0" fontId="0" fillId="3" borderId="0" xfId="0" applyFont="1" applyFill="1" applyAlignment="1"/>
    <xf numFmtId="0" fontId="13" fillId="3" borderId="1" xfId="0" applyFont="1" applyFill="1" applyBorder="1" applyAlignment="1">
      <alignment horizontal="center" wrapText="1"/>
    </xf>
    <xf numFmtId="0" fontId="13" fillId="3" borderId="2" xfId="0" applyFont="1" applyFill="1" applyBorder="1" applyAlignment="1">
      <alignment horizontal="center" wrapText="1"/>
    </xf>
    <xf numFmtId="0" fontId="13" fillId="3" borderId="3" xfId="0" applyFont="1" applyFill="1" applyBorder="1" applyAlignment="1">
      <alignment horizontal="center" wrapText="1"/>
    </xf>
    <xf numFmtId="0" fontId="13" fillId="3" borderId="4" xfId="0" applyFont="1" applyFill="1" applyBorder="1" applyAlignment="1">
      <alignment horizontal="center" wrapText="1"/>
    </xf>
    <xf numFmtId="0" fontId="13" fillId="3" borderId="5" xfId="0" applyFont="1" applyFill="1" applyBorder="1" applyAlignment="1">
      <alignment horizontal="center" wrapText="1"/>
    </xf>
    <xf numFmtId="0" fontId="13" fillId="3" borderId="6" xfId="0" applyFont="1" applyFill="1" applyBorder="1" applyAlignment="1">
      <alignment horizontal="center" wrapText="1"/>
    </xf>
    <xf numFmtId="0" fontId="0" fillId="3" borderId="0" xfId="0" applyFont="1" applyFill="1" applyAlignment="1">
      <alignment wrapText="1"/>
    </xf>
    <xf numFmtId="0" fontId="0" fillId="0" borderId="0" xfId="0" applyFont="1" applyAlignment="1"/>
    <xf numFmtId="0" fontId="15" fillId="0" borderId="1" xfId="0" applyFont="1" applyBorder="1" applyAlignment="1"/>
    <xf numFmtId="0" fontId="15" fillId="0" borderId="0" xfId="0" applyFont="1" applyAlignment="1"/>
    <xf numFmtId="0" fontId="13" fillId="6" borderId="7" xfId="0" applyFont="1" applyFill="1" applyBorder="1" applyAlignment="1">
      <alignment horizontal="center"/>
    </xf>
    <xf numFmtId="0" fontId="13" fillId="6" borderId="7" xfId="0" applyFont="1" applyFill="1" applyBorder="1" applyAlignment="1"/>
    <xf numFmtId="164" fontId="13" fillId="0" borderId="0" xfId="0" applyNumberFormat="1" applyFont="1" applyAlignment="1">
      <alignment horizontal="center"/>
    </xf>
    <xf numFmtId="0" fontId="0" fillId="0" borderId="7" xfId="0" applyFont="1" applyBorder="1" applyAlignment="1"/>
    <xf numFmtId="0" fontId="15" fillId="0" borderId="7" xfId="0" applyFont="1" applyBorder="1" applyAlignment="1"/>
    <xf numFmtId="164" fontId="0" fillId="7" borderId="7" xfId="0" applyNumberFormat="1" applyFont="1" applyFill="1" applyBorder="1" applyAlignment="1" applyProtection="1"/>
    <xf numFmtId="164" fontId="0" fillId="0" borderId="0" xfId="0" applyNumberFormat="1" applyFont="1" applyAlignment="1">
      <alignment horizontal="center"/>
    </xf>
    <xf numFmtId="0" fontId="0" fillId="0" borderId="0" xfId="0" applyFont="1" applyAlignment="1">
      <alignment horizontal="center"/>
    </xf>
    <xf numFmtId="0" fontId="13" fillId="3" borderId="0" xfId="0" applyFont="1" applyFill="1" applyAlignment="1"/>
    <xf numFmtId="164" fontId="0" fillId="0" borderId="0" xfId="0" applyNumberFormat="1" applyFont="1" applyAlignment="1">
      <alignment wrapText="1"/>
    </xf>
    <xf numFmtId="0" fontId="0" fillId="0" borderId="0" xfId="0" applyFont="1" applyAlignment="1">
      <alignment wrapText="1"/>
    </xf>
    <xf numFmtId="0" fontId="13" fillId="0" borderId="0" xfId="0" applyFont="1" applyAlignment="1"/>
    <xf numFmtId="164" fontId="0" fillId="0" borderId="0" xfId="0" applyNumberFormat="1" applyFont="1" applyAlignment="1">
      <alignment horizontal="left" wrapText="1"/>
    </xf>
    <xf numFmtId="164" fontId="15" fillId="0" borderId="0" xfId="0" applyNumberFormat="1" applyFont="1" applyAlignment="1">
      <alignment horizontal="left" wrapText="1"/>
    </xf>
    <xf numFmtId="0" fontId="0" fillId="3" borderId="0" xfId="0" applyFont="1" applyFill="1"/>
    <xf numFmtId="0" fontId="21" fillId="3" borderId="1" xfId="0" applyFont="1" applyFill="1" applyBorder="1" applyAlignment="1">
      <alignment horizontal="center" vertical="center" wrapText="1"/>
    </xf>
    <xf numFmtId="0" fontId="21" fillId="3" borderId="2" xfId="0" applyFont="1" applyFill="1" applyBorder="1" applyAlignment="1">
      <alignment horizontal="center" vertical="top" wrapText="1"/>
    </xf>
    <xf numFmtId="0" fontId="21" fillId="3" borderId="3" xfId="0" applyFont="1" applyFill="1" applyBorder="1" applyAlignment="1">
      <alignment horizontal="center" vertical="top" wrapText="1"/>
    </xf>
    <xf numFmtId="0" fontId="21" fillId="3" borderId="4" xfId="0" applyFont="1" applyFill="1" applyBorder="1" applyAlignment="1">
      <alignment horizontal="center" vertical="top" wrapText="1"/>
    </xf>
    <xf numFmtId="0" fontId="21" fillId="3" borderId="5" xfId="0" applyFont="1" applyFill="1" applyBorder="1" applyAlignment="1">
      <alignment horizontal="center" vertical="top" wrapText="1"/>
    </xf>
    <xf numFmtId="0" fontId="21" fillId="3" borderId="6" xfId="0" applyFont="1" applyFill="1" applyBorder="1" applyAlignment="1">
      <alignment horizontal="center" vertical="top" wrapText="1"/>
    </xf>
    <xf numFmtId="0" fontId="0" fillId="3" borderId="0" xfId="0" applyFont="1" applyFill="1" applyAlignment="1">
      <alignment vertical="top" wrapText="1"/>
    </xf>
    <xf numFmtId="0" fontId="0" fillId="0" borderId="0" xfId="0" applyFont="1"/>
    <xf numFmtId="0" fontId="22" fillId="0" borderId="1" xfId="0" applyFont="1" applyBorder="1" applyAlignment="1">
      <alignment vertical="center"/>
    </xf>
    <xf numFmtId="0" fontId="22" fillId="0" borderId="0" xfId="0" applyFont="1" applyAlignment="1">
      <alignment vertical="top"/>
    </xf>
    <xf numFmtId="0" fontId="21" fillId="6" borderId="7" xfId="0" applyFont="1" applyFill="1" applyBorder="1" applyAlignment="1">
      <alignment horizontal="center" vertical="top"/>
    </xf>
    <xf numFmtId="0" fontId="21" fillId="6" borderId="7" xfId="0" applyFont="1" applyFill="1" applyBorder="1" applyAlignment="1">
      <alignment vertical="top"/>
    </xf>
    <xf numFmtId="0" fontId="0" fillId="0" borderId="0" xfId="0" applyFont="1" applyAlignment="1">
      <alignment vertical="top"/>
    </xf>
    <xf numFmtId="164" fontId="21" fillId="0" borderId="0" xfId="0" applyNumberFormat="1" applyFont="1" applyAlignment="1">
      <alignment horizontal="center" vertical="top"/>
    </xf>
    <xf numFmtId="0" fontId="0" fillId="0" borderId="7" xfId="0" applyFont="1" applyBorder="1"/>
    <xf numFmtId="0" fontId="22" fillId="0" borderId="7" xfId="0" applyFont="1" applyBorder="1" applyAlignment="1">
      <alignment vertical="top"/>
    </xf>
    <xf numFmtId="164" fontId="0" fillId="7" borderId="7" xfId="0" applyNumberFormat="1" applyFont="1" applyFill="1" applyBorder="1" applyAlignment="1" applyProtection="1">
      <alignment vertical="top"/>
    </xf>
    <xf numFmtId="0" fontId="0" fillId="0" borderId="7" xfId="0" applyFont="1" applyBorder="1" applyAlignment="1">
      <alignment vertical="top"/>
    </xf>
    <xf numFmtId="164" fontId="0" fillId="0" borderId="0" xfId="0" applyNumberFormat="1" applyFont="1" applyAlignment="1">
      <alignment horizontal="center" vertical="top"/>
    </xf>
    <xf numFmtId="0" fontId="22" fillId="0" borderId="7" xfId="0" applyFont="1" applyBorder="1"/>
    <xf numFmtId="0" fontId="21" fillId="3" borderId="0" xfId="0" applyFont="1" applyFill="1"/>
    <xf numFmtId="0" fontId="21" fillId="0" borderId="0" xfId="0" applyFont="1"/>
    <xf numFmtId="0" fontId="22" fillId="0" borderId="0" xfId="0" applyFont="1"/>
    <xf numFmtId="0" fontId="0" fillId="0" borderId="0" xfId="0" applyFont="1" applyAlignment="1">
      <alignment vertical="top" wrapText="1"/>
    </xf>
    <xf numFmtId="164" fontId="22" fillId="0" borderId="0" xfId="0" applyNumberFormat="1" applyFont="1" applyAlignment="1">
      <alignment horizontal="left" wrapText="1"/>
    </xf>
    <xf numFmtId="0" fontId="13" fillId="3" borderId="1" xfId="0" applyFont="1" applyFill="1" applyBorder="1" applyAlignment="1">
      <alignment horizontal="center" vertical="center" wrapText="1"/>
    </xf>
    <xf numFmtId="0" fontId="13" fillId="3" borderId="2" xfId="0" applyFont="1" applyFill="1" applyBorder="1" applyAlignment="1">
      <alignment horizontal="center" vertical="top" wrapText="1"/>
    </xf>
    <xf numFmtId="0" fontId="13" fillId="3" borderId="3" xfId="0" applyFont="1" applyFill="1" applyBorder="1" applyAlignment="1">
      <alignment horizontal="center" vertical="top" wrapText="1"/>
    </xf>
    <xf numFmtId="0" fontId="13" fillId="3" borderId="4" xfId="0" applyFont="1" applyFill="1" applyBorder="1" applyAlignment="1">
      <alignment horizontal="center" vertical="top" wrapText="1"/>
    </xf>
    <xf numFmtId="0" fontId="13" fillId="3" borderId="5" xfId="0" applyFont="1" applyFill="1" applyBorder="1" applyAlignment="1">
      <alignment horizontal="center" vertical="top" wrapText="1"/>
    </xf>
    <xf numFmtId="0" fontId="13" fillId="3" borderId="6" xfId="0" applyFont="1" applyFill="1" applyBorder="1" applyAlignment="1">
      <alignment horizontal="center" vertical="top" wrapText="1"/>
    </xf>
    <xf numFmtId="0" fontId="15" fillId="0" borderId="1" xfId="0" applyFont="1" applyBorder="1" applyAlignment="1">
      <alignment vertical="center"/>
    </xf>
    <xf numFmtId="0" fontId="15" fillId="0" borderId="0" xfId="0" applyFont="1" applyAlignment="1">
      <alignment vertical="top"/>
    </xf>
    <xf numFmtId="0" fontId="13" fillId="6" borderId="7" xfId="0" applyFont="1" applyFill="1" applyBorder="1" applyAlignment="1">
      <alignment horizontal="center" vertical="top"/>
    </xf>
    <xf numFmtId="0" fontId="13" fillId="6" borderId="7" xfId="0" applyFont="1" applyFill="1" applyBorder="1" applyAlignment="1">
      <alignment vertical="top"/>
    </xf>
    <xf numFmtId="164" fontId="13" fillId="0" borderId="0" xfId="0" applyNumberFormat="1" applyFont="1" applyAlignment="1">
      <alignment horizontal="center" vertical="top"/>
    </xf>
    <xf numFmtId="0" fontId="22" fillId="0" borderId="7" xfId="0" applyFont="1" applyFill="1" applyBorder="1"/>
    <xf numFmtId="0" fontId="15" fillId="0" borderId="7" xfId="0" applyFont="1" applyBorder="1" applyAlignment="1">
      <alignment vertical="top"/>
    </xf>
    <xf numFmtId="0" fontId="15" fillId="0" borderId="7" xfId="0" applyFont="1" applyBorder="1"/>
    <xf numFmtId="0" fontId="13" fillId="3" borderId="0" xfId="0" applyFont="1" applyFill="1"/>
    <xf numFmtId="0" fontId="15" fillId="0" borderId="0" xfId="0" applyFont="1"/>
    <xf numFmtId="0" fontId="0" fillId="0" borderId="7" xfId="0" applyBorder="1"/>
    <xf numFmtId="0" fontId="1" fillId="0" borderId="7" xfId="0" applyFont="1" applyBorder="1"/>
    <xf numFmtId="0" fontId="0" fillId="0" borderId="0" xfId="0" applyAlignment="1">
      <alignment vertical="top" wrapText="1"/>
    </xf>
    <xf numFmtId="0" fontId="0" fillId="0" borderId="0" xfId="0"/>
    <xf numFmtId="164" fontId="3" fillId="3" borderId="0" xfId="0" applyNumberFormat="1" applyFont="1" applyFill="1" applyAlignment="1">
      <alignment horizontal="left"/>
    </xf>
    <xf numFmtId="164" fontId="1" fillId="0" borderId="0" xfId="0" applyNumberFormat="1" applyFont="1" applyAlignment="1">
      <alignment horizontal="left"/>
    </xf>
    <xf numFmtId="0" fontId="3" fillId="3" borderId="0" xfId="0" applyFont="1" applyFill="1"/>
    <xf numFmtId="0" fontId="0" fillId="0" borderId="0" xfId="0" applyAlignment="1">
      <alignment vertical="top"/>
    </xf>
    <xf numFmtId="0" fontId="0" fillId="0" borderId="0" xfId="0" applyAlignment="1">
      <alignment wrapText="1"/>
    </xf>
    <xf numFmtId="164" fontId="11" fillId="0" borderId="0" xfId="0" applyNumberFormat="1" applyFont="1" applyAlignment="1">
      <alignment horizontal="left" wrapText="1"/>
    </xf>
    <xf numFmtId="0" fontId="11" fillId="0" borderId="0" xfId="0" applyFont="1"/>
    <xf numFmtId="164" fontId="0" fillId="0" borderId="0" xfId="0" applyNumberFormat="1" applyFont="1" applyAlignment="1">
      <alignment horizontal="left" wrapText="1"/>
    </xf>
    <xf numFmtId="0" fontId="0" fillId="0" borderId="0" xfId="0" applyFont="1" applyAlignment="1">
      <alignment horizontal="left" wrapText="1"/>
    </xf>
    <xf numFmtId="0" fontId="0" fillId="0" borderId="0" xfId="0" applyFont="1" applyAlignment="1">
      <alignment wrapText="1"/>
    </xf>
    <xf numFmtId="0" fontId="0" fillId="0" borderId="0" xfId="0"/>
    <xf numFmtId="0" fontId="3" fillId="3" borderId="0" xfId="0" applyFont="1" applyFill="1"/>
    <xf numFmtId="0" fontId="0" fillId="0" borderId="0" xfId="0" applyAlignment="1">
      <alignment wrapText="1"/>
    </xf>
    <xf numFmtId="164" fontId="0" fillId="0" borderId="0" xfId="0" applyNumberFormat="1" applyFont="1" applyAlignment="1">
      <alignment horizontal="left" wrapText="1"/>
    </xf>
    <xf numFmtId="0" fontId="0" fillId="0" borderId="0" xfId="0" applyFont="1" applyAlignment="1">
      <alignment wrapText="1"/>
    </xf>
    <xf numFmtId="164" fontId="3" fillId="0" borderId="0" xfId="0" applyNumberFormat="1" applyFont="1" applyAlignment="1">
      <alignment horizontal="center"/>
    </xf>
    <xf numFmtId="1" fontId="7" fillId="0" borderId="0" xfId="0" applyNumberFormat="1" applyFont="1" applyAlignment="1">
      <alignment horizontal="center"/>
    </xf>
    <xf numFmtId="10" fontId="3" fillId="0" borderId="0" xfId="0" applyNumberFormat="1" applyFont="1" applyAlignment="1">
      <alignment horizontal="center"/>
    </xf>
    <xf numFmtId="164" fontId="11" fillId="0" borderId="0" xfId="0" applyNumberFormat="1" applyFont="1" applyAlignment="1">
      <alignment vertical="center"/>
    </xf>
    <xf numFmtId="0" fontId="23" fillId="0" borderId="0" xfId="0" applyFont="1" applyAlignment="1">
      <alignment vertical="center"/>
    </xf>
    <xf numFmtId="164" fontId="0" fillId="7" borderId="7" xfId="0" applyNumberFormat="1" applyFont="1" applyFill="1" applyBorder="1" applyAlignment="1">
      <alignment vertical="top"/>
    </xf>
    <xf numFmtId="0" fontId="23" fillId="0" borderId="7" xfId="0" applyFont="1" applyBorder="1" applyAlignment="1">
      <alignment vertical="center"/>
    </xf>
    <xf numFmtId="0" fontId="21" fillId="0" borderId="7" xfId="0" applyFont="1" applyBorder="1" applyAlignment="1">
      <alignment vertical="top"/>
    </xf>
    <xf numFmtId="0" fontId="0" fillId="0" borderId="0" xfId="0" applyFont="1" applyAlignment="1">
      <alignment vertical="center"/>
    </xf>
    <xf numFmtId="0" fontId="23" fillId="0" borderId="0" xfId="0" applyFont="1"/>
    <xf numFmtId="0" fontId="0" fillId="6" borderId="7" xfId="0" applyFont="1" applyFill="1" applyBorder="1" applyAlignment="1">
      <alignment vertical="top"/>
    </xf>
    <xf numFmtId="10" fontId="3" fillId="5" borderId="0" xfId="0" applyNumberFormat="1" applyFont="1" applyFill="1" applyAlignment="1"/>
    <xf numFmtId="0" fontId="25" fillId="0" borderId="0" xfId="0" applyFont="1"/>
    <xf numFmtId="0" fontId="26" fillId="0" borderId="0" xfId="0" applyFont="1"/>
    <xf numFmtId="0" fontId="0" fillId="0" borderId="0" xfId="0" applyFont="1" applyBorder="1" applyAlignment="1"/>
    <xf numFmtId="164" fontId="1" fillId="0" borderId="0" xfId="0" applyNumberFormat="1" applyFont="1" applyAlignment="1">
      <alignment wrapText="1"/>
    </xf>
    <xf numFmtId="164" fontId="0" fillId="0" borderId="0" xfId="0" applyNumberFormat="1" applyAlignment="1">
      <alignment wrapText="1"/>
    </xf>
    <xf numFmtId="164" fontId="0" fillId="0" borderId="0" xfId="0" applyNumberFormat="1" applyAlignment="1"/>
    <xf numFmtId="0" fontId="13" fillId="6" borderId="9" xfId="0" applyFont="1" applyFill="1" applyBorder="1" applyAlignment="1">
      <alignment horizontal="center"/>
    </xf>
    <xf numFmtId="0" fontId="15" fillId="0" borderId="10" xfId="0" applyFont="1" applyBorder="1" applyAlignment="1"/>
    <xf numFmtId="164" fontId="0" fillId="0" borderId="0" xfId="0" applyNumberFormat="1" applyAlignment="1">
      <alignment horizontal="left" wrapText="1"/>
    </xf>
    <xf numFmtId="0" fontId="0" fillId="0" borderId="0" xfId="0" applyAlignment="1">
      <alignment horizontal="left" wrapText="1"/>
    </xf>
    <xf numFmtId="164" fontId="11" fillId="0" borderId="0" xfId="0" applyNumberFormat="1" applyFont="1" applyAlignment="1">
      <alignment horizontal="left" wrapText="1"/>
    </xf>
    <xf numFmtId="10" fontId="3" fillId="5" borderId="0" xfId="0" applyNumberFormat="1" applyFont="1" applyFill="1" applyAlignment="1">
      <alignment horizontal="center"/>
    </xf>
    <xf numFmtId="0" fontId="0" fillId="0" borderId="0" xfId="0" applyAlignment="1">
      <alignment vertical="top"/>
    </xf>
    <xf numFmtId="0" fontId="0" fillId="0" borderId="0" xfId="0"/>
    <xf numFmtId="0" fontId="11" fillId="0" borderId="0" xfId="0" applyFont="1"/>
    <xf numFmtId="0" fontId="0" fillId="0" borderId="0" xfId="0" applyAlignment="1">
      <alignment vertical="top" wrapText="1"/>
    </xf>
    <xf numFmtId="164" fontId="3" fillId="3" borderId="0" xfId="0" applyNumberFormat="1" applyFont="1" applyFill="1" applyAlignment="1">
      <alignment horizontal="left"/>
    </xf>
    <xf numFmtId="164" fontId="1" fillId="0" borderId="0" xfId="0" applyNumberFormat="1" applyFont="1" applyAlignment="1">
      <alignment horizontal="left"/>
    </xf>
    <xf numFmtId="0" fontId="3" fillId="3" borderId="0" xfId="0" applyFont="1" applyFill="1"/>
    <xf numFmtId="0" fontId="0" fillId="0" borderId="0" xfId="0" applyAlignment="1">
      <alignment wrapText="1"/>
    </xf>
    <xf numFmtId="0" fontId="0" fillId="0" borderId="0" xfId="0" applyAlignment="1"/>
    <xf numFmtId="0" fontId="1" fillId="0" borderId="0" xfId="0" applyFont="1" applyAlignment="1"/>
    <xf numFmtId="0" fontId="0" fillId="3" borderId="0" xfId="0" applyFill="1" applyAlignment="1"/>
    <xf numFmtId="0" fontId="0" fillId="0" borderId="0" xfId="0" applyFont="1" applyAlignment="1">
      <alignment wrapText="1"/>
    </xf>
    <xf numFmtId="0" fontId="27" fillId="0" borderId="7" xfId="1" applyFont="1" applyFill="1" applyBorder="1"/>
    <xf numFmtId="0" fontId="2" fillId="2" borderId="0" xfId="2" applyFont="1" applyFill="1" applyAlignment="1">
      <alignment vertical="top" wrapText="1"/>
    </xf>
    <xf numFmtId="0" fontId="1" fillId="3" borderId="0" xfId="2" applyFont="1" applyFill="1" applyAlignment="1">
      <alignment vertical="top" wrapText="1"/>
    </xf>
    <xf numFmtId="0" fontId="3" fillId="3" borderId="0" xfId="2" applyFont="1" applyFill="1" applyAlignment="1">
      <alignment horizontal="center" vertical="top" wrapText="1"/>
    </xf>
    <xf numFmtId="0" fontId="3" fillId="3" borderId="0" xfId="2" applyFont="1" applyFill="1" applyAlignment="1">
      <alignment horizontal="left" vertical="top" wrapText="1"/>
    </xf>
    <xf numFmtId="0" fontId="3" fillId="0" borderId="0" xfId="2" applyFont="1" applyAlignment="1">
      <alignment horizontal="center" vertical="top" wrapText="1"/>
    </xf>
    <xf numFmtId="0" fontId="6" fillId="0" borderId="0" xfId="2" applyFont="1" applyAlignment="1">
      <alignment horizontal="center" vertical="top" wrapText="1"/>
    </xf>
    <xf numFmtId="0" fontId="28" fillId="0" borderId="0" xfId="2"/>
    <xf numFmtId="1" fontId="28" fillId="0" borderId="0" xfId="2" applyNumberFormat="1" applyAlignment="1">
      <alignment horizontal="center"/>
    </xf>
    <xf numFmtId="0" fontId="1" fillId="0" borderId="0" xfId="2" applyFont="1"/>
    <xf numFmtId="164" fontId="3" fillId="0" borderId="0" xfId="2" applyNumberFormat="1" applyFont="1" applyAlignment="1">
      <alignment horizontal="center"/>
    </xf>
    <xf numFmtId="10" fontId="3" fillId="0" borderId="0" xfId="2" applyNumberFormat="1" applyFont="1"/>
    <xf numFmtId="164" fontId="1" fillId="4" borderId="0" xfId="2" applyNumberFormat="1" applyFont="1" applyFill="1" applyAlignment="1" applyProtection="1">
      <alignment horizontal="center"/>
      <protection locked="0"/>
    </xf>
    <xf numFmtId="10" fontId="28" fillId="0" borderId="0" xfId="2" applyNumberFormat="1" applyAlignment="1">
      <alignment horizontal="center"/>
    </xf>
    <xf numFmtId="0" fontId="1" fillId="0" borderId="0" xfId="2" applyFont="1" applyAlignment="1">
      <alignment wrapText="1"/>
    </xf>
    <xf numFmtId="10" fontId="3" fillId="5" borderId="0" xfId="2" applyNumberFormat="1" applyFont="1" applyFill="1" applyAlignment="1">
      <alignment horizontal="center"/>
    </xf>
    <xf numFmtId="1" fontId="3" fillId="0" borderId="0" xfId="2" applyNumberFormat="1" applyFont="1" applyAlignment="1">
      <alignment horizontal="center"/>
    </xf>
    <xf numFmtId="1" fontId="7" fillId="0" borderId="0" xfId="2" applyNumberFormat="1" applyFont="1" applyAlignment="1">
      <alignment horizontal="center"/>
    </xf>
    <xf numFmtId="10" fontId="3" fillId="0" borderId="0" xfId="2" applyNumberFormat="1" applyFont="1" applyAlignment="1">
      <alignment horizontal="center"/>
    </xf>
    <xf numFmtId="0" fontId="28" fillId="0" borderId="0" xfId="2" applyAlignment="1">
      <alignment horizontal="center"/>
    </xf>
    <xf numFmtId="0" fontId="3" fillId="0" borderId="0" xfId="2" applyFont="1" applyAlignment="1">
      <alignment horizontal="center"/>
    </xf>
    <xf numFmtId="164" fontId="28" fillId="0" borderId="0" xfId="2" applyNumberFormat="1" applyAlignment="1">
      <alignment horizontal="center"/>
    </xf>
    <xf numFmtId="10" fontId="9" fillId="0" borderId="0" xfId="2" applyNumberFormat="1" applyFont="1" applyAlignment="1">
      <alignment horizontal="center"/>
    </xf>
    <xf numFmtId="10" fontId="10" fillId="0" borderId="0" xfId="2" applyNumberFormat="1" applyFont="1" applyAlignment="1">
      <alignment horizontal="center"/>
    </xf>
    <xf numFmtId="164" fontId="11" fillId="0" borderId="0" xfId="2" applyNumberFormat="1" applyFont="1" applyAlignment="1">
      <alignment horizontal="left" wrapText="1"/>
    </xf>
    <xf numFmtId="0" fontId="11" fillId="0" borderId="0" xfId="2" applyFont="1"/>
    <xf numFmtId="0" fontId="12" fillId="0" borderId="0" xfId="2" applyFont="1"/>
    <xf numFmtId="0" fontId="13" fillId="0" borderId="0" xfId="2" applyFont="1"/>
    <xf numFmtId="164" fontId="11" fillId="0" borderId="0" xfId="2" applyNumberFormat="1" applyFont="1" applyAlignment="1">
      <alignment vertical="center"/>
    </xf>
    <xf numFmtId="164" fontId="3" fillId="3" borderId="0" xfId="2" applyNumberFormat="1" applyFont="1" applyFill="1" applyAlignment="1">
      <alignment horizontal="left"/>
    </xf>
    <xf numFmtId="0" fontId="3" fillId="3" borderId="0" xfId="2" applyFont="1" applyFill="1"/>
    <xf numFmtId="164" fontId="1" fillId="0" borderId="0" xfId="2" applyNumberFormat="1" applyFont="1" applyAlignment="1">
      <alignment horizontal="left"/>
    </xf>
    <xf numFmtId="0" fontId="28" fillId="3" borderId="0" xfId="2" applyFill="1"/>
    <xf numFmtId="0" fontId="3" fillId="0" borderId="0" xfId="2" applyFont="1"/>
    <xf numFmtId="0" fontId="28" fillId="0" borderId="0" xfId="2" applyAlignment="1">
      <alignment vertical="top"/>
    </xf>
    <xf numFmtId="0" fontId="28" fillId="0" borderId="0" xfId="2" applyAlignment="1">
      <alignment wrapText="1"/>
    </xf>
    <xf numFmtId="0" fontId="28" fillId="0" borderId="0" xfId="2" applyAlignment="1">
      <alignment vertical="top" wrapText="1"/>
    </xf>
    <xf numFmtId="0" fontId="13" fillId="3" borderId="1" xfId="2" applyFont="1" applyFill="1" applyBorder="1" applyAlignment="1">
      <alignment horizontal="center" vertical="center" wrapText="1"/>
    </xf>
    <xf numFmtId="0" fontId="13" fillId="3" borderId="2" xfId="2" applyFont="1" applyFill="1" applyBorder="1" applyAlignment="1">
      <alignment horizontal="center" vertical="top" wrapText="1"/>
    </xf>
    <xf numFmtId="0" fontId="13" fillId="3" borderId="5" xfId="2" applyFont="1" applyFill="1" applyBorder="1" applyAlignment="1">
      <alignment horizontal="center" vertical="top" wrapText="1"/>
    </xf>
    <xf numFmtId="0" fontId="13" fillId="3" borderId="7" xfId="2" applyFont="1" applyFill="1" applyBorder="1" applyAlignment="1">
      <alignment horizontal="center" vertical="top" wrapText="1"/>
    </xf>
    <xf numFmtId="0" fontId="13" fillId="3" borderId="6" xfId="2" applyFont="1" applyFill="1" applyBorder="1" applyAlignment="1">
      <alignment horizontal="center" vertical="top" wrapText="1"/>
    </xf>
    <xf numFmtId="0" fontId="28" fillId="3" borderId="0" xfId="2" applyFill="1" applyAlignment="1">
      <alignment vertical="top" wrapText="1"/>
    </xf>
    <xf numFmtId="0" fontId="28" fillId="0" borderId="0" xfId="3" applyFont="1" applyAlignment="1">
      <alignment wrapText="1"/>
    </xf>
    <xf numFmtId="0" fontId="15" fillId="0" borderId="1" xfId="2" applyFont="1" applyBorder="1" applyAlignment="1">
      <alignment vertical="center"/>
    </xf>
    <xf numFmtId="0" fontId="15" fillId="0" borderId="0" xfId="2" applyFont="1" applyAlignment="1">
      <alignment vertical="top"/>
    </xf>
    <xf numFmtId="0" fontId="13" fillId="6" borderId="7" xfId="3" applyFont="1" applyFill="1" applyBorder="1" applyAlignment="1">
      <alignment horizontal="center" vertical="top"/>
    </xf>
    <xf numFmtId="0" fontId="13" fillId="6" borderId="7" xfId="2" applyFont="1" applyFill="1" applyBorder="1" applyAlignment="1">
      <alignment vertical="top"/>
    </xf>
    <xf numFmtId="164" fontId="28" fillId="7" borderId="7" xfId="2" applyNumberFormat="1" applyFill="1" applyBorder="1" applyAlignment="1">
      <alignment vertical="top"/>
    </xf>
    <xf numFmtId="0" fontId="28" fillId="0" borderId="7" xfId="2" applyBorder="1" applyAlignment="1">
      <alignment vertical="top"/>
    </xf>
    <xf numFmtId="164" fontId="13" fillId="0" borderId="0" xfId="2" applyNumberFormat="1" applyFont="1" applyAlignment="1">
      <alignment horizontal="center" vertical="top"/>
    </xf>
    <xf numFmtId="0" fontId="28" fillId="0" borderId="7" xfId="3" applyBorder="1"/>
    <xf numFmtId="0" fontId="13" fillId="0" borderId="7" xfId="2" applyFont="1" applyBorder="1" applyAlignment="1">
      <alignment vertical="top"/>
    </xf>
    <xf numFmtId="0" fontId="30" fillId="0" borderId="0" xfId="2" applyFont="1" applyAlignment="1">
      <alignment vertical="center"/>
    </xf>
    <xf numFmtId="0" fontId="13" fillId="0" borderId="0" xfId="2" applyFont="1" applyAlignment="1">
      <alignment vertical="top"/>
    </xf>
    <xf numFmtId="164" fontId="28" fillId="0" borderId="0" xfId="2" applyNumberFormat="1" applyAlignment="1">
      <alignment vertical="top"/>
    </xf>
    <xf numFmtId="0" fontId="28" fillId="3" borderId="0" xfId="2" applyFill="1" applyAlignment="1">
      <alignment wrapText="1"/>
    </xf>
    <xf numFmtId="164" fontId="28" fillId="0" borderId="0" xfId="2" applyNumberFormat="1" applyAlignment="1">
      <alignment horizontal="center" vertical="top"/>
    </xf>
    <xf numFmtId="0" fontId="28" fillId="0" borderId="0" xfId="2" applyAlignment="1">
      <alignment vertical="center"/>
    </xf>
    <xf numFmtId="0" fontId="28" fillId="0" borderId="0" xfId="2" applyAlignment="1">
      <alignment vertical="center" wrapText="1"/>
    </xf>
    <xf numFmtId="0" fontId="30" fillId="0" borderId="0" xfId="2" applyFont="1" applyAlignment="1">
      <alignment vertical="center" wrapText="1"/>
    </xf>
    <xf numFmtId="0" fontId="15" fillId="0" borderId="0" xfId="2" applyFont="1" applyAlignment="1">
      <alignment vertical="center"/>
    </xf>
    <xf numFmtId="164" fontId="28" fillId="0" borderId="0" xfId="2" applyNumberFormat="1" applyAlignment="1">
      <alignment horizontal="left" wrapText="1"/>
    </xf>
    <xf numFmtId="0" fontId="28" fillId="0" borderId="0" xfId="2" applyAlignment="1">
      <alignment horizontal="left" wrapText="1"/>
    </xf>
    <xf numFmtId="0" fontId="15" fillId="0" borderId="0" xfId="2" applyFont="1"/>
    <xf numFmtId="164" fontId="15" fillId="0" borderId="0" xfId="2" applyNumberFormat="1" applyFont="1" applyAlignment="1">
      <alignment horizontal="left" wrapText="1"/>
    </xf>
    <xf numFmtId="0" fontId="28" fillId="3" borderId="0" xfId="2" applyFont="1" applyFill="1" applyAlignment="1">
      <alignment vertical="center"/>
    </xf>
    <xf numFmtId="0" fontId="21" fillId="3" borderId="1" xfId="2" applyFont="1" applyFill="1" applyBorder="1" applyAlignment="1">
      <alignment horizontal="center" vertical="center" wrapText="1"/>
    </xf>
    <xf numFmtId="0" fontId="21" fillId="3" borderId="2" xfId="2" applyFont="1" applyFill="1" applyBorder="1" applyAlignment="1">
      <alignment horizontal="center" vertical="center" wrapText="1"/>
    </xf>
    <xf numFmtId="0" fontId="21" fillId="3" borderId="5" xfId="2" applyFont="1" applyFill="1" applyBorder="1" applyAlignment="1">
      <alignment horizontal="center" vertical="center" wrapText="1"/>
    </xf>
    <xf numFmtId="0" fontId="21" fillId="3" borderId="7" xfId="2" applyFont="1" applyFill="1" applyBorder="1" applyAlignment="1">
      <alignment horizontal="center" vertical="center" wrapText="1"/>
    </xf>
    <xf numFmtId="0" fontId="21" fillId="3" borderId="6" xfId="2" applyFont="1" applyFill="1" applyBorder="1" applyAlignment="1">
      <alignment horizontal="center" vertical="center" wrapText="1"/>
    </xf>
    <xf numFmtId="0" fontId="28" fillId="3" borderId="0" xfId="2" applyFont="1" applyFill="1" applyAlignment="1">
      <alignment vertical="center" wrapText="1"/>
    </xf>
    <xf numFmtId="0" fontId="28" fillId="0" borderId="0" xfId="2" applyFont="1" applyAlignment="1">
      <alignment vertical="center" wrapText="1"/>
    </xf>
    <xf numFmtId="0" fontId="22" fillId="0" borderId="1" xfId="2" applyFont="1" applyBorder="1" applyAlignment="1">
      <alignment vertical="center"/>
    </xf>
    <xf numFmtId="0" fontId="22" fillId="0" borderId="0" xfId="2" applyFont="1" applyAlignment="1">
      <alignment vertical="center"/>
    </xf>
    <xf numFmtId="0" fontId="21" fillId="6" borderId="7" xfId="3" applyFont="1" applyFill="1" applyBorder="1" applyAlignment="1">
      <alignment horizontal="center" vertical="center"/>
    </xf>
    <xf numFmtId="0" fontId="21" fillId="6" borderId="7" xfId="2" applyFont="1" applyFill="1" applyBorder="1" applyAlignment="1">
      <alignment vertical="center"/>
    </xf>
    <xf numFmtId="164" fontId="28" fillId="7" borderId="7" xfId="2" applyNumberFormat="1" applyFont="1" applyFill="1" applyBorder="1" applyAlignment="1">
      <alignment vertical="center"/>
    </xf>
    <xf numFmtId="0" fontId="28" fillId="0" borderId="7" xfId="2" applyFont="1" applyBorder="1" applyAlignment="1">
      <alignment vertical="center"/>
    </xf>
    <xf numFmtId="0" fontId="28" fillId="0" borderId="0" xfId="2" applyFont="1" applyAlignment="1">
      <alignment vertical="center"/>
    </xf>
    <xf numFmtId="164" fontId="21" fillId="0" borderId="0" xfId="2" applyNumberFormat="1" applyFont="1" applyAlignment="1">
      <alignment horizontal="center" vertical="center"/>
    </xf>
    <xf numFmtId="0" fontId="28" fillId="0" borderId="7" xfId="3" applyFont="1" applyBorder="1" applyAlignment="1">
      <alignment vertical="center" wrapText="1"/>
    </xf>
    <xf numFmtId="0" fontId="21" fillId="0" borderId="7" xfId="2" applyFont="1" applyBorder="1" applyAlignment="1">
      <alignment vertical="center"/>
    </xf>
    <xf numFmtId="0" fontId="28" fillId="0" borderId="7" xfId="3" applyFont="1" applyBorder="1" applyAlignment="1">
      <alignment vertical="center"/>
    </xf>
    <xf numFmtId="0" fontId="23" fillId="0" borderId="7" xfId="2" applyFont="1" applyBorder="1" applyAlignment="1">
      <alignment vertical="center"/>
    </xf>
    <xf numFmtId="164" fontId="28" fillId="0" borderId="0" xfId="2" applyNumberFormat="1" applyFont="1" applyAlignment="1">
      <alignment horizontal="center" vertical="center"/>
    </xf>
    <xf numFmtId="0" fontId="28" fillId="0" borderId="0" xfId="2" applyFont="1" applyAlignment="1">
      <alignment horizontal="center" vertical="center"/>
    </xf>
    <xf numFmtId="0" fontId="23" fillId="0" borderId="0" xfId="2" applyFont="1" applyAlignment="1">
      <alignment vertical="center"/>
    </xf>
    <xf numFmtId="164" fontId="28" fillId="0" borderId="0" xfId="2" applyNumberFormat="1" applyFont="1" applyAlignment="1">
      <alignment horizontal="left" vertical="center" wrapText="1"/>
    </xf>
    <xf numFmtId="0" fontId="28" fillId="0" borderId="0" xfId="2" applyFont="1" applyAlignment="1">
      <alignment horizontal="left" vertical="center" wrapText="1"/>
    </xf>
    <xf numFmtId="0" fontId="21" fillId="0" borderId="0" xfId="2" applyFont="1" applyAlignment="1">
      <alignment vertical="center"/>
    </xf>
    <xf numFmtId="164" fontId="22" fillId="0" borderId="0" xfId="2" applyNumberFormat="1" applyFont="1" applyAlignment="1">
      <alignment horizontal="left" vertical="center" wrapText="1"/>
    </xf>
    <xf numFmtId="0" fontId="28" fillId="3" borderId="0" xfId="2" applyFill="1" applyAlignment="1">
      <alignment vertical="center"/>
    </xf>
    <xf numFmtId="0" fontId="13" fillId="3" borderId="2" xfId="2" applyFont="1" applyFill="1" applyBorder="1" applyAlignment="1">
      <alignment horizontal="center" vertical="center" wrapText="1"/>
    </xf>
    <xf numFmtId="0" fontId="13" fillId="3" borderId="5" xfId="2" applyFont="1" applyFill="1" applyBorder="1" applyAlignment="1">
      <alignment horizontal="center" vertical="center" wrapText="1"/>
    </xf>
    <xf numFmtId="0" fontId="13" fillId="3" borderId="7" xfId="2" applyFont="1" applyFill="1" applyBorder="1" applyAlignment="1">
      <alignment horizontal="center" vertical="center" wrapText="1"/>
    </xf>
    <xf numFmtId="0" fontId="13" fillId="3" borderId="6" xfId="2" applyFont="1" applyFill="1" applyBorder="1" applyAlignment="1">
      <alignment horizontal="center" vertical="center" wrapText="1"/>
    </xf>
    <xf numFmtId="0" fontId="28" fillId="3" borderId="0" xfId="2" applyFill="1" applyAlignment="1">
      <alignment vertical="center" wrapText="1"/>
    </xf>
    <xf numFmtId="164" fontId="13" fillId="0" borderId="0" xfId="2" applyNumberFormat="1" applyFont="1" applyAlignment="1">
      <alignment horizontal="center" vertical="center"/>
    </xf>
    <xf numFmtId="0" fontId="21" fillId="0" borderId="7" xfId="2" applyFont="1" applyBorder="1" applyAlignment="1">
      <alignment horizontal="right" vertical="center"/>
    </xf>
    <xf numFmtId="164" fontId="28" fillId="0" borderId="0" xfId="2" applyNumberFormat="1" applyAlignment="1">
      <alignment horizontal="center" vertical="center"/>
    </xf>
    <xf numFmtId="0" fontId="28" fillId="0" borderId="0" xfId="2" applyAlignment="1">
      <alignment horizontal="center" vertical="center"/>
    </xf>
    <xf numFmtId="0" fontId="29" fillId="0" borderId="7" xfId="2" applyFont="1" applyBorder="1" applyAlignment="1">
      <alignment horizontal="right" vertical="center"/>
    </xf>
    <xf numFmtId="0" fontId="28" fillId="0" borderId="0" xfId="2" applyAlignment="1">
      <alignment horizontal="left" vertical="center" wrapText="1"/>
    </xf>
    <xf numFmtId="164" fontId="28" fillId="0" borderId="0" xfId="2" applyNumberFormat="1" applyAlignment="1">
      <alignment horizontal="left" vertical="center" wrapText="1"/>
    </xf>
    <xf numFmtId="0" fontId="13" fillId="0" borderId="0" xfId="2" applyFont="1" applyAlignment="1">
      <alignment vertical="center"/>
    </xf>
    <xf numFmtId="0" fontId="22" fillId="0" borderId="0" xfId="2" applyFont="1" applyAlignment="1">
      <alignment vertical="center" wrapText="1"/>
    </xf>
    <xf numFmtId="0" fontId="21" fillId="6" borderId="7" xfId="3" applyFont="1" applyFill="1" applyBorder="1" applyAlignment="1">
      <alignment horizontal="center" vertical="top"/>
    </xf>
    <xf numFmtId="0" fontId="21" fillId="6" borderId="7" xfId="2" applyFont="1" applyFill="1" applyBorder="1" applyAlignment="1">
      <alignment vertical="top"/>
    </xf>
    <xf numFmtId="164" fontId="28" fillId="7" borderId="7" xfId="2" applyNumberFormat="1" applyFont="1" applyFill="1" applyBorder="1" applyAlignment="1">
      <alignment vertical="top"/>
    </xf>
    <xf numFmtId="0" fontId="28" fillId="0" borderId="7" xfId="2" applyFont="1" applyBorder="1" applyAlignment="1">
      <alignment vertical="top"/>
    </xf>
    <xf numFmtId="0" fontId="28" fillId="0" borderId="7" xfId="3" applyFont="1" applyBorder="1" applyAlignment="1">
      <alignment wrapText="1"/>
    </xf>
    <xf numFmtId="0" fontId="21" fillId="0" borderId="7" xfId="2" applyFont="1" applyBorder="1" applyAlignment="1">
      <alignment horizontal="right"/>
    </xf>
    <xf numFmtId="0" fontId="28" fillId="0" borderId="7" xfId="3" applyFont="1" applyBorder="1"/>
    <xf numFmtId="0" fontId="15" fillId="0" borderId="11" xfId="2" applyFont="1" applyBorder="1" applyAlignment="1">
      <alignment vertical="center"/>
    </xf>
    <xf numFmtId="0" fontId="28" fillId="0" borderId="0" xfId="2" applyFont="1" applyAlignment="1">
      <alignment wrapText="1"/>
    </xf>
    <xf numFmtId="0" fontId="21" fillId="6" borderId="7" xfId="3" applyFont="1" applyFill="1" applyBorder="1" applyAlignment="1">
      <alignment horizontal="center" vertical="top" wrapText="1"/>
    </xf>
    <xf numFmtId="0" fontId="21" fillId="6" borderId="7" xfId="2" applyFont="1" applyFill="1" applyBorder="1" applyAlignment="1">
      <alignment horizontal="right"/>
    </xf>
    <xf numFmtId="164" fontId="28" fillId="7" borderId="7" xfId="2" applyNumberFormat="1" applyFont="1" applyFill="1" applyBorder="1" applyAlignment="1">
      <alignment horizontal="right"/>
    </xf>
    <xf numFmtId="0" fontId="28" fillId="0" borderId="7" xfId="2" applyFont="1" applyBorder="1" applyAlignment="1">
      <alignment horizontal="right"/>
    </xf>
    <xf numFmtId="0" fontId="28" fillId="0" borderId="7" xfId="2" applyFont="1" applyBorder="1"/>
    <xf numFmtId="0" fontId="29" fillId="0" borderId="7" xfId="2" applyFont="1" applyBorder="1" applyAlignment="1">
      <alignment horizontal="right"/>
    </xf>
    <xf numFmtId="0" fontId="13" fillId="0" borderId="7" xfId="2" applyFont="1" applyBorder="1" applyAlignment="1">
      <alignment horizontal="right"/>
    </xf>
    <xf numFmtId="0" fontId="28" fillId="0" borderId="7" xfId="2" applyFont="1" applyBorder="1" applyAlignment="1">
      <alignment wrapText="1"/>
    </xf>
    <xf numFmtId="0" fontId="30" fillId="9" borderId="0" xfId="3" applyFont="1" applyFill="1" applyAlignment="1">
      <alignment horizontal="left"/>
    </xf>
    <xf numFmtId="0" fontId="28" fillId="3" borderId="0" xfId="3" applyFill="1" applyAlignment="1"/>
    <xf numFmtId="0" fontId="21" fillId="3" borderId="1" xfId="3" applyFont="1" applyFill="1" applyBorder="1" applyAlignment="1">
      <alignment horizontal="center" vertical="center"/>
    </xf>
    <xf numFmtId="0" fontId="21" fillId="3" borderId="2" xfId="3" applyFont="1" applyFill="1" applyBorder="1" applyAlignment="1">
      <alignment horizontal="center" vertical="top"/>
    </xf>
    <xf numFmtId="0" fontId="13" fillId="3" borderId="5" xfId="3" applyFont="1" applyFill="1" applyBorder="1" applyAlignment="1">
      <alignment horizontal="center" vertical="top"/>
    </xf>
    <xf numFmtId="0" fontId="21" fillId="3" borderId="7" xfId="3" applyFont="1" applyFill="1" applyBorder="1" applyAlignment="1">
      <alignment horizontal="center" vertical="top"/>
    </xf>
    <xf numFmtId="0" fontId="13" fillId="3" borderId="6" xfId="3" applyFont="1" applyFill="1" applyBorder="1" applyAlignment="1">
      <alignment horizontal="center" vertical="top"/>
    </xf>
    <xf numFmtId="0" fontId="13" fillId="3" borderId="2" xfId="3" applyFont="1" applyFill="1" applyBorder="1" applyAlignment="1">
      <alignment horizontal="center" vertical="top"/>
    </xf>
    <xf numFmtId="0" fontId="28" fillId="3" borderId="0" xfId="3" applyFill="1" applyAlignment="1">
      <alignment vertical="top"/>
    </xf>
    <xf numFmtId="0" fontId="28" fillId="0" borderId="0" xfId="3" applyFont="1" applyAlignment="1"/>
    <xf numFmtId="0" fontId="22" fillId="0" borderId="1" xfId="3" applyFont="1" applyBorder="1" applyAlignment="1">
      <alignment vertical="center"/>
    </xf>
    <xf numFmtId="0" fontId="15" fillId="0" borderId="0" xfId="3" applyFont="1" applyAlignment="1">
      <alignment vertical="top"/>
    </xf>
    <xf numFmtId="0" fontId="21" fillId="6" borderId="7" xfId="3" applyFont="1" applyFill="1" applyBorder="1" applyAlignment="1">
      <alignment vertical="top"/>
    </xf>
    <xf numFmtId="164" fontId="28" fillId="7" borderId="7" xfId="3" applyNumberFormat="1" applyFont="1" applyFill="1" applyBorder="1" applyAlignment="1">
      <alignment vertical="top"/>
    </xf>
    <xf numFmtId="0" fontId="28" fillId="0" borderId="7" xfId="3" applyFont="1" applyBorder="1" applyAlignment="1"/>
    <xf numFmtId="0" fontId="28" fillId="0" borderId="0" xfId="3" applyAlignment="1">
      <alignment vertical="top"/>
    </xf>
    <xf numFmtId="164" fontId="13" fillId="0" borderId="0" xfId="3" applyNumberFormat="1" applyFont="1" applyAlignment="1">
      <alignment horizontal="center" vertical="top"/>
    </xf>
    <xf numFmtId="0" fontId="28" fillId="0" borderId="0" xfId="3" applyAlignment="1"/>
    <xf numFmtId="0" fontId="21" fillId="0" borderId="7" xfId="3" applyFont="1" applyBorder="1" applyAlignment="1">
      <alignment vertical="top"/>
    </xf>
    <xf numFmtId="0" fontId="21" fillId="10" borderId="7" xfId="3" applyFont="1" applyFill="1" applyBorder="1" applyAlignment="1">
      <alignment vertical="top"/>
    </xf>
    <xf numFmtId="164" fontId="28" fillId="0" borderId="0" xfId="3" applyNumberFormat="1" applyAlignment="1">
      <alignment horizontal="center" vertical="top"/>
    </xf>
    <xf numFmtId="0" fontId="21" fillId="0" borderId="7" xfId="3" applyFont="1" applyBorder="1" applyAlignment="1"/>
    <xf numFmtId="0" fontId="28" fillId="0" borderId="0" xfId="3" applyAlignment="1">
      <alignment horizontal="center"/>
    </xf>
    <xf numFmtId="0" fontId="29" fillId="0" borderId="7" xfId="3" applyFont="1" applyBorder="1" applyAlignment="1"/>
    <xf numFmtId="164" fontId="28" fillId="0" borderId="0" xfId="3" applyNumberFormat="1" applyAlignment="1">
      <alignment horizontal="center"/>
    </xf>
    <xf numFmtId="0" fontId="13" fillId="3" borderId="0" xfId="3" applyFont="1" applyFill="1" applyAlignment="1"/>
    <xf numFmtId="0" fontId="28" fillId="3" borderId="12" xfId="3" applyFill="1" applyBorder="1" applyAlignment="1"/>
    <xf numFmtId="0" fontId="28" fillId="0" borderId="12" xfId="3" applyFont="1" applyBorder="1" applyAlignment="1"/>
    <xf numFmtId="0" fontId="15" fillId="0" borderId="0" xfId="3" applyFont="1" applyAlignment="1">
      <alignment vertical="center"/>
    </xf>
    <xf numFmtId="164" fontId="28" fillId="0" borderId="0" xfId="3" applyNumberFormat="1" applyAlignment="1">
      <alignment horizontal="left"/>
    </xf>
    <xf numFmtId="0" fontId="13" fillId="0" borderId="0" xfId="3" applyFont="1" applyAlignment="1"/>
    <xf numFmtId="0" fontId="15" fillId="0" borderId="0" xfId="3" applyFont="1" applyAlignment="1"/>
    <xf numFmtId="0" fontId="21" fillId="3" borderId="5" xfId="3" applyFont="1" applyFill="1" applyBorder="1" applyAlignment="1">
      <alignment horizontal="center" vertical="top"/>
    </xf>
    <xf numFmtId="0" fontId="22" fillId="0" borderId="0" xfId="3" applyFont="1" applyAlignment="1">
      <alignment vertical="top"/>
    </xf>
    <xf numFmtId="0" fontId="28" fillId="0" borderId="7" xfId="3" applyFont="1" applyBorder="1" applyAlignment="1">
      <alignment vertical="top"/>
    </xf>
    <xf numFmtId="0" fontId="28" fillId="0" borderId="0" xfId="3" applyFont="1" applyAlignment="1">
      <alignment vertical="top"/>
    </xf>
    <xf numFmtId="0" fontId="21" fillId="0" borderId="7" xfId="3" applyFont="1" applyBorder="1" applyAlignment="1">
      <alignment horizontal="right"/>
    </xf>
    <xf numFmtId="164" fontId="28" fillId="7" borderId="7" xfId="3" applyNumberFormat="1" applyFont="1" applyFill="1" applyBorder="1" applyAlignment="1"/>
    <xf numFmtId="0" fontId="29" fillId="0" borderId="7" xfId="3" applyFont="1" applyBorder="1" applyAlignment="1">
      <alignment horizontal="right"/>
    </xf>
    <xf numFmtId="164" fontId="28" fillId="0" borderId="0" xfId="3" applyNumberFormat="1" applyAlignment="1"/>
    <xf numFmtId="164" fontId="28" fillId="0" borderId="0" xfId="3" applyNumberFormat="1" applyFont="1" applyAlignment="1"/>
    <xf numFmtId="0" fontId="30" fillId="9" borderId="0" xfId="0" applyFont="1" applyFill="1" applyAlignment="1">
      <alignment horizontal="left" wrapText="1"/>
    </xf>
    <xf numFmtId="0" fontId="28" fillId="3" borderId="0" xfId="3" applyFill="1"/>
    <xf numFmtId="0" fontId="21" fillId="3" borderId="1" xfId="3" applyFont="1" applyFill="1" applyBorder="1" applyAlignment="1">
      <alignment horizontal="center" vertical="center" wrapText="1"/>
    </xf>
    <xf numFmtId="0" fontId="21" fillId="3" borderId="2" xfId="3" applyFont="1" applyFill="1" applyBorder="1" applyAlignment="1">
      <alignment horizontal="center" vertical="top" wrapText="1"/>
    </xf>
    <xf numFmtId="0" fontId="13" fillId="3" borderId="5" xfId="3" applyFont="1" applyFill="1" applyBorder="1" applyAlignment="1">
      <alignment horizontal="center" vertical="top" wrapText="1"/>
    </xf>
    <xf numFmtId="0" fontId="21" fillId="3" borderId="7" xfId="3" applyFont="1" applyFill="1" applyBorder="1" applyAlignment="1">
      <alignment horizontal="center" vertical="top" wrapText="1"/>
    </xf>
    <xf numFmtId="0" fontId="13" fillId="3" borderId="6" xfId="3" applyFont="1" applyFill="1" applyBorder="1" applyAlignment="1">
      <alignment horizontal="center" vertical="top" wrapText="1"/>
    </xf>
    <xf numFmtId="0" fontId="13" fillId="3" borderId="2" xfId="3" applyFont="1" applyFill="1" applyBorder="1" applyAlignment="1">
      <alignment horizontal="center" vertical="top" wrapText="1"/>
    </xf>
    <xf numFmtId="0" fontId="28" fillId="3" borderId="0" xfId="3" applyFill="1" applyAlignment="1">
      <alignment vertical="top" wrapText="1"/>
    </xf>
    <xf numFmtId="0" fontId="28" fillId="0" borderId="0" xfId="3"/>
    <xf numFmtId="0" fontId="21" fillId="10" borderId="7" xfId="3" applyFont="1" applyFill="1" applyBorder="1" applyAlignment="1">
      <alignment horizontal="center" vertical="top"/>
    </xf>
    <xf numFmtId="164" fontId="28" fillId="7" borderId="7" xfId="3" applyNumberFormat="1" applyFill="1" applyBorder="1" applyAlignment="1">
      <alignment vertical="top"/>
    </xf>
    <xf numFmtId="0" fontId="28" fillId="3" borderId="0" xfId="3" applyFill="1" applyAlignment="1">
      <alignment wrapText="1"/>
    </xf>
    <xf numFmtId="0" fontId="21" fillId="0" borderId="7" xfId="3" applyFont="1" applyBorder="1"/>
    <xf numFmtId="0" fontId="29" fillId="0" borderId="7" xfId="3" applyFont="1" applyBorder="1"/>
    <xf numFmtId="0" fontId="13" fillId="3" borderId="0" xfId="3" applyFont="1" applyFill="1"/>
    <xf numFmtId="0" fontId="28" fillId="0" borderId="0" xfId="3" applyAlignment="1">
      <alignment wrapText="1"/>
    </xf>
    <xf numFmtId="164" fontId="28" fillId="0" borderId="0" xfId="3" applyNumberFormat="1" applyAlignment="1">
      <alignment horizontal="left" wrapText="1"/>
    </xf>
    <xf numFmtId="0" fontId="13" fillId="0" borderId="0" xfId="3" applyFont="1"/>
    <xf numFmtId="0" fontId="28" fillId="3" borderId="12" xfId="3" applyFill="1" applyBorder="1"/>
    <xf numFmtId="0" fontId="28" fillId="0" borderId="12" xfId="3" applyBorder="1"/>
    <xf numFmtId="0" fontId="28" fillId="0" borderId="0" xfId="3" applyAlignment="1">
      <alignment vertical="top" wrapText="1"/>
    </xf>
    <xf numFmtId="0" fontId="15" fillId="0" borderId="0" xfId="3" applyFont="1"/>
    <xf numFmtId="0" fontId="28" fillId="0" borderId="7" xfId="3" applyBorder="1" applyAlignment="1">
      <alignment vertical="top"/>
    </xf>
    <xf numFmtId="164" fontId="28" fillId="0" borderId="0" xfId="3" applyNumberFormat="1" applyAlignment="1">
      <alignment vertical="top"/>
    </xf>
    <xf numFmtId="0" fontId="28" fillId="3" borderId="12" xfId="3" applyFill="1" applyBorder="1" applyAlignment="1">
      <alignment wrapText="1"/>
    </xf>
    <xf numFmtId="0" fontId="28" fillId="0" borderId="12" xfId="3" applyBorder="1" applyAlignment="1">
      <alignment wrapText="1"/>
    </xf>
    <xf numFmtId="0" fontId="21" fillId="10" borderId="7" xfId="3" applyFont="1" applyFill="1" applyBorder="1" applyAlignment="1">
      <alignment horizontal="center" vertical="top" wrapText="1"/>
    </xf>
    <xf numFmtId="0" fontId="21" fillId="3" borderId="8" xfId="3" applyFont="1" applyFill="1" applyBorder="1" applyAlignment="1">
      <alignment horizontal="center" vertical="top" wrapText="1"/>
    </xf>
    <xf numFmtId="0" fontId="21" fillId="10" borderId="13" xfId="3" applyFont="1" applyFill="1" applyBorder="1" applyAlignment="1">
      <alignment horizontal="center" vertical="top"/>
    </xf>
    <xf numFmtId="0" fontId="28" fillId="0" borderId="7" xfId="3" applyBorder="1" applyAlignment="1">
      <alignment horizontal="right"/>
    </xf>
    <xf numFmtId="0" fontId="28" fillId="0" borderId="14" xfId="3" applyBorder="1"/>
    <xf numFmtId="164" fontId="28" fillId="7" borderId="7" xfId="3" applyNumberFormat="1" applyFill="1" applyBorder="1" applyAlignment="1">
      <alignment horizontal="right"/>
    </xf>
    <xf numFmtId="0" fontId="28" fillId="0" borderId="15" xfId="3" applyBorder="1"/>
    <xf numFmtId="0" fontId="21" fillId="0" borderId="16" xfId="3" applyFont="1" applyBorder="1" applyAlignment="1">
      <alignment horizontal="right"/>
    </xf>
    <xf numFmtId="0" fontId="28" fillId="0" borderId="16" xfId="3" applyBorder="1"/>
    <xf numFmtId="0" fontId="28" fillId="3" borderId="17" xfId="3" applyFill="1" applyBorder="1" applyAlignment="1">
      <alignment wrapText="1"/>
    </xf>
    <xf numFmtId="0" fontId="28" fillId="0" borderId="17" xfId="3" applyBorder="1" applyAlignment="1">
      <alignment wrapText="1"/>
    </xf>
    <xf numFmtId="0" fontId="22" fillId="0" borderId="18" xfId="3" applyFont="1" applyBorder="1" applyAlignment="1">
      <alignment vertical="center"/>
    </xf>
    <xf numFmtId="10" fontId="3" fillId="0" borderId="0" xfId="0" applyNumberFormat="1" applyFont="1" applyAlignment="1"/>
    <xf numFmtId="1" fontId="1" fillId="7" borderId="0" xfId="0" applyNumberFormat="1" applyFont="1" applyFill="1" applyAlignment="1">
      <alignment horizontal="left"/>
    </xf>
    <xf numFmtId="0" fontId="1" fillId="7" borderId="0" xfId="0" applyFont="1" applyFill="1" applyAlignment="1"/>
    <xf numFmtId="0" fontId="6" fillId="0" borderId="0" xfId="0" applyFont="1" applyAlignment="1">
      <alignment horizontal="center" vertical="top"/>
    </xf>
    <xf numFmtId="0" fontId="3" fillId="0" borderId="0" xfId="0" applyFont="1" applyAlignment="1">
      <alignment horizontal="center" vertical="top"/>
    </xf>
    <xf numFmtId="0" fontId="3" fillId="3" borderId="0" xfId="0" applyFont="1" applyFill="1" applyAlignment="1">
      <alignment horizontal="left" vertical="top"/>
    </xf>
    <xf numFmtId="0" fontId="3" fillId="3" borderId="0" xfId="0" applyFont="1" applyFill="1" applyAlignment="1">
      <alignment horizontal="center" vertical="top"/>
    </xf>
    <xf numFmtId="0" fontId="1" fillId="3" borderId="0" xfId="0" applyFont="1" applyFill="1" applyAlignment="1">
      <alignment vertical="top"/>
    </xf>
    <xf numFmtId="0" fontId="2" fillId="2" borderId="0" xfId="0" applyFont="1" applyFill="1" applyAlignment="1">
      <alignment vertical="top"/>
    </xf>
    <xf numFmtId="164" fontId="0" fillId="0" borderId="0" xfId="0" applyNumberFormat="1" applyAlignment="1">
      <alignment horizontal="left"/>
    </xf>
    <xf numFmtId="164" fontId="15" fillId="0" borderId="0" xfId="0" applyNumberFormat="1" applyFont="1" applyAlignment="1">
      <alignment horizontal="left"/>
    </xf>
    <xf numFmtId="0" fontId="0" fillId="3" borderId="0" xfId="0" applyFill="1" applyAlignment="1">
      <alignment vertical="top"/>
    </xf>
    <xf numFmtId="0" fontId="0" fillId="0" borderId="7" xfId="0" applyBorder="1" applyAlignment="1">
      <alignment vertical="top"/>
    </xf>
    <xf numFmtId="164" fontId="0" fillId="7" borderId="7" xfId="0" applyNumberFormat="1" applyFill="1" applyBorder="1" applyAlignment="1">
      <alignment vertical="top"/>
    </xf>
    <xf numFmtId="0" fontId="13" fillId="0" borderId="7" xfId="0" applyFont="1" applyBorder="1" applyAlignment="1">
      <alignment vertical="top"/>
    </xf>
    <xf numFmtId="0" fontId="13" fillId="3" borderId="2" xfId="0" applyFont="1" applyFill="1" applyBorder="1" applyAlignment="1">
      <alignment horizontal="center" vertical="top"/>
    </xf>
    <xf numFmtId="0" fontId="13" fillId="3" borderId="5" xfId="0" applyFont="1" applyFill="1" applyBorder="1" applyAlignment="1">
      <alignment horizontal="center" vertical="top"/>
    </xf>
    <xf numFmtId="0" fontId="13" fillId="3" borderId="6" xfId="0" applyFont="1" applyFill="1" applyBorder="1" applyAlignment="1">
      <alignment horizontal="center" vertical="top"/>
    </xf>
    <xf numFmtId="0" fontId="13" fillId="3" borderId="4" xfId="0" applyFont="1" applyFill="1" applyBorder="1" applyAlignment="1">
      <alignment horizontal="center" vertical="top"/>
    </xf>
    <xf numFmtId="0" fontId="13" fillId="3" borderId="3" xfId="0" applyFont="1" applyFill="1" applyBorder="1" applyAlignment="1">
      <alignment horizontal="center" vertical="top"/>
    </xf>
    <xf numFmtId="0" fontId="13" fillId="3" borderId="1" xfId="0" applyFont="1" applyFill="1" applyBorder="1" applyAlignment="1">
      <alignment horizontal="center" vertical="center"/>
    </xf>
    <xf numFmtId="0" fontId="0" fillId="0" borderId="0" xfId="0" applyFont="1" applyFill="1" applyBorder="1" applyAlignment="1">
      <alignment wrapText="1"/>
    </xf>
    <xf numFmtId="0" fontId="0" fillId="3" borderId="0" xfId="0" applyFill="1" applyAlignment="1">
      <alignment wrapText="1"/>
    </xf>
    <xf numFmtId="0" fontId="30" fillId="0" borderId="0" xfId="0" applyFont="1"/>
    <xf numFmtId="0" fontId="0" fillId="0" borderId="0" xfId="0" applyAlignment="1">
      <alignment vertical="center"/>
    </xf>
    <xf numFmtId="164" fontId="15" fillId="0" borderId="0" xfId="0" applyNumberFormat="1" applyFont="1" applyAlignment="1"/>
    <xf numFmtId="0" fontId="0" fillId="3" borderId="0" xfId="0" applyFill="1" applyAlignment="1">
      <alignment vertical="top" wrapText="1"/>
    </xf>
    <xf numFmtId="164" fontId="15" fillId="0" borderId="0" xfId="0" applyNumberFormat="1" applyFont="1" applyAlignment="1">
      <alignment wrapText="1"/>
    </xf>
    <xf numFmtId="0" fontId="1" fillId="0" borderId="0" xfId="0" applyFont="1" applyAlignment="1">
      <alignment wrapText="1"/>
    </xf>
    <xf numFmtId="0" fontId="30" fillId="0" borderId="0" xfId="0" applyFont="1" applyAlignment="1">
      <alignment vertical="center"/>
    </xf>
    <xf numFmtId="164" fontId="0" fillId="0" borderId="0" xfId="0" applyNumberFormat="1" applyAlignment="1">
      <alignment horizontal="center" vertical="top"/>
    </xf>
    <xf numFmtId="0" fontId="0" fillId="6" borderId="7" xfId="0" applyFill="1" applyBorder="1" applyAlignment="1">
      <alignment vertical="top"/>
    </xf>
    <xf numFmtId="0" fontId="1" fillId="0" borderId="0" xfId="0" applyFont="1" applyFill="1" applyBorder="1"/>
    <xf numFmtId="0" fontId="13" fillId="6" borderId="7" xfId="0" applyFont="1" applyFill="1" applyBorder="1" applyAlignment="1">
      <alignment horizontal="center" vertical="top" wrapText="1"/>
    </xf>
    <xf numFmtId="0" fontId="0" fillId="0" borderId="0" xfId="0" applyFont="1" applyFill="1" applyBorder="1"/>
    <xf numFmtId="0" fontId="0" fillId="11" borderId="7" xfId="0" applyFill="1" applyBorder="1"/>
    <xf numFmtId="0" fontId="0" fillId="0" borderId="0" xfId="0" applyAlignment="1">
      <alignment horizontal="left"/>
    </xf>
    <xf numFmtId="164" fontId="11" fillId="0" borderId="0" xfId="0" applyNumberFormat="1" applyFont="1" applyAlignment="1">
      <alignment horizontal="left" wrapText="1"/>
    </xf>
    <xf numFmtId="0" fontId="4" fillId="0" borderId="0" xfId="0" applyFont="1" applyAlignment="1">
      <alignment horizontal="center" vertical="top" wrapText="1"/>
    </xf>
    <xf numFmtId="0" fontId="5" fillId="0" borderId="0" xfId="0" applyFont="1" applyAlignment="1">
      <alignment horizontal="center" vertical="top" wrapText="1"/>
    </xf>
    <xf numFmtId="10" fontId="3" fillId="5" borderId="0" xfId="0" applyNumberFormat="1" applyFont="1" applyFill="1" applyAlignment="1">
      <alignment horizontal="center"/>
    </xf>
    <xf numFmtId="164" fontId="1" fillId="0" borderId="0" xfId="0" applyNumberFormat="1" applyFont="1" applyAlignment="1">
      <alignment vertical="top" wrapText="1"/>
    </xf>
    <xf numFmtId="0" fontId="0" fillId="0" borderId="0" xfId="0" applyAlignment="1">
      <alignment vertical="top"/>
    </xf>
    <xf numFmtId="0" fontId="0" fillId="0" borderId="0" xfId="0"/>
    <xf numFmtId="0" fontId="3" fillId="0" borderId="0" xfId="0" applyFont="1" applyAlignment="1">
      <alignment vertical="top"/>
    </xf>
    <xf numFmtId="0" fontId="1" fillId="0" borderId="0" xfId="0" applyFont="1" applyAlignment="1">
      <alignment vertical="top"/>
    </xf>
    <xf numFmtId="0" fontId="11" fillId="0" borderId="0" xfId="0" applyFont="1"/>
    <xf numFmtId="0" fontId="0" fillId="0" borderId="0" xfId="0" applyAlignment="1">
      <alignment vertical="top" wrapText="1"/>
    </xf>
    <xf numFmtId="164" fontId="3" fillId="3" borderId="0" xfId="0" applyNumberFormat="1" applyFont="1" applyFill="1" applyAlignment="1">
      <alignment horizontal="left"/>
    </xf>
    <xf numFmtId="164" fontId="1" fillId="0" borderId="0" xfId="0" applyNumberFormat="1" applyFont="1" applyAlignment="1">
      <alignment horizontal="left"/>
    </xf>
    <xf numFmtId="0" fontId="3" fillId="3" borderId="0" xfId="0" applyFont="1" applyFill="1"/>
    <xf numFmtId="0" fontId="0" fillId="0" borderId="0" xfId="0" applyAlignment="1">
      <alignment wrapText="1"/>
    </xf>
    <xf numFmtId="0" fontId="0" fillId="0" borderId="0" xfId="0" applyAlignment="1"/>
    <xf numFmtId="0" fontId="3" fillId="3" borderId="0" xfId="0" applyFont="1" applyFill="1" applyAlignment="1"/>
    <xf numFmtId="164" fontId="1" fillId="0" borderId="0" xfId="0" applyNumberFormat="1" applyFont="1" applyFill="1" applyAlignment="1">
      <alignment horizontal="left"/>
    </xf>
    <xf numFmtId="0" fontId="1" fillId="0" borderId="0" xfId="0" applyFont="1" applyAlignment="1"/>
    <xf numFmtId="0" fontId="0" fillId="3" borderId="0" xfId="0" applyFill="1" applyAlignment="1"/>
    <xf numFmtId="164" fontId="24" fillId="0" borderId="0" xfId="0" applyNumberFormat="1" applyFont="1" applyAlignment="1">
      <alignment horizontal="left" wrapText="1"/>
    </xf>
    <xf numFmtId="0" fontId="24" fillId="0" borderId="0" xfId="0" applyFont="1" applyAlignment="1"/>
    <xf numFmtId="0" fontId="4" fillId="0" borderId="0" xfId="0" applyFont="1" applyFill="1" applyBorder="1" applyAlignment="1">
      <alignment horizontal="center" vertical="top" wrapText="1"/>
    </xf>
    <xf numFmtId="164" fontId="1" fillId="0" borderId="0" xfId="0" applyNumberFormat="1" applyFont="1" applyBorder="1" applyAlignment="1">
      <alignment vertical="top" wrapText="1"/>
    </xf>
    <xf numFmtId="0" fontId="4" fillId="0" borderId="0" xfId="2" applyFont="1" applyAlignment="1">
      <alignment horizontal="center" vertical="top" wrapText="1"/>
    </xf>
    <xf numFmtId="0" fontId="5" fillId="0" borderId="0" xfId="2" applyFont="1" applyAlignment="1">
      <alignment horizontal="center" vertical="top" wrapText="1"/>
    </xf>
    <xf numFmtId="10" fontId="3" fillId="5" borderId="0" xfId="2" applyNumberFormat="1" applyFont="1" applyFill="1" applyAlignment="1">
      <alignment horizontal="center"/>
    </xf>
    <xf numFmtId="164" fontId="1" fillId="0" borderId="0" xfId="2" applyNumberFormat="1" applyFont="1" applyAlignment="1">
      <alignment vertical="top" wrapText="1"/>
    </xf>
    <xf numFmtId="0" fontId="3" fillId="0" borderId="0" xfId="2" applyFont="1" applyAlignment="1">
      <alignment vertical="top"/>
    </xf>
    <xf numFmtId="0" fontId="1" fillId="0" borderId="0" xfId="2" applyFont="1" applyAlignment="1">
      <alignment vertical="top"/>
    </xf>
    <xf numFmtId="164" fontId="28" fillId="0" borderId="0" xfId="3" applyNumberFormat="1" applyAlignment="1">
      <alignment horizontal="left"/>
    </xf>
    <xf numFmtId="0" fontId="28" fillId="0" borderId="0" xfId="3" applyAlignment="1"/>
    <xf numFmtId="0" fontId="28" fillId="0" borderId="0" xfId="3" applyAlignment="1">
      <alignment horizontal="left"/>
    </xf>
    <xf numFmtId="164" fontId="28" fillId="0" borderId="0" xfId="3" applyNumberFormat="1" applyAlignment="1">
      <alignment horizontal="left" wrapText="1"/>
    </xf>
    <xf numFmtId="0" fontId="28" fillId="0" borderId="0" xfId="3" applyAlignment="1">
      <alignment wrapText="1"/>
    </xf>
    <xf numFmtId="0" fontId="28" fillId="0" borderId="0" xfId="3" applyAlignment="1">
      <alignment horizontal="left" wrapText="1"/>
    </xf>
    <xf numFmtId="0" fontId="4" fillId="0" borderId="0" xfId="0" applyFont="1" applyAlignment="1">
      <alignment horizontal="center" vertical="top"/>
    </xf>
    <xf numFmtId="0" fontId="5" fillId="0" borderId="0" xfId="0" applyFont="1" applyAlignment="1">
      <alignment horizontal="center" vertical="top"/>
    </xf>
    <xf numFmtId="164" fontId="1" fillId="0" borderId="0" xfId="0" applyNumberFormat="1" applyFont="1" applyAlignment="1">
      <alignment vertical="top"/>
    </xf>
    <xf numFmtId="164" fontId="11" fillId="0" borderId="0" xfId="1" applyNumberFormat="1" applyFont="1" applyAlignment="1">
      <alignment horizontal="left" wrapText="1"/>
    </xf>
    <xf numFmtId="0" fontId="4" fillId="0" borderId="0" xfId="1" applyFont="1" applyAlignment="1">
      <alignment horizontal="center" vertical="top" wrapText="1"/>
    </xf>
    <xf numFmtId="0" fontId="5" fillId="0" borderId="0" xfId="1" applyFont="1" applyAlignment="1">
      <alignment horizontal="center" vertical="top" wrapText="1"/>
    </xf>
    <xf numFmtId="10" fontId="3" fillId="5" borderId="0" xfId="1" applyNumberFormat="1" applyFont="1" applyFill="1" applyAlignment="1">
      <alignment horizontal="center"/>
    </xf>
    <xf numFmtId="164" fontId="1" fillId="0" borderId="0" xfId="1" applyNumberFormat="1" applyFont="1" applyAlignment="1">
      <alignment vertical="top" wrapText="1"/>
    </xf>
    <xf numFmtId="0" fontId="1" fillId="0" borderId="0" xfId="1" applyAlignment="1">
      <alignment vertical="top"/>
    </xf>
    <xf numFmtId="0" fontId="1" fillId="0" borderId="0" xfId="1"/>
    <xf numFmtId="0" fontId="3" fillId="0" borderId="0" xfId="1" applyFont="1" applyAlignment="1">
      <alignment vertical="top"/>
    </xf>
    <xf numFmtId="0" fontId="1" fillId="0" borderId="0" xfId="1" applyFont="1" applyAlignment="1">
      <alignment vertical="top"/>
    </xf>
    <xf numFmtId="0" fontId="11" fillId="0" borderId="0" xfId="1" applyFont="1"/>
    <xf numFmtId="0" fontId="1" fillId="0" borderId="0" xfId="1" applyAlignment="1">
      <alignment vertical="top" wrapText="1"/>
    </xf>
    <xf numFmtId="164" fontId="3" fillId="3" borderId="0" xfId="1" applyNumberFormat="1" applyFont="1" applyFill="1" applyAlignment="1">
      <alignment horizontal="left"/>
    </xf>
    <xf numFmtId="164" fontId="1" fillId="0" borderId="0" xfId="1" applyNumberFormat="1" applyFont="1" applyAlignment="1">
      <alignment horizontal="left"/>
    </xf>
    <xf numFmtId="0" fontId="3" fillId="3" borderId="0" xfId="1" applyFont="1" applyFill="1"/>
    <xf numFmtId="0" fontId="1" fillId="0" borderId="0" xfId="1" applyAlignment="1">
      <alignment wrapText="1"/>
    </xf>
    <xf numFmtId="164" fontId="1" fillId="0" borderId="0" xfId="1" applyNumberFormat="1" applyAlignment="1">
      <alignment horizontal="left" wrapText="1"/>
    </xf>
    <xf numFmtId="0" fontId="1" fillId="0" borderId="0" xfId="1" applyAlignment="1">
      <alignment horizontal="left" wrapText="1"/>
    </xf>
    <xf numFmtId="164" fontId="1" fillId="0" borderId="0" xfId="1" applyNumberFormat="1" applyAlignment="1">
      <alignment vertical="top" wrapText="1"/>
    </xf>
    <xf numFmtId="164" fontId="1" fillId="0" borderId="0" xfId="1" applyNumberFormat="1" applyFont="1" applyAlignment="1">
      <alignment horizontal="left" wrapText="1"/>
    </xf>
    <xf numFmtId="164" fontId="18" fillId="0" borderId="0" xfId="0" applyNumberFormat="1" applyFont="1" applyAlignment="1">
      <alignment horizontal="left" wrapText="1"/>
    </xf>
    <xf numFmtId="0" fontId="18" fillId="0" borderId="0" xfId="0" applyFont="1" applyAlignment="1"/>
    <xf numFmtId="164" fontId="0" fillId="0" borderId="0" xfId="0" applyNumberFormat="1" applyFont="1" applyAlignment="1">
      <alignment horizontal="left" wrapText="1"/>
    </xf>
    <xf numFmtId="0" fontId="0" fillId="0" borderId="0" xfId="0" applyFont="1" applyAlignment="1">
      <alignment wrapText="1"/>
    </xf>
    <xf numFmtId="0" fontId="0" fillId="0" borderId="0" xfId="0" applyFont="1" applyAlignment="1">
      <alignment horizontal="left" wrapText="1"/>
    </xf>
    <xf numFmtId="0" fontId="1" fillId="0" borderId="0" xfId="1" applyFont="1" applyAlignment="1">
      <alignment horizontal="left" wrapText="1"/>
    </xf>
    <xf numFmtId="0" fontId="1" fillId="0" borderId="0" xfId="1" applyAlignment="1">
      <alignment horizontal="left"/>
    </xf>
  </cellXfs>
  <cellStyles count="4">
    <cellStyle name="Normal" xfId="0" builtinId="0"/>
    <cellStyle name="Normal 2" xfId="1"/>
    <cellStyle name="Normal 2 2" xfId="3"/>
    <cellStyle name="Normal 3" xfId="2"/>
  </cellStyles>
  <dxfs count="111">
    <dxf>
      <fill>
        <patternFill>
          <bgColor indexed="15"/>
        </patternFill>
      </fill>
    </dxf>
    <dxf>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
      <fill>
        <patternFill>
          <bgColor indexed="10"/>
        </patternFill>
      </fill>
    </dxf>
    <dxf>
      <fill>
        <patternFill>
          <bgColor indexed="15"/>
        </patternFill>
      </fill>
    </dxf>
    <dxf>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
      <fill>
        <patternFill>
          <bgColor indexed="10"/>
        </patternFill>
      </fill>
    </dxf>
    <dxf>
      <fill>
        <patternFill>
          <bgColor indexed="15"/>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
      <fill>
        <patternFill>
          <bgColor indexed="10"/>
        </patternFill>
      </fill>
    </dxf>
    <dxf>
      <fill>
        <patternFill>
          <bgColor indexed="15"/>
        </patternFill>
      </fill>
    </dxf>
    <dxf>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
      <fill>
        <patternFill>
          <bgColor indexed="10"/>
        </patternFill>
      </fill>
    </dxf>
    <dxf>
      <fill>
        <patternFill>
          <bgColor rgb="FFFF0000"/>
        </patternFill>
      </fill>
    </dxf>
    <dxf>
      <fill>
        <patternFill>
          <bgColor rgb="FF1DD818"/>
        </patternFill>
      </fill>
    </dxf>
    <dxf>
      <fill>
        <patternFill>
          <fgColor rgb="FF21F335"/>
          <bgColor rgb="FF37E937"/>
        </patternFill>
      </fill>
    </dxf>
    <dxf>
      <fill>
        <patternFill>
          <bgColor rgb="FFFF0000"/>
        </patternFill>
      </fill>
    </dxf>
    <dxf>
      <fill>
        <patternFill>
          <bgColor indexed="15"/>
        </patternFill>
      </fill>
    </dxf>
    <dxf>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5"/>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
      <fill>
        <patternFill>
          <bgColor indexed="10"/>
        </patternFill>
      </fill>
    </dxf>
    <dxf>
      <fill>
        <patternFill>
          <bgColor indexed="15"/>
        </patternFill>
      </fill>
    </dxf>
    <dxf>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
      <fill>
        <patternFill>
          <bgColor indexed="1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FF0000"/>
        </patternFill>
      </fill>
    </dxf>
    <dxf>
      <fill>
        <patternFill>
          <bgColor rgb="FF00FF00"/>
        </patternFill>
      </fill>
    </dxf>
    <dxf>
      <fill>
        <patternFill>
          <fgColor rgb="FF21F335"/>
          <bgColor rgb="FF37E937"/>
        </patternFill>
      </fill>
    </dxf>
    <dxf>
      <fill>
        <patternFill>
          <bgColor rgb="FFFF0000"/>
        </patternFill>
      </fill>
    </dxf>
    <dxf>
      <fill>
        <patternFill>
          <bgColor indexed="15"/>
        </patternFill>
      </fill>
    </dxf>
    <dxf>
      <fill>
        <patternFill>
          <bgColor indexed="11"/>
        </patternFill>
      </fill>
    </dxf>
    <dxf>
      <fill>
        <patternFill>
          <bgColor indexed="10"/>
        </patternFill>
      </fill>
    </dxf>
    <dxf>
      <font>
        <condense val="0"/>
        <extend val="0"/>
        <color auto="1"/>
      </font>
      <fill>
        <patternFill>
          <bgColor indexed="11"/>
        </patternFill>
      </fill>
    </dxf>
    <dxf>
      <fill>
        <patternFill>
          <bgColor indexed="10"/>
        </patternFill>
      </fill>
    </dxf>
    <dxf>
      <fill>
        <patternFill>
          <fgColor rgb="FF21F335"/>
          <bgColor rgb="FF37E937"/>
        </patternFill>
      </fill>
    </dxf>
    <dxf>
      <fill>
        <patternFill>
          <bgColor rgb="FFFF0000"/>
        </patternFill>
      </fill>
    </dxf>
    <dxf>
      <fill>
        <patternFill>
          <bgColor indexed="15"/>
        </patternFill>
      </fill>
    </dxf>
    <dxf>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
      <fill>
        <patternFill>
          <bgColor indexed="10"/>
        </patternFill>
      </fill>
    </dxf>
    <dxf>
      <fill>
        <patternFill>
          <bgColor indexed="15"/>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
      <fill>
        <patternFill>
          <bgColor indexed="10"/>
        </patternFill>
      </fill>
    </dxf>
    <dxf>
      <fill>
        <patternFill>
          <bgColor indexed="15"/>
        </patternFill>
      </fill>
    </dxf>
    <dxf>
      <font>
        <condense val="0"/>
        <extend val="0"/>
        <color auto="1"/>
      </font>
      <fill>
        <patternFill>
          <bgColor indexed="11"/>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41.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0.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0.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63.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69.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72.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76.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79.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84.xml.rels><?xml version="1.0" encoding="UTF-8" standalone="yes"?>
<Relationships xmlns="http://schemas.openxmlformats.org/package/2006/relationships"><Relationship Id="rId1" Type="http://schemas.openxmlformats.org/officeDocument/2006/relationships/chartUserShapes" Target="../drawings/drawing76.xml"/></Relationships>
</file>

<file path=xl/charts/_rels/chart87.xml.rels><?xml version="1.0" encoding="UTF-8" standalone="yes"?>
<Relationships xmlns="http://schemas.openxmlformats.org/package/2006/relationships"><Relationship Id="rId1" Type="http://schemas.openxmlformats.org/officeDocument/2006/relationships/chartUserShapes" Target="../drawings/drawing77.xml"/></Relationships>
</file>

<file path=xl/charts/_rels/chart91.xml.rels><?xml version="1.0" encoding="UTF-8" standalone="yes"?>
<Relationships xmlns="http://schemas.openxmlformats.org/package/2006/relationships"><Relationship Id="rId1" Type="http://schemas.openxmlformats.org/officeDocument/2006/relationships/chartUserShapes" Target="../drawings/drawing82.xml"/></Relationships>
</file>

<file path=xl/charts/_rels/chart94.xml.rels><?xml version="1.0" encoding="UTF-8" standalone="yes"?>
<Relationships xmlns="http://schemas.openxmlformats.org/package/2006/relationships"><Relationship Id="rId1" Type="http://schemas.openxmlformats.org/officeDocument/2006/relationships/chartUserShapes" Target="../drawings/drawing8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205170427150111"/>
          <c:y val="0.25645221881037078"/>
          <c:w val="0.4102570243949108"/>
          <c:h val="0.59354978944790193"/>
        </c:manualLayout>
      </c:layout>
      <c:radarChart>
        <c:radarStyle val="filled"/>
        <c:varyColors val="0"/>
        <c:ser>
          <c:idx val="0"/>
          <c:order val="0"/>
          <c:spPr>
            <a:solidFill>
              <a:srgbClr val="FF0000"/>
            </a:solidFill>
            <a:ln w="12700">
              <a:solidFill>
                <a:srgbClr val="000000"/>
              </a:solidFill>
              <a:prstDash val="solid"/>
            </a:ln>
          </c:spPr>
          <c:dLbls>
            <c:spPr>
              <a:noFill/>
              <a:ln w="25400">
                <a:noFill/>
              </a:ln>
            </c:spPr>
            <c:txPr>
              <a:bodyPr/>
              <a:lstStyle/>
              <a:p>
                <a:pPr>
                  <a:defRPr lang="en-US" sz="8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GLOBAL!$F$2:$F$17</c:f>
              <c:strCache>
                <c:ptCount val="14"/>
                <c:pt idx="0">
                  <c:v>ISO 27001</c:v>
                </c:pt>
                <c:pt idx="1">
                  <c:v>ISO 27002</c:v>
                </c:pt>
                <c:pt idx="2">
                  <c:v>ISO 27003</c:v>
                </c:pt>
                <c:pt idx="3">
                  <c:v>ISO 27004</c:v>
                </c:pt>
                <c:pt idx="4">
                  <c:v>ISO 27005</c:v>
                </c:pt>
                <c:pt idx="5">
                  <c:v>ISO 27006</c:v>
                </c:pt>
                <c:pt idx="6">
                  <c:v>ISO 27007</c:v>
                </c:pt>
                <c:pt idx="7">
                  <c:v>ISO 27018</c:v>
                </c:pt>
                <c:pt idx="8">
                  <c:v>ISO 27033.1</c:v>
                </c:pt>
                <c:pt idx="9">
                  <c:v>ISO 27033.2</c:v>
                </c:pt>
                <c:pt idx="10">
                  <c:v>ISO 27033.6</c:v>
                </c:pt>
                <c:pt idx="11">
                  <c:v>ISO 27034.5</c:v>
                </c:pt>
                <c:pt idx="12">
                  <c:v>ISO 27039</c:v>
                </c:pt>
                <c:pt idx="13">
                  <c:v>ISO 27040</c:v>
                </c:pt>
              </c:strCache>
            </c:strRef>
          </c:cat>
          <c:val>
            <c:numRef>
              <c:f>GLOBAL!$G$2:$G$17</c:f>
              <c:numCache>
                <c:formatCode>0.0</c:formatCode>
                <c:ptCount val="14"/>
                <c:pt idx="0">
                  <c:v>2.8035714285714284</c:v>
                </c:pt>
                <c:pt idx="1">
                  <c:v>0</c:v>
                </c:pt>
                <c:pt idx="2">
                  <c:v>0</c:v>
                </c:pt>
                <c:pt idx="3">
                  <c:v>4.5176282051282053</c:v>
                </c:pt>
                <c:pt idx="4">
                  <c:v>4.6527777777777777</c:v>
                </c:pt>
                <c:pt idx="5">
                  <c:v>2.4641203703703707</c:v>
                </c:pt>
                <c:pt idx="6">
                  <c:v>0</c:v>
                </c:pt>
                <c:pt idx="7">
                  <c:v>1.8711734693877553</c:v>
                </c:pt>
                <c:pt idx="8">
                  <c:v>2.0415032679738561</c:v>
                </c:pt>
                <c:pt idx="9">
                  <c:v>3.1124338624338628</c:v>
                </c:pt>
                <c:pt idx="10">
                  <c:v>3.5553977272727275</c:v>
                </c:pt>
                <c:pt idx="11">
                  <c:v>0</c:v>
                </c:pt>
                <c:pt idx="12">
                  <c:v>2.9734299516908211</c:v>
                </c:pt>
                <c:pt idx="13">
                  <c:v>3.3323412698412702</c:v>
                </c:pt>
              </c:numCache>
            </c:numRef>
          </c:val>
          <c:extLst>
            <c:ext xmlns:c16="http://schemas.microsoft.com/office/drawing/2014/chart" uri="{C3380CC4-5D6E-409C-BE32-E72D297353CC}">
              <c16:uniqueId val="{00000000-1648-492A-B97A-E1855D24F30E}"/>
            </c:ext>
          </c:extLst>
        </c:ser>
        <c:dLbls>
          <c:showLegendKey val="0"/>
          <c:showVal val="1"/>
          <c:showCatName val="0"/>
          <c:showSerName val="0"/>
          <c:showPercent val="0"/>
          <c:showBubbleSize val="0"/>
        </c:dLbls>
        <c:axId val="204838024"/>
        <c:axId val="204838808"/>
      </c:radarChart>
      <c:catAx>
        <c:axId val="204838024"/>
        <c:scaling>
          <c:orientation val="minMax"/>
        </c:scaling>
        <c:delete val="0"/>
        <c:axPos val="b"/>
        <c:majorGridlines>
          <c:spPr>
            <a:ln w="12700">
              <a:solidFill>
                <a:srgbClr val="000000"/>
              </a:solidFill>
              <a:prstDash val="solid"/>
            </a:ln>
          </c:spPr>
        </c:majorGridlines>
        <c:numFmt formatCode="General" sourceLinked="1"/>
        <c:majorTickMark val="out"/>
        <c:minorTickMark val="none"/>
        <c:tickLblPos val="nextTo"/>
        <c:txPr>
          <a:bodyPr rot="0" vert="horz"/>
          <a:lstStyle/>
          <a:p>
            <a:pPr>
              <a:defRPr lang="en-US" sz="875" b="1" i="0" u="none" strike="noStrike" baseline="0">
                <a:solidFill>
                  <a:srgbClr val="000000"/>
                </a:solidFill>
                <a:latin typeface="Arial"/>
                <a:ea typeface="Arial"/>
                <a:cs typeface="Arial"/>
              </a:defRPr>
            </a:pPr>
            <a:endParaRPr lang="en-US"/>
          </a:p>
        </c:txPr>
        <c:crossAx val="204838808"/>
        <c:crosses val="autoZero"/>
        <c:auto val="0"/>
        <c:lblAlgn val="ctr"/>
        <c:lblOffset val="100"/>
        <c:noMultiLvlLbl val="0"/>
      </c:catAx>
      <c:valAx>
        <c:axId val="204838808"/>
        <c:scaling>
          <c:orientation val="minMax"/>
          <c:max val="5"/>
        </c:scaling>
        <c:delete val="0"/>
        <c:axPos val="l"/>
        <c:majorGridlines>
          <c:spPr>
            <a:ln w="12700">
              <a:solidFill>
                <a:srgbClr val="FF0000"/>
              </a:solidFill>
              <a:prstDash val="solid"/>
            </a:ln>
          </c:spPr>
        </c:majorGridlines>
        <c:numFmt formatCode="0.0" sourceLinked="0"/>
        <c:majorTickMark val="cross"/>
        <c:minorTickMark val="none"/>
        <c:tickLblPos val="nextTo"/>
        <c:spPr>
          <a:ln w="12700">
            <a:solidFill>
              <a:srgbClr val="000000"/>
            </a:solidFill>
            <a:prstDash val="solid"/>
          </a:ln>
        </c:spPr>
        <c:txPr>
          <a:bodyPr rot="0" vert="horz"/>
          <a:lstStyle/>
          <a:p>
            <a:pPr>
              <a:defRPr lang="en-US" sz="1050" b="1" i="0" u="none" strike="noStrike" baseline="0">
                <a:solidFill>
                  <a:srgbClr val="FFFFFF"/>
                </a:solidFill>
                <a:latin typeface="Arial"/>
                <a:ea typeface="Arial"/>
                <a:cs typeface="Arial"/>
              </a:defRPr>
            </a:pPr>
            <a:endParaRPr lang="en-US"/>
          </a:p>
        </c:txPr>
        <c:crossAx val="204838024"/>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orientation="landscape"/>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lang="en-US" sz="1175" b="1" i="0" u="none" strike="noStrike" baseline="0">
                <a:solidFill>
                  <a:srgbClr val="000000"/>
                </a:solidFill>
                <a:latin typeface="Arial"/>
                <a:ea typeface="Arial"/>
                <a:cs typeface="Arial"/>
              </a:defRPr>
            </a:pPr>
            <a:r>
              <a:rPr lang="fr-FR"/>
              <a:t>5.Leadership</a:t>
            </a:r>
            <a:endParaRPr lang="fr-FR" baseline="0"/>
          </a:p>
        </c:rich>
      </c:tx>
      <c:layout>
        <c:manualLayout>
          <c:xMode val="edge"/>
          <c:yMode val="edge"/>
          <c:x val="7.5805753364494771E-2"/>
          <c:y val="1.9878713204859177E-2"/>
        </c:manualLayout>
      </c:layout>
      <c:overlay val="0"/>
      <c:spPr>
        <a:noFill/>
        <a:ln w="25400">
          <a:noFill/>
        </a:ln>
      </c:spPr>
    </c:title>
    <c:autoTitleDeleted val="0"/>
    <c:plotArea>
      <c:layout>
        <c:manualLayout>
          <c:layoutTarget val="inner"/>
          <c:xMode val="edge"/>
          <c:yMode val="edge"/>
          <c:x val="2.1538510077772119E-2"/>
          <c:y val="0.18511450381679398"/>
          <c:w val="0.64769376733871886"/>
          <c:h val="0.8034351145038171"/>
        </c:manualLayout>
      </c:layout>
      <c:radarChart>
        <c:radarStyle val="filled"/>
        <c:varyColors val="0"/>
        <c:ser>
          <c:idx val="0"/>
          <c:order val="0"/>
          <c:spPr>
            <a:solidFill>
              <a:srgbClr val="9999FF"/>
            </a:solidFill>
            <a:ln w="12700">
              <a:solidFill>
                <a:srgbClr val="000000"/>
              </a:solidFill>
              <a:prstDash val="solid"/>
            </a:ln>
          </c:spPr>
          <c:dLbls>
            <c:delete val="1"/>
          </c:dLbls>
          <c:cat>
            <c:strRef>
              <c:f>'ISO_27001-Domaine 5'!$E$3:$E$5</c:f>
              <c:strCache>
                <c:ptCount val="3"/>
                <c:pt idx="0">
                  <c:v>5.1 Leadership et engagement</c:v>
                </c:pt>
                <c:pt idx="1">
                  <c:v>5.2 Politique</c:v>
                </c:pt>
                <c:pt idx="2">
                  <c:v>5.3 Rôles, responsabilités et pouvoirs organisationnels</c:v>
                </c:pt>
              </c:strCache>
            </c:strRef>
          </c:cat>
          <c:val>
            <c:numRef>
              <c:f>'ISO_27001-Domaine 5'!$J$3:$J$5</c:f>
              <c:numCache>
                <c:formatCode>0.0</c:formatCode>
                <c:ptCount val="3"/>
                <c:pt idx="0">
                  <c:v>0</c:v>
                </c:pt>
                <c:pt idx="1">
                  <c:v>0</c:v>
                </c:pt>
                <c:pt idx="2">
                  <c:v>1.6666666666666667</c:v>
                </c:pt>
              </c:numCache>
            </c:numRef>
          </c:val>
          <c:extLst>
            <c:ext xmlns:c16="http://schemas.microsoft.com/office/drawing/2014/chart" uri="{C3380CC4-5D6E-409C-BE32-E72D297353CC}">
              <c16:uniqueId val="{00000000-BC7C-49E1-A7F8-CA9185019082}"/>
            </c:ext>
          </c:extLst>
        </c:ser>
        <c:dLbls>
          <c:showLegendKey val="0"/>
          <c:showVal val="1"/>
          <c:showCatName val="0"/>
          <c:showSerName val="0"/>
          <c:showPercent val="0"/>
          <c:showBubbleSize val="0"/>
        </c:dLbls>
        <c:axId val="254100472"/>
        <c:axId val="254104000"/>
      </c:radarChart>
      <c:catAx>
        <c:axId val="254100472"/>
        <c:scaling>
          <c:orientation val="minMax"/>
        </c:scaling>
        <c:delete val="0"/>
        <c:axPos val="b"/>
        <c:majorGridlines/>
        <c:numFmt formatCode="General" sourceLinked="1"/>
        <c:majorTickMark val="out"/>
        <c:minorTickMark val="none"/>
        <c:tickLblPos val="nextTo"/>
        <c:txPr>
          <a:bodyPr rot="0" vert="horz"/>
          <a:lstStyle/>
          <a:p>
            <a:pPr>
              <a:defRPr lang="en-US" sz="1200" b="0" i="0" u="none" strike="noStrike" baseline="0">
                <a:solidFill>
                  <a:srgbClr val="000000"/>
                </a:solidFill>
                <a:latin typeface="Arial"/>
                <a:ea typeface="Arial"/>
                <a:cs typeface="Arial"/>
              </a:defRPr>
            </a:pPr>
            <a:endParaRPr lang="en-US"/>
          </a:p>
        </c:txPr>
        <c:crossAx val="254104000"/>
        <c:crosses val="autoZero"/>
        <c:auto val="0"/>
        <c:lblAlgn val="ctr"/>
        <c:lblOffset val="100"/>
        <c:noMultiLvlLbl val="0"/>
      </c:catAx>
      <c:valAx>
        <c:axId val="254104000"/>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875" b="0" i="0" u="none" strike="noStrike" baseline="0">
                <a:solidFill>
                  <a:srgbClr val="000000"/>
                </a:solidFill>
                <a:latin typeface="Arial"/>
                <a:ea typeface="Arial"/>
                <a:cs typeface="Arial"/>
              </a:defRPr>
            </a:pPr>
            <a:endParaRPr lang="en-US"/>
          </a:p>
        </c:txPr>
        <c:crossAx val="25410047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lang="en-US" sz="1175" b="1" i="0" u="none" strike="noStrike" baseline="0">
                <a:solidFill>
                  <a:srgbClr val="000000"/>
                </a:solidFill>
                <a:latin typeface="Arial"/>
                <a:ea typeface="Arial"/>
                <a:cs typeface="Arial"/>
              </a:defRPr>
            </a:pPr>
            <a:r>
              <a:rPr lang="fr-FR"/>
              <a:t>6. Planification</a:t>
            </a:r>
          </a:p>
        </c:rich>
      </c:tx>
      <c:layout>
        <c:manualLayout>
          <c:xMode val="edge"/>
          <c:yMode val="edge"/>
          <c:x val="7.5805753364494771E-2"/>
          <c:y val="1.9878713204859177E-2"/>
        </c:manualLayout>
      </c:layout>
      <c:overlay val="0"/>
      <c:spPr>
        <a:noFill/>
        <a:ln w="25400">
          <a:noFill/>
        </a:ln>
      </c:spPr>
    </c:title>
    <c:autoTitleDeleted val="0"/>
    <c:plotArea>
      <c:layout>
        <c:manualLayout>
          <c:layoutTarget val="inner"/>
          <c:xMode val="edge"/>
          <c:yMode val="edge"/>
          <c:x val="2.1538510077772119E-2"/>
          <c:y val="0.18511450381679398"/>
          <c:w val="0.64769376733871886"/>
          <c:h val="0.8034351145038171"/>
        </c:manualLayout>
      </c:layout>
      <c:radarChart>
        <c:radarStyle val="filled"/>
        <c:varyColors val="0"/>
        <c:ser>
          <c:idx val="0"/>
          <c:order val="0"/>
          <c:spPr>
            <a:solidFill>
              <a:srgbClr val="9999FF"/>
            </a:solidFill>
            <a:ln w="12700">
              <a:solidFill>
                <a:srgbClr val="000000"/>
              </a:solidFill>
              <a:prstDash val="solid"/>
            </a:ln>
          </c:spPr>
          <c:dLbls>
            <c:delete val="1"/>
          </c:dLbls>
          <c:cat>
            <c:strRef>
              <c:f>'ISO_27001-Domaine 6'!$E$3:$E$4</c:f>
              <c:strCache>
                <c:ptCount val="2"/>
                <c:pt idx="0">
                  <c:v>6.1 Actions pour traiter les risques et opportunités</c:v>
                </c:pt>
                <c:pt idx="1">
                  <c:v>6.2 Objectifs de sécurité de l’information et planification pour les atteindre</c:v>
                </c:pt>
              </c:strCache>
            </c:strRef>
          </c:cat>
          <c:val>
            <c:numRef>
              <c:f>'ISO_27001-Domaine 6'!$J$3:$J$4</c:f>
              <c:numCache>
                <c:formatCode>General</c:formatCode>
                <c:ptCount val="2"/>
                <c:pt idx="0" formatCode="0.0">
                  <c:v>3.3333333333333335</c:v>
                </c:pt>
              </c:numCache>
            </c:numRef>
          </c:val>
          <c:extLst>
            <c:ext xmlns:c16="http://schemas.microsoft.com/office/drawing/2014/chart" uri="{C3380CC4-5D6E-409C-BE32-E72D297353CC}">
              <c16:uniqueId val="{00000000-1475-477A-8F09-7B2CEAD5FFA3}"/>
            </c:ext>
          </c:extLst>
        </c:ser>
        <c:dLbls>
          <c:showLegendKey val="0"/>
          <c:showVal val="1"/>
          <c:showCatName val="0"/>
          <c:showSerName val="0"/>
          <c:showPercent val="0"/>
          <c:showBubbleSize val="0"/>
        </c:dLbls>
        <c:axId val="254100472"/>
        <c:axId val="254104000"/>
      </c:radarChart>
      <c:catAx>
        <c:axId val="254100472"/>
        <c:scaling>
          <c:orientation val="minMax"/>
        </c:scaling>
        <c:delete val="0"/>
        <c:axPos val="b"/>
        <c:majorGridlines/>
        <c:numFmt formatCode="General" sourceLinked="1"/>
        <c:majorTickMark val="out"/>
        <c:minorTickMark val="none"/>
        <c:tickLblPos val="nextTo"/>
        <c:txPr>
          <a:bodyPr rot="0" vert="horz"/>
          <a:lstStyle/>
          <a:p>
            <a:pPr>
              <a:defRPr lang="en-US" sz="1200" b="0" i="0" u="none" strike="noStrike" baseline="0">
                <a:solidFill>
                  <a:srgbClr val="000000"/>
                </a:solidFill>
                <a:latin typeface="Arial"/>
                <a:ea typeface="Arial"/>
                <a:cs typeface="Arial"/>
              </a:defRPr>
            </a:pPr>
            <a:endParaRPr lang="en-US"/>
          </a:p>
        </c:txPr>
        <c:crossAx val="254104000"/>
        <c:crosses val="autoZero"/>
        <c:auto val="0"/>
        <c:lblAlgn val="ctr"/>
        <c:lblOffset val="100"/>
        <c:noMultiLvlLbl val="0"/>
      </c:catAx>
      <c:valAx>
        <c:axId val="254104000"/>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875" b="0" i="0" u="none" strike="noStrike" baseline="0">
                <a:solidFill>
                  <a:srgbClr val="000000"/>
                </a:solidFill>
                <a:latin typeface="Arial"/>
                <a:ea typeface="Arial"/>
                <a:cs typeface="Arial"/>
              </a:defRPr>
            </a:pPr>
            <a:endParaRPr lang="en-US"/>
          </a:p>
        </c:txPr>
        <c:crossAx val="25410047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lang="en-US" sz="1175" b="1" i="0" u="none" strike="noStrike" baseline="0">
                <a:solidFill>
                  <a:srgbClr val="000000"/>
                </a:solidFill>
                <a:latin typeface="Arial"/>
                <a:ea typeface="Arial"/>
                <a:cs typeface="Arial"/>
              </a:defRPr>
            </a:pPr>
            <a:r>
              <a:rPr lang="fr-FR"/>
              <a:t>7. Support</a:t>
            </a:r>
          </a:p>
        </c:rich>
      </c:tx>
      <c:layout>
        <c:manualLayout>
          <c:xMode val="edge"/>
          <c:yMode val="edge"/>
          <c:x val="7.5805753364494771E-2"/>
          <c:y val="1.9878713204859177E-2"/>
        </c:manualLayout>
      </c:layout>
      <c:overlay val="0"/>
      <c:spPr>
        <a:noFill/>
        <a:ln w="25400">
          <a:noFill/>
        </a:ln>
      </c:spPr>
    </c:title>
    <c:autoTitleDeleted val="0"/>
    <c:plotArea>
      <c:layout>
        <c:manualLayout>
          <c:layoutTarget val="inner"/>
          <c:xMode val="edge"/>
          <c:yMode val="edge"/>
          <c:x val="2.1538510077772119E-2"/>
          <c:y val="0.18511450381679398"/>
          <c:w val="0.64769376733871886"/>
          <c:h val="0.8034351145038171"/>
        </c:manualLayout>
      </c:layout>
      <c:radarChart>
        <c:radarStyle val="filled"/>
        <c:varyColors val="0"/>
        <c:ser>
          <c:idx val="0"/>
          <c:order val="0"/>
          <c:spPr>
            <a:solidFill>
              <a:srgbClr val="9999FF"/>
            </a:solidFill>
            <a:ln w="12700">
              <a:solidFill>
                <a:srgbClr val="000000"/>
              </a:solidFill>
              <a:prstDash val="solid"/>
            </a:ln>
          </c:spPr>
          <c:dLbls>
            <c:delete val="1"/>
          </c:dLbls>
          <c:cat>
            <c:strRef>
              <c:f>'ISO_27001-Domaine 7'!$E$3:$E$7</c:f>
              <c:strCache>
                <c:ptCount val="5"/>
                <c:pt idx="0">
                  <c:v>7.1 Resources</c:v>
                </c:pt>
                <c:pt idx="1">
                  <c:v>7.2  Competence</c:v>
                </c:pt>
                <c:pt idx="2">
                  <c:v>7.3 Conscience</c:v>
                </c:pt>
                <c:pt idx="3">
                  <c:v>7.4 Communication</c:v>
                </c:pt>
                <c:pt idx="4">
                  <c:v>7.5 Informations documentées</c:v>
                </c:pt>
              </c:strCache>
            </c:strRef>
          </c:cat>
          <c:val>
            <c:numRef>
              <c:f>'ISO_27001-Domaine 7'!$J$3:$J$7</c:f>
              <c:numCache>
                <c:formatCode>0.0</c:formatCode>
                <c:ptCount val="5"/>
                <c:pt idx="0">
                  <c:v>3.3333333333333335</c:v>
                </c:pt>
                <c:pt idx="1">
                  <c:v>1.6666666666666667</c:v>
                </c:pt>
                <c:pt idx="2">
                  <c:v>5</c:v>
                </c:pt>
                <c:pt idx="3">
                  <c:v>0</c:v>
                </c:pt>
                <c:pt idx="4">
                  <c:v>5</c:v>
                </c:pt>
              </c:numCache>
            </c:numRef>
          </c:val>
          <c:extLst>
            <c:ext xmlns:c16="http://schemas.microsoft.com/office/drawing/2014/chart" uri="{C3380CC4-5D6E-409C-BE32-E72D297353CC}">
              <c16:uniqueId val="{00000000-5D52-4D3D-A389-88639B296007}"/>
            </c:ext>
          </c:extLst>
        </c:ser>
        <c:dLbls>
          <c:showLegendKey val="0"/>
          <c:showVal val="1"/>
          <c:showCatName val="0"/>
          <c:showSerName val="0"/>
          <c:showPercent val="0"/>
          <c:showBubbleSize val="0"/>
        </c:dLbls>
        <c:axId val="254100472"/>
        <c:axId val="254104000"/>
      </c:radarChart>
      <c:catAx>
        <c:axId val="254100472"/>
        <c:scaling>
          <c:orientation val="minMax"/>
        </c:scaling>
        <c:delete val="0"/>
        <c:axPos val="b"/>
        <c:majorGridlines/>
        <c:numFmt formatCode="General" sourceLinked="1"/>
        <c:majorTickMark val="out"/>
        <c:minorTickMark val="none"/>
        <c:tickLblPos val="nextTo"/>
        <c:txPr>
          <a:bodyPr rot="0" vert="horz"/>
          <a:lstStyle/>
          <a:p>
            <a:pPr>
              <a:defRPr lang="en-US" sz="1200" b="0" i="0" u="none" strike="noStrike" baseline="0">
                <a:solidFill>
                  <a:srgbClr val="000000"/>
                </a:solidFill>
                <a:latin typeface="Arial"/>
                <a:ea typeface="Arial"/>
                <a:cs typeface="Arial"/>
              </a:defRPr>
            </a:pPr>
            <a:endParaRPr lang="en-US"/>
          </a:p>
        </c:txPr>
        <c:crossAx val="254104000"/>
        <c:crosses val="autoZero"/>
        <c:auto val="0"/>
        <c:lblAlgn val="ctr"/>
        <c:lblOffset val="100"/>
        <c:noMultiLvlLbl val="0"/>
      </c:catAx>
      <c:valAx>
        <c:axId val="254104000"/>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875" b="0" i="0" u="none" strike="noStrike" baseline="0">
                <a:solidFill>
                  <a:srgbClr val="000000"/>
                </a:solidFill>
                <a:latin typeface="Arial"/>
                <a:ea typeface="Arial"/>
                <a:cs typeface="Arial"/>
              </a:defRPr>
            </a:pPr>
            <a:endParaRPr lang="en-US"/>
          </a:p>
        </c:txPr>
        <c:crossAx val="25410047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lang="en-US" sz="1175" b="1" i="0" u="none" strike="noStrike" baseline="0">
                <a:solidFill>
                  <a:srgbClr val="000000"/>
                </a:solidFill>
                <a:latin typeface="Arial"/>
                <a:ea typeface="Arial"/>
                <a:cs typeface="Arial"/>
              </a:defRPr>
            </a:pPr>
            <a:r>
              <a:rPr lang="fr-FR"/>
              <a:t>8. Fonctionnement</a:t>
            </a:r>
          </a:p>
        </c:rich>
      </c:tx>
      <c:layout>
        <c:manualLayout>
          <c:xMode val="edge"/>
          <c:yMode val="edge"/>
          <c:x val="7.5805753364494771E-2"/>
          <c:y val="1.9878713204859177E-2"/>
        </c:manualLayout>
      </c:layout>
      <c:overlay val="0"/>
      <c:spPr>
        <a:noFill/>
        <a:ln w="25400">
          <a:noFill/>
        </a:ln>
      </c:spPr>
    </c:title>
    <c:autoTitleDeleted val="0"/>
    <c:plotArea>
      <c:layout>
        <c:manualLayout>
          <c:layoutTarget val="inner"/>
          <c:xMode val="edge"/>
          <c:yMode val="edge"/>
          <c:x val="2.1538510077772119E-2"/>
          <c:y val="0.18511450381679398"/>
          <c:w val="0.64769376733871886"/>
          <c:h val="0.8034351145038171"/>
        </c:manualLayout>
      </c:layout>
      <c:radarChart>
        <c:radarStyle val="filled"/>
        <c:varyColors val="0"/>
        <c:ser>
          <c:idx val="0"/>
          <c:order val="0"/>
          <c:spPr>
            <a:solidFill>
              <a:srgbClr val="9999FF"/>
            </a:solidFill>
            <a:ln w="12700">
              <a:solidFill>
                <a:srgbClr val="000000"/>
              </a:solidFill>
              <a:prstDash val="solid"/>
            </a:ln>
          </c:spPr>
          <c:dLbls>
            <c:delete val="1"/>
          </c:dLbls>
          <c:cat>
            <c:strRef>
              <c:f>'ISO_27001-Domaine 8'!$E$3:$E$5</c:f>
              <c:strCache>
                <c:ptCount val="3"/>
                <c:pt idx="0">
                  <c:v>8.1  Planification et contrôle opérationnels</c:v>
                </c:pt>
                <c:pt idx="1">
                  <c:v>8.2  Évaluation des risques liés à la sécurité de l’information</c:v>
                </c:pt>
                <c:pt idx="2">
                  <c:v>8.3 Traitement des risques liés à la sécurité de l’information</c:v>
                </c:pt>
              </c:strCache>
            </c:strRef>
          </c:cat>
          <c:val>
            <c:numRef>
              <c:f>'ISO_27001-Domaine 8'!$J$3:$J$5</c:f>
              <c:numCache>
                <c:formatCode>0.0</c:formatCode>
                <c:ptCount val="3"/>
                <c:pt idx="0">
                  <c:v>3</c:v>
                </c:pt>
                <c:pt idx="1">
                  <c:v>2.5</c:v>
                </c:pt>
                <c:pt idx="2">
                  <c:v>1.6666666666666667</c:v>
                </c:pt>
              </c:numCache>
            </c:numRef>
          </c:val>
          <c:extLst>
            <c:ext xmlns:c16="http://schemas.microsoft.com/office/drawing/2014/chart" uri="{C3380CC4-5D6E-409C-BE32-E72D297353CC}">
              <c16:uniqueId val="{00000000-7629-431D-902A-CC3E4A1881D7}"/>
            </c:ext>
          </c:extLst>
        </c:ser>
        <c:dLbls>
          <c:showLegendKey val="0"/>
          <c:showVal val="1"/>
          <c:showCatName val="0"/>
          <c:showSerName val="0"/>
          <c:showPercent val="0"/>
          <c:showBubbleSize val="0"/>
        </c:dLbls>
        <c:axId val="254100472"/>
        <c:axId val="254104000"/>
      </c:radarChart>
      <c:catAx>
        <c:axId val="254100472"/>
        <c:scaling>
          <c:orientation val="minMax"/>
        </c:scaling>
        <c:delete val="0"/>
        <c:axPos val="b"/>
        <c:majorGridlines/>
        <c:numFmt formatCode="General" sourceLinked="1"/>
        <c:majorTickMark val="out"/>
        <c:minorTickMark val="none"/>
        <c:tickLblPos val="nextTo"/>
        <c:txPr>
          <a:bodyPr rot="0" vert="horz"/>
          <a:lstStyle/>
          <a:p>
            <a:pPr>
              <a:defRPr lang="en-US" sz="1200" b="0" i="0" u="none" strike="noStrike" baseline="0">
                <a:solidFill>
                  <a:srgbClr val="000000"/>
                </a:solidFill>
                <a:latin typeface="Arial"/>
                <a:ea typeface="Arial"/>
                <a:cs typeface="Arial"/>
              </a:defRPr>
            </a:pPr>
            <a:endParaRPr lang="en-US"/>
          </a:p>
        </c:txPr>
        <c:crossAx val="254104000"/>
        <c:crosses val="autoZero"/>
        <c:auto val="0"/>
        <c:lblAlgn val="ctr"/>
        <c:lblOffset val="100"/>
        <c:noMultiLvlLbl val="0"/>
      </c:catAx>
      <c:valAx>
        <c:axId val="254104000"/>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875" b="0" i="0" u="none" strike="noStrike" baseline="0">
                <a:solidFill>
                  <a:srgbClr val="000000"/>
                </a:solidFill>
                <a:latin typeface="Arial"/>
                <a:ea typeface="Arial"/>
                <a:cs typeface="Arial"/>
              </a:defRPr>
            </a:pPr>
            <a:endParaRPr lang="en-US"/>
          </a:p>
        </c:txPr>
        <c:crossAx val="25410047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lang="en-US" sz="1175" b="1" i="0" u="none" strike="noStrike" baseline="0">
                <a:solidFill>
                  <a:srgbClr val="000000"/>
                </a:solidFill>
                <a:latin typeface="Arial"/>
                <a:ea typeface="Arial"/>
                <a:cs typeface="Arial"/>
              </a:defRPr>
            </a:pPr>
            <a:r>
              <a:rPr lang="fr-FR"/>
              <a:t>9.Evaluation des performances</a:t>
            </a:r>
          </a:p>
        </c:rich>
      </c:tx>
      <c:layout>
        <c:manualLayout>
          <c:xMode val="edge"/>
          <c:yMode val="edge"/>
          <c:x val="7.5805753364494771E-2"/>
          <c:y val="1.9878713204859177E-2"/>
        </c:manualLayout>
      </c:layout>
      <c:overlay val="0"/>
      <c:spPr>
        <a:noFill/>
        <a:ln w="25400">
          <a:noFill/>
        </a:ln>
      </c:spPr>
    </c:title>
    <c:autoTitleDeleted val="0"/>
    <c:plotArea>
      <c:layout>
        <c:manualLayout>
          <c:layoutTarget val="inner"/>
          <c:xMode val="edge"/>
          <c:yMode val="edge"/>
          <c:x val="2.1538510077772119E-2"/>
          <c:y val="0.18511450381679398"/>
          <c:w val="0.64769376733871886"/>
          <c:h val="0.8034351145038171"/>
        </c:manualLayout>
      </c:layout>
      <c:radarChart>
        <c:radarStyle val="filled"/>
        <c:varyColors val="0"/>
        <c:ser>
          <c:idx val="0"/>
          <c:order val="0"/>
          <c:spPr>
            <a:solidFill>
              <a:srgbClr val="9999FF"/>
            </a:solidFill>
            <a:ln w="12700">
              <a:solidFill>
                <a:srgbClr val="000000"/>
              </a:solidFill>
              <a:prstDash val="solid"/>
            </a:ln>
          </c:spPr>
          <c:dLbls>
            <c:delete val="1"/>
          </c:dLbls>
          <c:cat>
            <c:strRef>
              <c:f>'ISO_27001-Domaine 9'!$E$3:$E$5</c:f>
              <c:strCache>
                <c:ptCount val="3"/>
                <c:pt idx="0">
                  <c:v>9.1 Suivi, mesure, analyse et évaluation</c:v>
                </c:pt>
                <c:pt idx="1">
                  <c:v>9.2 Vérification interne</c:v>
                </c:pt>
                <c:pt idx="2">
                  <c:v>9.3 Examen de la gestion</c:v>
                </c:pt>
              </c:strCache>
            </c:strRef>
          </c:cat>
          <c:val>
            <c:numRef>
              <c:f>'ISO_27001-Domaine 9'!$J$3:$J$5</c:f>
              <c:numCache>
                <c:formatCode>0.0</c:formatCode>
                <c:ptCount val="3"/>
                <c:pt idx="0">
                  <c:v>3.3333333333333335</c:v>
                </c:pt>
                <c:pt idx="1">
                  <c:v>2.5</c:v>
                </c:pt>
                <c:pt idx="2">
                  <c:v>3.3333333333333335</c:v>
                </c:pt>
              </c:numCache>
            </c:numRef>
          </c:val>
          <c:extLst>
            <c:ext xmlns:c16="http://schemas.microsoft.com/office/drawing/2014/chart" uri="{C3380CC4-5D6E-409C-BE32-E72D297353CC}">
              <c16:uniqueId val="{00000000-85A4-449B-AADA-4F7ABAEE2C83}"/>
            </c:ext>
          </c:extLst>
        </c:ser>
        <c:dLbls>
          <c:showLegendKey val="0"/>
          <c:showVal val="1"/>
          <c:showCatName val="0"/>
          <c:showSerName val="0"/>
          <c:showPercent val="0"/>
          <c:showBubbleSize val="0"/>
        </c:dLbls>
        <c:axId val="254100472"/>
        <c:axId val="254104000"/>
      </c:radarChart>
      <c:catAx>
        <c:axId val="254100472"/>
        <c:scaling>
          <c:orientation val="minMax"/>
        </c:scaling>
        <c:delete val="0"/>
        <c:axPos val="b"/>
        <c:majorGridlines/>
        <c:numFmt formatCode="General" sourceLinked="1"/>
        <c:majorTickMark val="out"/>
        <c:minorTickMark val="none"/>
        <c:tickLblPos val="nextTo"/>
        <c:txPr>
          <a:bodyPr rot="0" vert="horz"/>
          <a:lstStyle/>
          <a:p>
            <a:pPr>
              <a:defRPr lang="en-US" sz="1200" b="0" i="0" u="none" strike="noStrike" baseline="0">
                <a:solidFill>
                  <a:srgbClr val="000000"/>
                </a:solidFill>
                <a:latin typeface="Arial"/>
                <a:ea typeface="Arial"/>
                <a:cs typeface="Arial"/>
              </a:defRPr>
            </a:pPr>
            <a:endParaRPr lang="en-US"/>
          </a:p>
        </c:txPr>
        <c:crossAx val="254104000"/>
        <c:crosses val="autoZero"/>
        <c:auto val="0"/>
        <c:lblAlgn val="ctr"/>
        <c:lblOffset val="100"/>
        <c:noMultiLvlLbl val="0"/>
      </c:catAx>
      <c:valAx>
        <c:axId val="254104000"/>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875" b="0" i="0" u="none" strike="noStrike" baseline="0">
                <a:solidFill>
                  <a:srgbClr val="000000"/>
                </a:solidFill>
                <a:latin typeface="Arial"/>
                <a:ea typeface="Arial"/>
                <a:cs typeface="Arial"/>
              </a:defRPr>
            </a:pPr>
            <a:endParaRPr lang="en-US"/>
          </a:p>
        </c:txPr>
        <c:crossAx val="25410047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lang="en-US" sz="1175" b="1" i="0" u="none" strike="noStrike" baseline="0">
                <a:solidFill>
                  <a:srgbClr val="000000"/>
                </a:solidFill>
                <a:latin typeface="Arial"/>
                <a:ea typeface="Arial"/>
                <a:cs typeface="Arial"/>
              </a:defRPr>
            </a:pPr>
            <a:r>
              <a:rPr lang="fr-FR"/>
              <a:t>10. Amélioration</a:t>
            </a:r>
          </a:p>
        </c:rich>
      </c:tx>
      <c:layout>
        <c:manualLayout>
          <c:xMode val="edge"/>
          <c:yMode val="edge"/>
          <c:x val="7.5805753364494771E-2"/>
          <c:y val="1.9878713204859177E-2"/>
        </c:manualLayout>
      </c:layout>
      <c:overlay val="0"/>
      <c:spPr>
        <a:noFill/>
        <a:ln w="25400">
          <a:noFill/>
        </a:ln>
      </c:spPr>
    </c:title>
    <c:autoTitleDeleted val="0"/>
    <c:plotArea>
      <c:layout>
        <c:manualLayout>
          <c:layoutTarget val="inner"/>
          <c:xMode val="edge"/>
          <c:yMode val="edge"/>
          <c:x val="2.1538510077772119E-2"/>
          <c:y val="0.18511450381679398"/>
          <c:w val="0.64769376733871886"/>
          <c:h val="0.8034351145038171"/>
        </c:manualLayout>
      </c:layout>
      <c:radarChart>
        <c:radarStyle val="filled"/>
        <c:varyColors val="0"/>
        <c:ser>
          <c:idx val="0"/>
          <c:order val="0"/>
          <c:spPr>
            <a:solidFill>
              <a:srgbClr val="9999FF"/>
            </a:solidFill>
            <a:ln w="12700">
              <a:solidFill>
                <a:srgbClr val="000000"/>
              </a:solidFill>
              <a:prstDash val="solid"/>
            </a:ln>
          </c:spPr>
          <c:dLbls>
            <c:delete val="1"/>
          </c:dLbls>
          <c:cat>
            <c:strRef>
              <c:f>'ISO_27001-Domaine 10'!$E$3:$E$4</c:f>
              <c:strCache>
                <c:ptCount val="2"/>
                <c:pt idx="0">
                  <c:v>10.1 Non-conformité et mesures correctives</c:v>
                </c:pt>
                <c:pt idx="1">
                  <c:v>10.2 Amélioration continue</c:v>
                </c:pt>
              </c:strCache>
            </c:strRef>
          </c:cat>
          <c:val>
            <c:numRef>
              <c:f>'ISO_27001-Domaine 10'!$J$3:$J$4</c:f>
              <c:numCache>
                <c:formatCode>0.0</c:formatCode>
                <c:ptCount val="2"/>
                <c:pt idx="0">
                  <c:v>3.3333333333333335</c:v>
                </c:pt>
                <c:pt idx="1">
                  <c:v>5</c:v>
                </c:pt>
              </c:numCache>
            </c:numRef>
          </c:val>
          <c:extLst>
            <c:ext xmlns:c16="http://schemas.microsoft.com/office/drawing/2014/chart" uri="{C3380CC4-5D6E-409C-BE32-E72D297353CC}">
              <c16:uniqueId val="{00000000-AF75-4727-8796-802748D6AAE7}"/>
            </c:ext>
          </c:extLst>
        </c:ser>
        <c:dLbls>
          <c:showLegendKey val="0"/>
          <c:showVal val="1"/>
          <c:showCatName val="0"/>
          <c:showSerName val="0"/>
          <c:showPercent val="0"/>
          <c:showBubbleSize val="0"/>
        </c:dLbls>
        <c:axId val="254100472"/>
        <c:axId val="254104000"/>
      </c:radarChart>
      <c:catAx>
        <c:axId val="254100472"/>
        <c:scaling>
          <c:orientation val="minMax"/>
        </c:scaling>
        <c:delete val="0"/>
        <c:axPos val="b"/>
        <c:majorGridlines/>
        <c:numFmt formatCode="General" sourceLinked="1"/>
        <c:majorTickMark val="out"/>
        <c:minorTickMark val="none"/>
        <c:tickLblPos val="nextTo"/>
        <c:txPr>
          <a:bodyPr rot="0" vert="horz"/>
          <a:lstStyle/>
          <a:p>
            <a:pPr>
              <a:defRPr lang="en-US" sz="1200" b="0" i="0" u="none" strike="noStrike" baseline="0">
                <a:solidFill>
                  <a:srgbClr val="000000"/>
                </a:solidFill>
                <a:latin typeface="Arial"/>
                <a:ea typeface="Arial"/>
                <a:cs typeface="Arial"/>
              </a:defRPr>
            </a:pPr>
            <a:endParaRPr lang="en-US"/>
          </a:p>
        </c:txPr>
        <c:crossAx val="254104000"/>
        <c:crosses val="autoZero"/>
        <c:auto val="0"/>
        <c:lblAlgn val="ctr"/>
        <c:lblOffset val="100"/>
        <c:noMultiLvlLbl val="0"/>
      </c:catAx>
      <c:valAx>
        <c:axId val="254104000"/>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875" b="0" i="0" u="none" strike="noStrike" baseline="0">
                <a:solidFill>
                  <a:srgbClr val="000000"/>
                </a:solidFill>
                <a:latin typeface="Arial"/>
                <a:ea typeface="Arial"/>
                <a:cs typeface="Arial"/>
              </a:defRPr>
            </a:pPr>
            <a:endParaRPr lang="en-US"/>
          </a:p>
        </c:txPr>
        <c:crossAx val="25410047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205170427150111"/>
          <c:y val="0.25645221881037078"/>
          <c:w val="0.4102570243949108"/>
          <c:h val="0.59354978944790193"/>
        </c:manualLayout>
      </c:layout>
      <c:radarChart>
        <c:radarStyle val="filled"/>
        <c:varyColors val="0"/>
        <c:ser>
          <c:idx val="0"/>
          <c:order val="0"/>
          <c:spPr>
            <a:solidFill>
              <a:srgbClr val="FF0000"/>
            </a:solidFill>
          </c:spPr>
          <c:dLbls>
            <c:spPr>
              <a:noFill/>
              <a:ln w="25400">
                <a:noFill/>
              </a:ln>
            </c:spPr>
            <c:txPr>
              <a:bodyPr/>
              <a:lstStyle/>
              <a:p>
                <a:pPr>
                  <a:defRPr lang="en-US" sz="8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'ISO_27004-Domaine 1 (Global)'!$F$2:$F$5</c:f>
              <c:strCache>
                <c:ptCount val="4"/>
                <c:pt idx="0">
                  <c:v>5. Raisonnement</c:v>
                </c:pt>
                <c:pt idx="1">
                  <c:v>6. Caractéristiques</c:v>
                </c:pt>
                <c:pt idx="2">
                  <c:v>7. Types de mesures</c:v>
                </c:pt>
                <c:pt idx="3">
                  <c:v>8. Processus</c:v>
                </c:pt>
              </c:strCache>
            </c:strRef>
          </c:cat>
          <c:val>
            <c:numRef>
              <c:f>'ISO_27004-Domaine 1 (Global)'!$G$2:$G$5</c:f>
              <c:numCache>
                <c:formatCode>0.0</c:formatCode>
                <c:ptCount val="4"/>
                <c:pt idx="0">
                  <c:v>3.666666666666667</c:v>
                </c:pt>
                <c:pt idx="1">
                  <c:v>4.5</c:v>
                </c:pt>
                <c:pt idx="2">
                  <c:v>5</c:v>
                </c:pt>
                <c:pt idx="3">
                  <c:v>4.9038461538461542</c:v>
                </c:pt>
              </c:numCache>
            </c:numRef>
          </c:val>
          <c:extLst>
            <c:ext xmlns:c16="http://schemas.microsoft.com/office/drawing/2014/chart" uri="{C3380CC4-5D6E-409C-BE32-E72D297353CC}">
              <c16:uniqueId val="{00000000-515D-42BF-92DD-D42193C7D47C}"/>
            </c:ext>
          </c:extLst>
        </c:ser>
        <c:dLbls>
          <c:showLegendKey val="0"/>
          <c:showVal val="1"/>
          <c:showCatName val="0"/>
          <c:showSerName val="0"/>
          <c:showPercent val="0"/>
          <c:showBubbleSize val="0"/>
        </c:dLbls>
        <c:axId val="128792832"/>
        <c:axId val="130228224"/>
      </c:radarChart>
      <c:catAx>
        <c:axId val="128792832"/>
        <c:scaling>
          <c:orientation val="minMax"/>
        </c:scaling>
        <c:delete val="0"/>
        <c:axPos val="b"/>
        <c:majorGridlines>
          <c:spPr>
            <a:ln w="12700">
              <a:solidFill>
                <a:srgbClr val="000000"/>
              </a:solidFill>
              <a:prstDash val="solid"/>
            </a:ln>
          </c:spPr>
        </c:majorGridlines>
        <c:numFmt formatCode="General" sourceLinked="1"/>
        <c:majorTickMark val="out"/>
        <c:minorTickMark val="none"/>
        <c:tickLblPos val="nextTo"/>
        <c:txPr>
          <a:bodyPr rot="0" vert="horz"/>
          <a:lstStyle/>
          <a:p>
            <a:pPr>
              <a:defRPr lang="en-US" sz="875" b="1" i="0" u="none" strike="noStrike" baseline="0">
                <a:solidFill>
                  <a:srgbClr val="000000"/>
                </a:solidFill>
                <a:latin typeface="Arial"/>
                <a:ea typeface="Arial"/>
                <a:cs typeface="Arial"/>
              </a:defRPr>
            </a:pPr>
            <a:endParaRPr lang="en-US"/>
          </a:p>
        </c:txPr>
        <c:crossAx val="130228224"/>
        <c:crosses val="autoZero"/>
        <c:auto val="0"/>
        <c:lblAlgn val="ctr"/>
        <c:lblOffset val="100"/>
        <c:noMultiLvlLbl val="0"/>
      </c:catAx>
      <c:valAx>
        <c:axId val="130228224"/>
        <c:scaling>
          <c:orientation val="minMax"/>
          <c:max val="5"/>
        </c:scaling>
        <c:delete val="0"/>
        <c:axPos val="l"/>
        <c:majorGridlines>
          <c:spPr>
            <a:ln w="12700">
              <a:solidFill>
                <a:srgbClr val="FF0000"/>
              </a:solidFill>
              <a:prstDash val="solid"/>
            </a:ln>
          </c:spPr>
        </c:majorGridlines>
        <c:numFmt formatCode="0.0" sourceLinked="0"/>
        <c:majorTickMark val="cross"/>
        <c:minorTickMark val="none"/>
        <c:tickLblPos val="nextTo"/>
        <c:spPr>
          <a:ln w="12700">
            <a:solidFill>
              <a:srgbClr val="000000"/>
            </a:solidFill>
            <a:prstDash val="solid"/>
          </a:ln>
        </c:spPr>
        <c:txPr>
          <a:bodyPr rot="0" vert="horz"/>
          <a:lstStyle/>
          <a:p>
            <a:pPr>
              <a:defRPr lang="en-US" sz="1050" b="1" i="0" u="none" strike="noStrike" baseline="0">
                <a:solidFill>
                  <a:srgbClr val="FFFFFF"/>
                </a:solidFill>
                <a:latin typeface="Arial"/>
                <a:ea typeface="Arial"/>
                <a:cs typeface="Arial"/>
              </a:defRPr>
            </a:pPr>
            <a:endParaRPr lang="en-US"/>
          </a:p>
        </c:txPr>
        <c:crossAx val="12879283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orientation="landscape"/>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8896493329942968"/>
          <c:y val="0.33433289477079614"/>
          <c:w val="0.39704236898228723"/>
          <c:h val="0.52323847656954192"/>
        </c:manualLayout>
      </c:layout>
      <c:radarChart>
        <c:radarStyle val="filled"/>
        <c:varyColors val="0"/>
        <c:ser>
          <c:idx val="1"/>
          <c:order val="0"/>
          <c:spPr>
            <a:solidFill>
              <a:srgbClr val="00FF00"/>
            </a:solidFill>
            <a:ln w="25400">
              <a:noFill/>
            </a:ln>
          </c:spPr>
          <c:dLbls>
            <c:spPr>
              <a:noFill/>
              <a:ln w="25400">
                <a:noFill/>
              </a:ln>
            </c:spPr>
            <c:txPr>
              <a:bodyPr/>
              <a:lstStyle/>
              <a:p>
                <a:pPr>
                  <a:defRPr lang="en-US" sz="85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'ISO_27004-Domaine 1 (Global)'!$F$2:$F$5</c:f>
              <c:strCache>
                <c:ptCount val="4"/>
                <c:pt idx="0">
                  <c:v>5. Raisonnement</c:v>
                </c:pt>
                <c:pt idx="1">
                  <c:v>6. Caractéristiques</c:v>
                </c:pt>
                <c:pt idx="2">
                  <c:v>7. Types de mesures</c:v>
                </c:pt>
                <c:pt idx="3">
                  <c:v>8. Processus</c:v>
                </c:pt>
              </c:strCache>
            </c:strRef>
          </c:cat>
          <c:val>
            <c:numRef>
              <c:f>'ISO_27004-Domaine 1 (Global)'!$J$2:$J$5</c:f>
              <c:numCache>
                <c:formatCode>0.0</c:formatCode>
                <c:ptCount val="4"/>
                <c:pt idx="0">
                  <c:v>2.5</c:v>
                </c:pt>
                <c:pt idx="1">
                  <c:v>2</c:v>
                </c:pt>
                <c:pt idx="2">
                  <c:v>3</c:v>
                </c:pt>
                <c:pt idx="3">
                  <c:v>4</c:v>
                </c:pt>
              </c:numCache>
            </c:numRef>
          </c:val>
          <c:extLst>
            <c:ext xmlns:c16="http://schemas.microsoft.com/office/drawing/2014/chart" uri="{C3380CC4-5D6E-409C-BE32-E72D297353CC}">
              <c16:uniqueId val="{00000000-B329-407D-8A36-58609D6970C5}"/>
            </c:ext>
          </c:extLst>
        </c:ser>
        <c:dLbls>
          <c:showLegendKey val="0"/>
          <c:showVal val="1"/>
          <c:showCatName val="0"/>
          <c:showSerName val="0"/>
          <c:showPercent val="0"/>
          <c:showBubbleSize val="0"/>
        </c:dLbls>
        <c:axId val="128496384"/>
        <c:axId val="128497920"/>
      </c:radarChart>
      <c:catAx>
        <c:axId val="128496384"/>
        <c:scaling>
          <c:orientation val="minMax"/>
        </c:scaling>
        <c:delete val="0"/>
        <c:axPos val="b"/>
        <c:majorGridlines>
          <c:spPr>
            <a:ln w="12700">
              <a:solidFill>
                <a:srgbClr val="000000"/>
              </a:solidFill>
              <a:prstDash val="solid"/>
            </a:ln>
          </c:spPr>
        </c:majorGridlines>
        <c:numFmt formatCode="General" sourceLinked="1"/>
        <c:majorTickMark val="out"/>
        <c:minorTickMark val="none"/>
        <c:tickLblPos val="nextTo"/>
        <c:txPr>
          <a:bodyPr rot="0" vert="horz"/>
          <a:lstStyle/>
          <a:p>
            <a:pPr>
              <a:defRPr lang="en-US" sz="900" b="1" i="0" u="none" strike="noStrike" baseline="0">
                <a:solidFill>
                  <a:srgbClr val="000000"/>
                </a:solidFill>
                <a:latin typeface="Arial"/>
                <a:ea typeface="Arial"/>
                <a:cs typeface="Arial"/>
              </a:defRPr>
            </a:pPr>
            <a:endParaRPr lang="en-US"/>
          </a:p>
        </c:txPr>
        <c:crossAx val="128497920"/>
        <c:crosses val="autoZero"/>
        <c:auto val="0"/>
        <c:lblAlgn val="ctr"/>
        <c:lblOffset val="100"/>
        <c:noMultiLvlLbl val="0"/>
      </c:catAx>
      <c:valAx>
        <c:axId val="128497920"/>
        <c:scaling>
          <c:orientation val="minMax"/>
          <c:max val="5"/>
        </c:scaling>
        <c:delete val="0"/>
        <c:axPos val="l"/>
        <c:majorGridlines>
          <c:spPr>
            <a:ln w="12700">
              <a:solidFill>
                <a:srgbClr val="FF0000"/>
              </a:solidFill>
              <a:prstDash val="solid"/>
            </a:ln>
          </c:spPr>
        </c:majorGridlines>
        <c:numFmt formatCode="0.0" sourceLinked="1"/>
        <c:majorTickMark val="cross"/>
        <c:minorTickMark val="none"/>
        <c:tickLblPos val="nextTo"/>
        <c:spPr>
          <a:ln w="12700">
            <a:solidFill>
              <a:srgbClr val="000000"/>
            </a:solidFill>
            <a:prstDash val="solid"/>
          </a:ln>
        </c:spPr>
        <c:txPr>
          <a:bodyPr rot="0" vert="horz"/>
          <a:lstStyle/>
          <a:p>
            <a:pPr>
              <a:defRPr lang="en-US" sz="1125" b="1" i="0" u="none" strike="noStrike" baseline="0">
                <a:solidFill>
                  <a:srgbClr val="FFFFFF"/>
                </a:solidFill>
                <a:latin typeface="Arial"/>
                <a:ea typeface="Arial"/>
                <a:cs typeface="Arial"/>
              </a:defRPr>
            </a:pPr>
            <a:endParaRPr lang="en-US"/>
          </a:p>
        </c:txPr>
        <c:crossAx val="128496384"/>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650" b="1" i="0" u="none" strike="noStrike" baseline="0">
                <a:solidFill>
                  <a:srgbClr val="000000"/>
                </a:solidFill>
                <a:latin typeface="Arial"/>
                <a:ea typeface="Arial"/>
                <a:cs typeface="Arial"/>
              </a:defRPr>
            </a:pPr>
            <a:r>
              <a:rPr lang="fr-FR"/>
              <a:t>État de la sécurité</a:t>
            </a:r>
          </a:p>
        </c:rich>
      </c:tx>
      <c:layout>
        <c:manualLayout>
          <c:xMode val="edge"/>
          <c:yMode val="edge"/>
          <c:x val="0.40326382400307004"/>
          <c:y val="2.8967254408060455E-2"/>
        </c:manualLayout>
      </c:layout>
      <c:overlay val="0"/>
      <c:spPr>
        <a:noFill/>
        <a:ln w="25400">
          <a:noFill/>
        </a:ln>
      </c:spPr>
    </c:title>
    <c:autoTitleDeleted val="0"/>
    <c:plotArea>
      <c:layout>
        <c:manualLayout>
          <c:layoutTarget val="inner"/>
          <c:xMode val="edge"/>
          <c:yMode val="edge"/>
          <c:x val="0.10955722386210576"/>
          <c:y val="0.16498740554156183"/>
          <c:w val="0.53302308914471308"/>
          <c:h val="0.68639798488664949"/>
        </c:manualLayout>
      </c:layout>
      <c:scatterChart>
        <c:scatterStyle val="lineMarker"/>
        <c:varyColors val="0"/>
        <c:ser>
          <c:idx val="0"/>
          <c:order val="0"/>
          <c:tx>
            <c:strRef>
              <c:f>'ISO_27004-Domaine 1 (Global)'!$F$2</c:f>
              <c:strCache>
                <c:ptCount val="1"/>
                <c:pt idx="0">
                  <c:v>5. Raisonnement</c:v>
                </c:pt>
              </c:strCache>
            </c:strRef>
          </c:tx>
          <c:spPr>
            <a:ln w="19050">
              <a:noFill/>
            </a:ln>
          </c:spPr>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15:showLeaderLines val="1"/>
              </c:ext>
            </c:extLst>
          </c:dLbls>
          <c:xVal>
            <c:numRef>
              <c:f>'ISO_27004-Domaine 1 (Global)'!$G$2</c:f>
              <c:numCache>
                <c:formatCode>0.0</c:formatCode>
                <c:ptCount val="1"/>
                <c:pt idx="0">
                  <c:v>3.666666666666667</c:v>
                </c:pt>
              </c:numCache>
            </c:numRef>
          </c:xVal>
          <c:yVal>
            <c:numRef>
              <c:f>'ISO_27004-Domaine 1 (Global)'!$G$2</c:f>
              <c:numCache>
                <c:formatCode>0.0</c:formatCode>
                <c:ptCount val="1"/>
                <c:pt idx="0">
                  <c:v>3.666666666666667</c:v>
                </c:pt>
              </c:numCache>
            </c:numRef>
          </c:yVal>
          <c:smooth val="0"/>
          <c:extLst>
            <c:ext xmlns:c16="http://schemas.microsoft.com/office/drawing/2014/chart" uri="{C3380CC4-5D6E-409C-BE32-E72D297353CC}">
              <c16:uniqueId val="{00000000-7B4E-441C-BD0A-D87454A68647}"/>
            </c:ext>
          </c:extLst>
        </c:ser>
        <c:ser>
          <c:idx val="1"/>
          <c:order val="1"/>
          <c:tx>
            <c:strRef>
              <c:f>'ISO_27004-Domaine 1 (Global)'!$F$3</c:f>
              <c:strCache>
                <c:ptCount val="1"/>
                <c:pt idx="0">
                  <c:v>6. Caractéristiques</c:v>
                </c:pt>
              </c:strCache>
            </c:strRef>
          </c:tx>
          <c:spPr>
            <a:ln w="28575">
              <a:noFill/>
            </a:ln>
          </c:spPr>
          <c:marker>
            <c:symbol val="square"/>
            <c:size val="5"/>
          </c:marker>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15:showLeaderLines val="1"/>
              </c:ext>
            </c:extLst>
          </c:dLbls>
          <c:xVal>
            <c:numRef>
              <c:f>'ISO_27004-Domaine 1 (Global)'!$G$3</c:f>
              <c:numCache>
                <c:formatCode>0.0</c:formatCode>
                <c:ptCount val="1"/>
                <c:pt idx="0">
                  <c:v>4.5</c:v>
                </c:pt>
              </c:numCache>
            </c:numRef>
          </c:xVal>
          <c:yVal>
            <c:numRef>
              <c:f>'ISO_27004-Domaine 1 (Global)'!$G$3</c:f>
              <c:numCache>
                <c:formatCode>0.0</c:formatCode>
                <c:ptCount val="1"/>
                <c:pt idx="0">
                  <c:v>4.5</c:v>
                </c:pt>
              </c:numCache>
            </c:numRef>
          </c:yVal>
          <c:smooth val="0"/>
          <c:extLst>
            <c:ext xmlns:c16="http://schemas.microsoft.com/office/drawing/2014/chart" uri="{C3380CC4-5D6E-409C-BE32-E72D297353CC}">
              <c16:uniqueId val="{00000001-7B4E-441C-BD0A-D87454A68647}"/>
            </c:ext>
          </c:extLst>
        </c:ser>
        <c:ser>
          <c:idx val="2"/>
          <c:order val="2"/>
          <c:tx>
            <c:strRef>
              <c:f>'ISO_27004-Domaine 1 (Global)'!$F$4</c:f>
              <c:strCache>
                <c:ptCount val="1"/>
                <c:pt idx="0">
                  <c:v>7. Types de mesures</c:v>
                </c:pt>
              </c:strCache>
            </c:strRef>
          </c:tx>
          <c:spPr>
            <a:ln w="28575">
              <a:noFill/>
            </a:ln>
          </c:spPr>
          <c:marker>
            <c:symbol val="triangle"/>
            <c:size val="5"/>
          </c:marker>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15:showLeaderLines val="1"/>
              </c:ext>
            </c:extLst>
          </c:dLbls>
          <c:xVal>
            <c:numRef>
              <c:f>'ISO_27004-Domaine 1 (Global)'!$G$4</c:f>
              <c:numCache>
                <c:formatCode>0.0</c:formatCode>
                <c:ptCount val="1"/>
                <c:pt idx="0">
                  <c:v>5</c:v>
                </c:pt>
              </c:numCache>
            </c:numRef>
          </c:xVal>
          <c:yVal>
            <c:numRef>
              <c:f>'ISO_27004-Domaine 1 (Global)'!$G$4</c:f>
              <c:numCache>
                <c:formatCode>0.0</c:formatCode>
                <c:ptCount val="1"/>
                <c:pt idx="0">
                  <c:v>5</c:v>
                </c:pt>
              </c:numCache>
            </c:numRef>
          </c:yVal>
          <c:smooth val="0"/>
          <c:extLst>
            <c:ext xmlns:c16="http://schemas.microsoft.com/office/drawing/2014/chart" uri="{C3380CC4-5D6E-409C-BE32-E72D297353CC}">
              <c16:uniqueId val="{00000002-7B4E-441C-BD0A-D87454A68647}"/>
            </c:ext>
          </c:extLst>
        </c:ser>
        <c:ser>
          <c:idx val="3"/>
          <c:order val="3"/>
          <c:tx>
            <c:strRef>
              <c:f>'ISO_27004-Domaine 1 (Global)'!$F$5</c:f>
              <c:strCache>
                <c:ptCount val="1"/>
                <c:pt idx="0">
                  <c:v>8. Processus</c:v>
                </c:pt>
              </c:strCache>
            </c:strRef>
          </c:tx>
          <c:spPr>
            <a:ln w="19050">
              <a:noFill/>
            </a:ln>
          </c:spPr>
          <c:marker>
            <c:symbol val="x"/>
            <c:size val="5"/>
          </c:marker>
          <c:dLbls>
            <c:spPr>
              <a:noFill/>
              <a:ln>
                <a:noFill/>
              </a:ln>
              <a:effectLst/>
            </c:spPr>
            <c:showLegendKey val="1"/>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ext>
            </c:extLst>
          </c:dLbls>
          <c:xVal>
            <c:numRef>
              <c:f>'ISO_27004-Domaine 1 (Global)'!$G$5</c:f>
              <c:numCache>
                <c:formatCode>0.0</c:formatCode>
                <c:ptCount val="1"/>
                <c:pt idx="0">
                  <c:v>4.9038461538461542</c:v>
                </c:pt>
              </c:numCache>
            </c:numRef>
          </c:xVal>
          <c:yVal>
            <c:numRef>
              <c:f>'ISO_27004-Domaine 1 (Global)'!$G$5</c:f>
              <c:numCache>
                <c:formatCode>0.0</c:formatCode>
                <c:ptCount val="1"/>
                <c:pt idx="0">
                  <c:v>4.9038461538461542</c:v>
                </c:pt>
              </c:numCache>
            </c:numRef>
          </c:yVal>
          <c:smooth val="0"/>
          <c:extLst xmlns:c15="http://schemas.microsoft.com/office/drawing/2012/chart">
            <c:ext xmlns:c16="http://schemas.microsoft.com/office/drawing/2014/chart" uri="{C3380CC4-5D6E-409C-BE32-E72D297353CC}">
              <c16:uniqueId val="{00000003-7B4E-441C-BD0A-D87454A68647}"/>
            </c:ext>
          </c:extLst>
        </c:ser>
        <c:dLbls>
          <c:showLegendKey val="1"/>
          <c:showVal val="1"/>
          <c:showCatName val="0"/>
          <c:showSerName val="0"/>
          <c:showPercent val="0"/>
          <c:showBubbleSize val="0"/>
        </c:dLbls>
        <c:axId val="254105176"/>
        <c:axId val="254100864"/>
        <c:extLst/>
      </c:scatterChart>
      <c:valAx>
        <c:axId val="254105176"/>
        <c:scaling>
          <c:orientation val="minMax"/>
        </c:scaling>
        <c:delete val="1"/>
        <c:axPos val="b"/>
        <c:numFmt formatCode="0.0" sourceLinked="1"/>
        <c:majorTickMark val="out"/>
        <c:minorTickMark val="none"/>
        <c:tickLblPos val="nextTo"/>
        <c:crossAx val="254100864"/>
        <c:crosses val="autoZero"/>
        <c:crossBetween val="midCat"/>
      </c:valAx>
      <c:valAx>
        <c:axId val="254100864"/>
        <c:scaling>
          <c:orientation val="minMax"/>
          <c:max val="5"/>
        </c:scaling>
        <c:delete val="0"/>
        <c:axPos val="l"/>
        <c:majorGridlines>
          <c:spPr>
            <a:ln w="25400">
              <a:solidFill>
                <a:srgbClr val="FF0000"/>
              </a:solidFill>
              <a:prstDash val="solid"/>
            </a:ln>
          </c:spPr>
        </c:majorGridlines>
        <c:numFmt formatCode="0.0" sourceLinked="1"/>
        <c:majorTickMark val="out"/>
        <c:minorTickMark val="none"/>
        <c:tickLblPos val="nextTo"/>
        <c:spPr>
          <a:ln w="12700">
            <a:solidFill>
              <a:srgbClr val="000000"/>
            </a:solidFill>
            <a:prstDash val="solid"/>
          </a:ln>
        </c:spPr>
        <c:txPr>
          <a:bodyPr rot="0" vert="horz"/>
          <a:lstStyle/>
          <a:p>
            <a:pPr>
              <a:defRPr lang="en-US" sz="1450" b="0" i="0" u="none" strike="noStrike" baseline="0">
                <a:solidFill>
                  <a:srgbClr val="FFFFFF"/>
                </a:solidFill>
                <a:latin typeface="Arial"/>
                <a:ea typeface="Arial"/>
                <a:cs typeface="Arial"/>
              </a:defRPr>
            </a:pPr>
            <a:endParaRPr lang="en-US"/>
          </a:p>
        </c:txPr>
        <c:crossAx val="254105176"/>
        <c:crossesAt val="0"/>
        <c:crossBetween val="midCat"/>
        <c:majorUnit val="1"/>
        <c:minorUnit val="0.1"/>
      </c:valAx>
      <c:spPr>
        <a:noFill/>
        <a:ln w="25400">
          <a:noFill/>
        </a:ln>
      </c:spPr>
    </c:plotArea>
    <c:legend>
      <c:legendPos val="r"/>
      <c:layout>
        <c:manualLayout>
          <c:xMode val="edge"/>
          <c:yMode val="edge"/>
          <c:x val="0.69077914065522683"/>
          <c:y val="0.14690666034668209"/>
          <c:w val="0.30922087216873279"/>
          <c:h val="0.25254351388083274"/>
        </c:manualLayout>
      </c:layout>
      <c:overlay val="0"/>
      <c:spPr>
        <a:solidFill>
          <a:srgbClr val="FFFFFF"/>
        </a:solidFill>
        <a:ln w="3175">
          <a:solidFill>
            <a:srgbClr val="000000"/>
          </a:solidFill>
          <a:prstDash val="solid"/>
        </a:ln>
        <a:effectLst>
          <a:outerShdw dist="35921" dir="2700000" algn="br">
            <a:srgbClr val="000000"/>
          </a:outerShdw>
        </a:effectLst>
      </c:spPr>
      <c:txPr>
        <a:bodyPr/>
        <a:lstStyle/>
        <a:p>
          <a:pPr>
            <a:defRPr lang="en-US"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8896493329942968"/>
          <c:y val="0.33433289477079614"/>
          <c:w val="0.39704236898228723"/>
          <c:h val="0.52323847656954192"/>
        </c:manualLayout>
      </c:layout>
      <c:radarChart>
        <c:radarStyle val="filled"/>
        <c:varyColors val="0"/>
        <c:ser>
          <c:idx val="1"/>
          <c:order val="0"/>
          <c:spPr>
            <a:solidFill>
              <a:srgbClr val="FF0000"/>
            </a:solidFill>
            <a:ln w="12700">
              <a:solidFill>
                <a:srgbClr val="000000"/>
              </a:solidFill>
              <a:prstDash val="solid"/>
            </a:ln>
          </c:spPr>
          <c:dLbls>
            <c:spPr>
              <a:noFill/>
              <a:ln w="25400">
                <a:noFill/>
              </a:ln>
            </c:spPr>
            <c:txPr>
              <a:bodyPr/>
              <a:lstStyle/>
              <a:p>
                <a:pPr>
                  <a:defRPr lang="en-US" sz="85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'ISO_27004-Domaine 1 (Global)'!$F$2:$F$5</c:f>
              <c:strCache>
                <c:ptCount val="4"/>
                <c:pt idx="0">
                  <c:v>5. Raisonnement</c:v>
                </c:pt>
                <c:pt idx="1">
                  <c:v>6. Caractéristiques</c:v>
                </c:pt>
                <c:pt idx="2">
                  <c:v>7. Types de mesures</c:v>
                </c:pt>
                <c:pt idx="3">
                  <c:v>8. Processus</c:v>
                </c:pt>
              </c:strCache>
            </c:strRef>
          </c:cat>
          <c:val>
            <c:numRef>
              <c:f>'ISO_27004-Domaine 1 (Global)'!$G$2:$G$5</c:f>
              <c:numCache>
                <c:formatCode>0.0</c:formatCode>
                <c:ptCount val="4"/>
                <c:pt idx="0">
                  <c:v>3.666666666666667</c:v>
                </c:pt>
                <c:pt idx="1">
                  <c:v>4.5</c:v>
                </c:pt>
                <c:pt idx="2">
                  <c:v>5</c:v>
                </c:pt>
                <c:pt idx="3">
                  <c:v>4.9038461538461542</c:v>
                </c:pt>
              </c:numCache>
            </c:numRef>
          </c:val>
          <c:extLst>
            <c:ext xmlns:c16="http://schemas.microsoft.com/office/drawing/2014/chart" uri="{C3380CC4-5D6E-409C-BE32-E72D297353CC}">
              <c16:uniqueId val="{00000000-2873-4C71-A890-2D7601636A53}"/>
            </c:ext>
          </c:extLst>
        </c:ser>
        <c:ser>
          <c:idx val="0"/>
          <c:order val="1"/>
          <c:spPr>
            <a:solidFill>
              <a:srgbClr val="00FF00"/>
            </a:solidFill>
            <a:ln w="25400">
              <a:noFill/>
            </a:ln>
          </c:spPr>
          <c:dLbls>
            <c:spPr>
              <a:noFill/>
              <a:ln w="25400">
                <a:noFill/>
              </a:ln>
            </c:spPr>
            <c:txPr>
              <a:bodyPr/>
              <a:lstStyle/>
              <a:p>
                <a:pPr>
                  <a:defRPr lang="en-US" sz="85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'ISO_27004-Domaine 1 (Global)'!$F$2:$F$5</c:f>
              <c:strCache>
                <c:ptCount val="4"/>
                <c:pt idx="0">
                  <c:v>5. Raisonnement</c:v>
                </c:pt>
                <c:pt idx="1">
                  <c:v>6. Caractéristiques</c:v>
                </c:pt>
                <c:pt idx="2">
                  <c:v>7. Types de mesures</c:v>
                </c:pt>
                <c:pt idx="3">
                  <c:v>8. Processus</c:v>
                </c:pt>
              </c:strCache>
            </c:strRef>
          </c:cat>
          <c:val>
            <c:numRef>
              <c:f>'ISO_27004-Domaine 1 (Global)'!$J$2:$J$5</c:f>
              <c:numCache>
                <c:formatCode>0.0</c:formatCode>
                <c:ptCount val="4"/>
                <c:pt idx="0">
                  <c:v>2.5</c:v>
                </c:pt>
                <c:pt idx="1">
                  <c:v>2</c:v>
                </c:pt>
                <c:pt idx="2">
                  <c:v>3</c:v>
                </c:pt>
                <c:pt idx="3">
                  <c:v>4</c:v>
                </c:pt>
              </c:numCache>
            </c:numRef>
          </c:val>
          <c:extLst>
            <c:ext xmlns:c16="http://schemas.microsoft.com/office/drawing/2014/chart" uri="{C3380CC4-5D6E-409C-BE32-E72D297353CC}">
              <c16:uniqueId val="{00000001-2873-4C71-A890-2D7601636A53}"/>
            </c:ext>
          </c:extLst>
        </c:ser>
        <c:dLbls>
          <c:showLegendKey val="0"/>
          <c:showVal val="1"/>
          <c:showCatName val="0"/>
          <c:showSerName val="0"/>
          <c:showPercent val="0"/>
          <c:showBubbleSize val="0"/>
        </c:dLbls>
        <c:axId val="254102432"/>
        <c:axId val="254102824"/>
      </c:radarChart>
      <c:catAx>
        <c:axId val="254102432"/>
        <c:scaling>
          <c:orientation val="minMax"/>
        </c:scaling>
        <c:delete val="0"/>
        <c:axPos val="b"/>
        <c:majorGridlines>
          <c:spPr>
            <a:ln w="12700">
              <a:solidFill>
                <a:srgbClr val="000000"/>
              </a:solidFill>
              <a:prstDash val="solid"/>
            </a:ln>
          </c:spPr>
        </c:majorGridlines>
        <c:numFmt formatCode="General" sourceLinked="1"/>
        <c:majorTickMark val="out"/>
        <c:minorTickMark val="none"/>
        <c:tickLblPos val="nextTo"/>
        <c:txPr>
          <a:bodyPr rot="0" vert="horz"/>
          <a:lstStyle/>
          <a:p>
            <a:pPr>
              <a:defRPr lang="en-US" sz="900" b="1" i="0" u="none" strike="noStrike" baseline="0">
                <a:solidFill>
                  <a:srgbClr val="000000"/>
                </a:solidFill>
                <a:latin typeface="Arial"/>
                <a:ea typeface="Arial"/>
                <a:cs typeface="Arial"/>
              </a:defRPr>
            </a:pPr>
            <a:endParaRPr lang="en-US"/>
          </a:p>
        </c:txPr>
        <c:crossAx val="254102824"/>
        <c:crosses val="autoZero"/>
        <c:auto val="0"/>
        <c:lblAlgn val="ctr"/>
        <c:lblOffset val="100"/>
        <c:noMultiLvlLbl val="0"/>
      </c:catAx>
      <c:valAx>
        <c:axId val="254102824"/>
        <c:scaling>
          <c:orientation val="minMax"/>
          <c:max val="5"/>
        </c:scaling>
        <c:delete val="0"/>
        <c:axPos val="l"/>
        <c:majorGridlines>
          <c:spPr>
            <a:ln w="12700">
              <a:solidFill>
                <a:srgbClr val="FF0000"/>
              </a:solidFill>
              <a:prstDash val="solid"/>
            </a:ln>
          </c:spPr>
        </c:majorGridlines>
        <c:numFmt formatCode="0.0" sourceLinked="1"/>
        <c:majorTickMark val="cross"/>
        <c:minorTickMark val="none"/>
        <c:tickLblPos val="nextTo"/>
        <c:spPr>
          <a:ln w="12700">
            <a:solidFill>
              <a:srgbClr val="000000"/>
            </a:solidFill>
            <a:prstDash val="solid"/>
          </a:ln>
        </c:spPr>
        <c:txPr>
          <a:bodyPr rot="0" vert="horz"/>
          <a:lstStyle/>
          <a:p>
            <a:pPr>
              <a:defRPr lang="en-US" sz="1125" b="1" i="0" u="none" strike="noStrike" baseline="0">
                <a:solidFill>
                  <a:srgbClr val="FFFFFF"/>
                </a:solidFill>
                <a:latin typeface="Arial"/>
                <a:ea typeface="Arial"/>
                <a:cs typeface="Arial"/>
              </a:defRPr>
            </a:pPr>
            <a:endParaRPr lang="en-US"/>
          </a:p>
        </c:txPr>
        <c:crossAx val="25410243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8896493329942968"/>
          <c:y val="0.33433289477079614"/>
          <c:w val="0.39704236898228723"/>
          <c:h val="0.52323847656954192"/>
        </c:manualLayout>
      </c:layout>
      <c:radarChart>
        <c:radarStyle val="filled"/>
        <c:varyColors val="0"/>
        <c:ser>
          <c:idx val="1"/>
          <c:order val="0"/>
          <c:spPr>
            <a:solidFill>
              <a:srgbClr val="00FF00"/>
            </a:solidFill>
            <a:ln w="25400">
              <a:noFill/>
            </a:ln>
          </c:spPr>
          <c:dLbls>
            <c:spPr>
              <a:noFill/>
              <a:ln w="25400">
                <a:noFill/>
              </a:ln>
            </c:spPr>
            <c:txPr>
              <a:bodyPr/>
              <a:lstStyle/>
              <a:p>
                <a:pPr>
                  <a:defRPr lang="en-US" sz="85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GLOBAL!$F$2:$F$17</c:f>
              <c:strCache>
                <c:ptCount val="14"/>
                <c:pt idx="0">
                  <c:v>ISO 27001</c:v>
                </c:pt>
                <c:pt idx="1">
                  <c:v>ISO 27002</c:v>
                </c:pt>
                <c:pt idx="2">
                  <c:v>ISO 27003</c:v>
                </c:pt>
                <c:pt idx="3">
                  <c:v>ISO 27004</c:v>
                </c:pt>
                <c:pt idx="4">
                  <c:v>ISO 27005</c:v>
                </c:pt>
                <c:pt idx="5">
                  <c:v>ISO 27006</c:v>
                </c:pt>
                <c:pt idx="6">
                  <c:v>ISO 27007</c:v>
                </c:pt>
                <c:pt idx="7">
                  <c:v>ISO 27018</c:v>
                </c:pt>
                <c:pt idx="8">
                  <c:v>ISO 27033.1</c:v>
                </c:pt>
                <c:pt idx="9">
                  <c:v>ISO 27033.2</c:v>
                </c:pt>
                <c:pt idx="10">
                  <c:v>ISO 27033.6</c:v>
                </c:pt>
                <c:pt idx="11">
                  <c:v>ISO 27034.5</c:v>
                </c:pt>
                <c:pt idx="12">
                  <c:v>ISO 27039</c:v>
                </c:pt>
                <c:pt idx="13">
                  <c:v>ISO 27040</c:v>
                </c:pt>
              </c:strCache>
            </c:strRef>
          </c:cat>
          <c:val>
            <c:numRef>
              <c:f>GLOBAL!$J$2:$J$17</c:f>
              <c:numCache>
                <c:formatCode>0.0</c:formatCode>
                <c:ptCount val="14"/>
                <c:pt idx="0">
                  <c:v>3</c:v>
                </c:pt>
                <c:pt idx="1">
                  <c:v>3</c:v>
                </c:pt>
                <c:pt idx="2">
                  <c:v>4</c:v>
                </c:pt>
                <c:pt idx="3">
                  <c:v>2.5</c:v>
                </c:pt>
                <c:pt idx="4">
                  <c:v>2</c:v>
                </c:pt>
                <c:pt idx="5">
                  <c:v>2</c:v>
                </c:pt>
                <c:pt idx="6">
                  <c:v>1.9</c:v>
                </c:pt>
                <c:pt idx="7">
                  <c:v>2</c:v>
                </c:pt>
                <c:pt idx="8">
                  <c:v>3.8</c:v>
                </c:pt>
                <c:pt idx="9">
                  <c:v>3.4</c:v>
                </c:pt>
                <c:pt idx="10">
                  <c:v>1.5</c:v>
                </c:pt>
                <c:pt idx="11">
                  <c:v>3</c:v>
                </c:pt>
                <c:pt idx="12">
                  <c:v>1.6</c:v>
                </c:pt>
                <c:pt idx="13">
                  <c:v>4</c:v>
                </c:pt>
              </c:numCache>
            </c:numRef>
          </c:val>
          <c:extLst>
            <c:ext xmlns:c16="http://schemas.microsoft.com/office/drawing/2014/chart" uri="{C3380CC4-5D6E-409C-BE32-E72D297353CC}">
              <c16:uniqueId val="{00000000-96FB-4D52-8DDA-AEB7CA16097E}"/>
            </c:ext>
          </c:extLst>
        </c:ser>
        <c:dLbls>
          <c:showLegendKey val="0"/>
          <c:showVal val="1"/>
          <c:showCatName val="0"/>
          <c:showSerName val="0"/>
          <c:showPercent val="0"/>
          <c:showBubbleSize val="0"/>
        </c:dLbls>
        <c:axId val="254101256"/>
        <c:axId val="254104392"/>
      </c:radarChart>
      <c:catAx>
        <c:axId val="254101256"/>
        <c:scaling>
          <c:orientation val="minMax"/>
        </c:scaling>
        <c:delete val="0"/>
        <c:axPos val="b"/>
        <c:majorGridlines>
          <c:spPr>
            <a:ln w="12700">
              <a:solidFill>
                <a:srgbClr val="000000"/>
              </a:solidFill>
              <a:prstDash val="solid"/>
            </a:ln>
          </c:spPr>
        </c:majorGridlines>
        <c:numFmt formatCode="General" sourceLinked="1"/>
        <c:majorTickMark val="out"/>
        <c:minorTickMark val="none"/>
        <c:tickLblPos val="nextTo"/>
        <c:txPr>
          <a:bodyPr rot="0" vert="horz"/>
          <a:lstStyle/>
          <a:p>
            <a:pPr>
              <a:defRPr lang="en-US" sz="900" b="1" i="0" u="none" strike="noStrike" baseline="0">
                <a:solidFill>
                  <a:srgbClr val="000000"/>
                </a:solidFill>
                <a:latin typeface="Arial"/>
                <a:ea typeface="Arial"/>
                <a:cs typeface="Arial"/>
              </a:defRPr>
            </a:pPr>
            <a:endParaRPr lang="en-US"/>
          </a:p>
        </c:txPr>
        <c:crossAx val="254104392"/>
        <c:crosses val="autoZero"/>
        <c:auto val="0"/>
        <c:lblAlgn val="ctr"/>
        <c:lblOffset val="100"/>
        <c:noMultiLvlLbl val="0"/>
      </c:catAx>
      <c:valAx>
        <c:axId val="254104392"/>
        <c:scaling>
          <c:orientation val="minMax"/>
          <c:max val="5"/>
        </c:scaling>
        <c:delete val="0"/>
        <c:axPos val="l"/>
        <c:majorGridlines>
          <c:spPr>
            <a:ln w="12700">
              <a:solidFill>
                <a:srgbClr val="FF0000"/>
              </a:solidFill>
              <a:prstDash val="solid"/>
            </a:ln>
          </c:spPr>
        </c:majorGridlines>
        <c:numFmt formatCode="0.0" sourceLinked="1"/>
        <c:majorTickMark val="cross"/>
        <c:minorTickMark val="none"/>
        <c:tickLblPos val="nextTo"/>
        <c:spPr>
          <a:ln w="12700">
            <a:solidFill>
              <a:srgbClr val="000000"/>
            </a:solidFill>
            <a:prstDash val="solid"/>
          </a:ln>
        </c:spPr>
        <c:txPr>
          <a:bodyPr rot="0" vert="horz"/>
          <a:lstStyle/>
          <a:p>
            <a:pPr>
              <a:defRPr lang="en-US" sz="1125" b="1" i="0" u="none" strike="noStrike" baseline="0">
                <a:solidFill>
                  <a:srgbClr val="FFFFFF"/>
                </a:solidFill>
                <a:latin typeface="Arial"/>
                <a:ea typeface="Arial"/>
                <a:cs typeface="Arial"/>
              </a:defRPr>
            </a:pPr>
            <a:endParaRPr lang="en-US"/>
          </a:p>
        </c:txPr>
        <c:crossAx val="254101256"/>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lang="en-US" sz="1175" b="1" i="0" u="none" strike="noStrike" baseline="0">
                <a:solidFill>
                  <a:srgbClr val="000000"/>
                </a:solidFill>
                <a:latin typeface="Arial"/>
                <a:ea typeface="Arial"/>
                <a:cs typeface="Arial"/>
              </a:defRPr>
            </a:pPr>
            <a:r>
              <a:rPr lang="fr-FR" sz="1175" b="1" i="0" u="none" strike="noStrike" baseline="0"/>
              <a:t>5. Raisonnement</a:t>
            </a:r>
            <a:endParaRPr lang="fr-FR" baseline="0"/>
          </a:p>
        </c:rich>
      </c:tx>
      <c:layout>
        <c:manualLayout>
          <c:xMode val="edge"/>
          <c:yMode val="edge"/>
          <c:x val="6.8362117670547201E-2"/>
          <c:y val="3.9246768560293105E-2"/>
        </c:manualLayout>
      </c:layout>
      <c:overlay val="0"/>
      <c:spPr>
        <a:noFill/>
        <a:ln w="25400">
          <a:noFill/>
        </a:ln>
      </c:spPr>
    </c:title>
    <c:autoTitleDeleted val="0"/>
    <c:plotArea>
      <c:layout>
        <c:manualLayout>
          <c:layoutTarget val="inner"/>
          <c:xMode val="edge"/>
          <c:yMode val="edge"/>
          <c:x val="2.1538510077772119E-2"/>
          <c:y val="0.18511450381679398"/>
          <c:w val="0.64769376733871886"/>
          <c:h val="0.8034351145038171"/>
        </c:manualLayout>
      </c:layout>
      <c:radarChart>
        <c:radarStyle val="filled"/>
        <c:varyColors val="0"/>
        <c:ser>
          <c:idx val="0"/>
          <c:order val="0"/>
          <c:spPr>
            <a:solidFill>
              <a:srgbClr val="9999FF"/>
            </a:solidFill>
            <a:ln w="12700">
              <a:solidFill>
                <a:srgbClr val="000000"/>
              </a:solidFill>
              <a:prstDash val="solid"/>
            </a:ln>
          </c:spPr>
          <c:cat>
            <c:strRef>
              <c:f>'ISO_27004-Domaine 5'!$E$3:$E$6</c:f>
              <c:strCache>
                <c:ptCount val="4"/>
                <c:pt idx="0">
                  <c:v>5.1 Besoin de mesure</c:v>
                </c:pt>
                <c:pt idx="1">
                  <c:v>5.2 Respect des exigences ISO/CEI 27001</c:v>
                </c:pt>
                <c:pt idx="2">
                  <c:v>5.3 Validité des résultats</c:v>
                </c:pt>
                <c:pt idx="3">
                  <c:v>5.4 Avantages</c:v>
                </c:pt>
              </c:strCache>
            </c:strRef>
          </c:cat>
          <c:val>
            <c:numRef>
              <c:f>'ISO_27004-Domaine 5'!$J$3:$J$6</c:f>
              <c:numCache>
                <c:formatCode>0.0</c:formatCode>
                <c:ptCount val="4"/>
                <c:pt idx="0">
                  <c:v>4.166666666666667</c:v>
                </c:pt>
                <c:pt idx="1">
                  <c:v>2.5</c:v>
                </c:pt>
                <c:pt idx="2">
                  <c:v>3</c:v>
                </c:pt>
                <c:pt idx="3">
                  <c:v>5</c:v>
                </c:pt>
              </c:numCache>
            </c:numRef>
          </c:val>
          <c:extLst>
            <c:ext xmlns:c16="http://schemas.microsoft.com/office/drawing/2014/chart" uri="{C3380CC4-5D6E-409C-BE32-E72D297353CC}">
              <c16:uniqueId val="{00000000-C067-4A7A-BC44-CE21F35A2610}"/>
            </c:ext>
          </c:extLst>
        </c:ser>
        <c:dLbls>
          <c:showLegendKey val="0"/>
          <c:showVal val="0"/>
          <c:showCatName val="0"/>
          <c:showSerName val="0"/>
          <c:showPercent val="0"/>
          <c:showBubbleSize val="0"/>
        </c:dLbls>
        <c:axId val="254100472"/>
        <c:axId val="254104000"/>
      </c:radarChart>
      <c:catAx>
        <c:axId val="254100472"/>
        <c:scaling>
          <c:orientation val="minMax"/>
        </c:scaling>
        <c:delete val="0"/>
        <c:axPos val="b"/>
        <c:majorGridlines/>
        <c:numFmt formatCode="General" sourceLinked="1"/>
        <c:majorTickMark val="out"/>
        <c:minorTickMark val="none"/>
        <c:tickLblPos val="nextTo"/>
        <c:txPr>
          <a:bodyPr rot="0" vert="horz"/>
          <a:lstStyle/>
          <a:p>
            <a:pPr>
              <a:defRPr lang="en-US" sz="1200" b="0" i="0" u="none" strike="noStrike" baseline="0">
                <a:solidFill>
                  <a:srgbClr val="000000"/>
                </a:solidFill>
                <a:latin typeface="Arial"/>
                <a:ea typeface="Arial"/>
                <a:cs typeface="Arial"/>
              </a:defRPr>
            </a:pPr>
            <a:endParaRPr lang="en-US"/>
          </a:p>
        </c:txPr>
        <c:crossAx val="254104000"/>
        <c:crosses val="autoZero"/>
        <c:auto val="0"/>
        <c:lblAlgn val="ctr"/>
        <c:lblOffset val="100"/>
        <c:noMultiLvlLbl val="0"/>
      </c:catAx>
      <c:valAx>
        <c:axId val="254104000"/>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875" b="0" i="0" u="none" strike="noStrike" baseline="0">
                <a:solidFill>
                  <a:srgbClr val="000000"/>
                </a:solidFill>
                <a:latin typeface="Arial"/>
                <a:ea typeface="Arial"/>
                <a:cs typeface="Arial"/>
              </a:defRPr>
            </a:pPr>
            <a:endParaRPr lang="en-US"/>
          </a:p>
        </c:txPr>
        <c:crossAx val="25410047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lang="en-US" sz="1175" b="1" i="0" u="none" strike="noStrike" baseline="0">
                <a:solidFill>
                  <a:srgbClr val="000000"/>
                </a:solidFill>
                <a:latin typeface="Arial"/>
                <a:ea typeface="Arial"/>
                <a:cs typeface="Arial"/>
              </a:defRPr>
            </a:pPr>
            <a:r>
              <a:rPr lang="fr-FR" sz="1175" b="1" i="0" u="none" strike="noStrike" baseline="0"/>
              <a:t>6. Caractéristiques</a:t>
            </a:r>
            <a:endParaRPr lang="fr-FR" baseline="0"/>
          </a:p>
        </c:rich>
      </c:tx>
      <c:layout>
        <c:manualLayout>
          <c:xMode val="edge"/>
          <c:yMode val="edge"/>
          <c:x val="0.23828850520266745"/>
          <c:y val="4.2443792613225811E-2"/>
        </c:manualLayout>
      </c:layout>
      <c:overlay val="0"/>
      <c:spPr>
        <a:noFill/>
        <a:ln w="25400">
          <a:noFill/>
        </a:ln>
      </c:spPr>
    </c:title>
    <c:autoTitleDeleted val="0"/>
    <c:plotArea>
      <c:layout>
        <c:manualLayout>
          <c:layoutTarget val="inner"/>
          <c:xMode val="edge"/>
          <c:yMode val="edge"/>
          <c:x val="2.1538510077772119E-2"/>
          <c:y val="0.18511450381679398"/>
          <c:w val="0.64769376733871886"/>
          <c:h val="0.8034351145038171"/>
        </c:manualLayout>
      </c:layout>
      <c:radarChart>
        <c:radarStyle val="filled"/>
        <c:varyColors val="0"/>
        <c:ser>
          <c:idx val="0"/>
          <c:order val="0"/>
          <c:spPr>
            <a:solidFill>
              <a:srgbClr val="9999FF"/>
            </a:solidFill>
            <a:ln w="12700">
              <a:solidFill>
                <a:srgbClr val="000000"/>
              </a:solidFill>
              <a:prstDash val="solid"/>
            </a:ln>
          </c:spPr>
          <c:cat>
            <c:strRef>
              <c:f>'ISO_27004-Domaine 6'!$E$3:$E$7</c:f>
              <c:strCache>
                <c:ptCount val="5"/>
                <c:pt idx="0">
                  <c:v>6.1 Genéral</c:v>
                </c:pt>
                <c:pt idx="1">
                  <c:v>6.2 Que surveiller</c:v>
                </c:pt>
                <c:pt idx="2">
                  <c:v>6.3 Que mesurer</c:v>
                </c:pt>
                <c:pt idx="3">
                  <c:v>6.4  Quand surveiller, mesurer, analyser et évaluer</c:v>
                </c:pt>
                <c:pt idx="4">
                  <c:v>6.5 Qui surveillera, mesurera, analysera et évaluera</c:v>
                </c:pt>
              </c:strCache>
            </c:strRef>
          </c:cat>
          <c:val>
            <c:numRef>
              <c:f>'ISO_27004-Domaine 6'!$J$3:$J$7</c:f>
              <c:numCache>
                <c:formatCode>0.0</c:formatCode>
                <c:ptCount val="5"/>
                <c:pt idx="0">
                  <c:v>5</c:v>
                </c:pt>
                <c:pt idx="1">
                  <c:v>5</c:v>
                </c:pt>
                <c:pt idx="2">
                  <c:v>5</c:v>
                </c:pt>
                <c:pt idx="3">
                  <c:v>5</c:v>
                </c:pt>
                <c:pt idx="4">
                  <c:v>2.5</c:v>
                </c:pt>
              </c:numCache>
            </c:numRef>
          </c:val>
          <c:extLst>
            <c:ext xmlns:c16="http://schemas.microsoft.com/office/drawing/2014/chart" uri="{C3380CC4-5D6E-409C-BE32-E72D297353CC}">
              <c16:uniqueId val="{00000000-2398-408F-A8C5-A56645DD8C13}"/>
            </c:ext>
          </c:extLst>
        </c:ser>
        <c:dLbls>
          <c:showLegendKey val="0"/>
          <c:showVal val="0"/>
          <c:showCatName val="0"/>
          <c:showSerName val="0"/>
          <c:showPercent val="0"/>
          <c:showBubbleSize val="0"/>
        </c:dLbls>
        <c:axId val="254100472"/>
        <c:axId val="254104000"/>
      </c:radarChart>
      <c:catAx>
        <c:axId val="254100472"/>
        <c:scaling>
          <c:orientation val="minMax"/>
        </c:scaling>
        <c:delete val="0"/>
        <c:axPos val="b"/>
        <c:majorGridlines/>
        <c:numFmt formatCode="General" sourceLinked="1"/>
        <c:majorTickMark val="out"/>
        <c:minorTickMark val="none"/>
        <c:tickLblPos val="nextTo"/>
        <c:txPr>
          <a:bodyPr rot="0" vert="horz"/>
          <a:lstStyle/>
          <a:p>
            <a:pPr>
              <a:defRPr lang="en-US" sz="1200" b="0" i="0" u="none" strike="noStrike" baseline="0">
                <a:solidFill>
                  <a:srgbClr val="000000"/>
                </a:solidFill>
                <a:latin typeface="Arial"/>
                <a:ea typeface="Arial"/>
                <a:cs typeface="Arial"/>
              </a:defRPr>
            </a:pPr>
            <a:endParaRPr lang="en-US"/>
          </a:p>
        </c:txPr>
        <c:crossAx val="254104000"/>
        <c:crosses val="autoZero"/>
        <c:auto val="0"/>
        <c:lblAlgn val="ctr"/>
        <c:lblOffset val="100"/>
        <c:noMultiLvlLbl val="0"/>
      </c:catAx>
      <c:valAx>
        <c:axId val="254104000"/>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875" b="0" i="0" u="none" strike="noStrike" baseline="0">
                <a:solidFill>
                  <a:srgbClr val="000000"/>
                </a:solidFill>
                <a:latin typeface="Arial"/>
                <a:ea typeface="Arial"/>
                <a:cs typeface="Arial"/>
              </a:defRPr>
            </a:pPr>
            <a:endParaRPr lang="en-US"/>
          </a:p>
        </c:txPr>
        <c:crossAx val="25410047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lang="en-US" sz="1175" b="1" i="0" u="none" strike="noStrike" baseline="0">
                <a:solidFill>
                  <a:srgbClr val="000000"/>
                </a:solidFill>
                <a:latin typeface="Arial"/>
                <a:ea typeface="Arial"/>
                <a:cs typeface="Arial"/>
              </a:defRPr>
            </a:pPr>
            <a:r>
              <a:rPr lang="fr-FR" sz="1175" b="1" i="0" u="none" strike="noStrike" baseline="0"/>
              <a:t>7. Types de mesures</a:t>
            </a:r>
            <a:endParaRPr lang="fr-FR" baseline="0"/>
          </a:p>
        </c:rich>
      </c:tx>
      <c:layout>
        <c:manualLayout>
          <c:xMode val="edge"/>
          <c:yMode val="edge"/>
          <c:x val="0.23828850520266745"/>
          <c:y val="4.2443792613225811E-2"/>
        </c:manualLayout>
      </c:layout>
      <c:overlay val="0"/>
      <c:spPr>
        <a:noFill/>
        <a:ln w="25400">
          <a:noFill/>
        </a:ln>
      </c:spPr>
    </c:title>
    <c:autoTitleDeleted val="0"/>
    <c:plotArea>
      <c:layout>
        <c:manualLayout>
          <c:layoutTarget val="inner"/>
          <c:xMode val="edge"/>
          <c:yMode val="edge"/>
          <c:x val="2.1538510077772119E-2"/>
          <c:y val="0.18511450381679398"/>
          <c:w val="0.64769376733871886"/>
          <c:h val="0.8034351145038171"/>
        </c:manualLayout>
      </c:layout>
      <c:radarChart>
        <c:radarStyle val="filled"/>
        <c:varyColors val="0"/>
        <c:ser>
          <c:idx val="0"/>
          <c:order val="0"/>
          <c:spPr>
            <a:solidFill>
              <a:srgbClr val="9999FF"/>
            </a:solidFill>
            <a:ln w="12700">
              <a:solidFill>
                <a:srgbClr val="000000"/>
              </a:solidFill>
              <a:prstDash val="solid"/>
            </a:ln>
          </c:spPr>
          <c:cat>
            <c:strRef>
              <c:f>'ISO_27004-Domaine 7'!$E$3:$E$5</c:f>
              <c:strCache>
                <c:ptCount val="3"/>
                <c:pt idx="0">
                  <c:v>7.1 Genéral</c:v>
                </c:pt>
                <c:pt idx="1">
                  <c:v>7.2 Mesures de performance</c:v>
                </c:pt>
                <c:pt idx="2">
                  <c:v>7.3 Mesures d'efficacité</c:v>
                </c:pt>
              </c:strCache>
            </c:strRef>
          </c:cat>
          <c:val>
            <c:numRef>
              <c:f>'ISO_27004-Domaine 7'!$J$3:$J$5</c:f>
              <c:numCache>
                <c:formatCode>0.0</c:formatCode>
                <c:ptCount val="3"/>
                <c:pt idx="0">
                  <c:v>5</c:v>
                </c:pt>
                <c:pt idx="1">
                  <c:v>5</c:v>
                </c:pt>
                <c:pt idx="2">
                  <c:v>5</c:v>
                </c:pt>
              </c:numCache>
            </c:numRef>
          </c:val>
          <c:extLst>
            <c:ext xmlns:c16="http://schemas.microsoft.com/office/drawing/2014/chart" uri="{C3380CC4-5D6E-409C-BE32-E72D297353CC}">
              <c16:uniqueId val="{00000000-B89D-4C1D-9339-CDBF02DF1324}"/>
            </c:ext>
          </c:extLst>
        </c:ser>
        <c:dLbls>
          <c:showLegendKey val="0"/>
          <c:showVal val="0"/>
          <c:showCatName val="0"/>
          <c:showSerName val="0"/>
          <c:showPercent val="0"/>
          <c:showBubbleSize val="0"/>
        </c:dLbls>
        <c:axId val="254100472"/>
        <c:axId val="254104000"/>
      </c:radarChart>
      <c:catAx>
        <c:axId val="254100472"/>
        <c:scaling>
          <c:orientation val="minMax"/>
        </c:scaling>
        <c:delete val="0"/>
        <c:axPos val="b"/>
        <c:majorGridlines/>
        <c:numFmt formatCode="General" sourceLinked="1"/>
        <c:majorTickMark val="out"/>
        <c:minorTickMark val="none"/>
        <c:tickLblPos val="nextTo"/>
        <c:txPr>
          <a:bodyPr rot="0" vert="horz"/>
          <a:lstStyle/>
          <a:p>
            <a:pPr>
              <a:defRPr lang="en-US" sz="1200" b="0" i="0" u="none" strike="noStrike" baseline="0">
                <a:solidFill>
                  <a:srgbClr val="000000"/>
                </a:solidFill>
                <a:latin typeface="Arial"/>
                <a:ea typeface="Arial"/>
                <a:cs typeface="Arial"/>
              </a:defRPr>
            </a:pPr>
            <a:endParaRPr lang="en-US"/>
          </a:p>
        </c:txPr>
        <c:crossAx val="254104000"/>
        <c:crosses val="autoZero"/>
        <c:auto val="0"/>
        <c:lblAlgn val="ctr"/>
        <c:lblOffset val="100"/>
        <c:noMultiLvlLbl val="0"/>
      </c:catAx>
      <c:valAx>
        <c:axId val="254104000"/>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875" b="0" i="0" u="none" strike="noStrike" baseline="0">
                <a:solidFill>
                  <a:srgbClr val="000000"/>
                </a:solidFill>
                <a:latin typeface="Arial"/>
                <a:ea typeface="Arial"/>
                <a:cs typeface="Arial"/>
              </a:defRPr>
            </a:pPr>
            <a:endParaRPr lang="en-US"/>
          </a:p>
        </c:txPr>
        <c:crossAx val="25410047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lang="en-US" sz="1175" b="1" i="0" u="none" strike="noStrike" baseline="0">
                <a:solidFill>
                  <a:srgbClr val="000000"/>
                </a:solidFill>
                <a:latin typeface="Arial"/>
                <a:ea typeface="Arial"/>
                <a:cs typeface="Arial"/>
              </a:defRPr>
            </a:pPr>
            <a:r>
              <a:rPr lang="fr-FR" sz="1175" b="1" i="0" u="none" strike="noStrike" baseline="0"/>
              <a:t>8. Processus</a:t>
            </a:r>
            <a:endParaRPr lang="fr-FR" baseline="0"/>
          </a:p>
        </c:rich>
      </c:tx>
      <c:layout>
        <c:manualLayout>
          <c:xMode val="edge"/>
          <c:yMode val="edge"/>
          <c:x val="0.23828850520266745"/>
          <c:y val="4.2443792613225811E-2"/>
        </c:manualLayout>
      </c:layout>
      <c:overlay val="0"/>
      <c:spPr>
        <a:noFill/>
        <a:ln w="25400">
          <a:noFill/>
        </a:ln>
      </c:spPr>
    </c:title>
    <c:autoTitleDeleted val="0"/>
    <c:plotArea>
      <c:layout>
        <c:manualLayout>
          <c:layoutTarget val="inner"/>
          <c:xMode val="edge"/>
          <c:yMode val="edge"/>
          <c:x val="2.1538510077772119E-2"/>
          <c:y val="0.18511450381679398"/>
          <c:w val="0.64769376733871886"/>
          <c:h val="0.8034351145038171"/>
        </c:manualLayout>
      </c:layout>
      <c:radarChart>
        <c:radarStyle val="filled"/>
        <c:varyColors val="0"/>
        <c:ser>
          <c:idx val="0"/>
          <c:order val="0"/>
          <c:spPr>
            <a:solidFill>
              <a:srgbClr val="9999FF"/>
            </a:solidFill>
            <a:ln w="12700">
              <a:solidFill>
                <a:srgbClr val="000000"/>
              </a:solidFill>
              <a:prstDash val="solid"/>
            </a:ln>
          </c:spPr>
          <c:cat>
            <c:strRef>
              <c:f>'ISO_27004-Domaine 8'!$E$3:$E$15</c:f>
              <c:strCache>
                <c:ptCount val="13"/>
                <c:pt idx="0">
                  <c:v>8.1 Genéral</c:v>
                </c:pt>
                <c:pt idx="1">
                  <c:v>8.2 Identifier les besoins en informations</c:v>
                </c:pt>
                <c:pt idx="2">
                  <c:v>8.3.1 Général</c:v>
                </c:pt>
                <c:pt idx="3">
                  <c:v>8.3.2 Identifier les pratiques de sécurité actuelles qui peuvent prendre en charge les besoins en informations</c:v>
                </c:pt>
                <c:pt idx="4">
                  <c:v>8.3.3 Développer ou mettre à jour des mesures</c:v>
                </c:pt>
                <c:pt idx="5">
                  <c:v>8.3.4 Documenter les mesures et prioriser la mise en œuvre</c:v>
                </c:pt>
                <c:pt idx="6">
                  <c:v>8.3.5 Tenir la direction informée et engagée</c:v>
                </c:pt>
                <c:pt idx="7">
                  <c:v>8.4 Établir des procédures</c:v>
                </c:pt>
                <c:pt idx="8">
                  <c:v>8.5 Surveiller et mesurer</c:v>
                </c:pt>
                <c:pt idx="9">
                  <c:v>8.6 Analyser les résultats</c:v>
                </c:pt>
                <c:pt idx="10">
                  <c:v>8.7 Évaluer les performances de sécurité de l'information et l'efficacité du SMSI</c:v>
                </c:pt>
                <c:pt idx="11">
                  <c:v>8.8 Examiner et améliorer les processus de suivi, de mesure, d'analyse et d'évaluation</c:v>
                </c:pt>
                <c:pt idx="12">
                  <c:v>8.9 Conserver et communiquer des informations documentées</c:v>
                </c:pt>
              </c:strCache>
            </c:strRef>
          </c:cat>
          <c:val>
            <c:numRef>
              <c:f>'ISO_27004-Domaine 8'!$J$3:$J$15</c:f>
              <c:numCache>
                <c:formatCode>0.0</c:formatCode>
                <c:ptCount val="13"/>
                <c:pt idx="0">
                  <c:v>5</c:v>
                </c:pt>
                <c:pt idx="1">
                  <c:v>5</c:v>
                </c:pt>
                <c:pt idx="2">
                  <c:v>5</c:v>
                </c:pt>
                <c:pt idx="3">
                  <c:v>5</c:v>
                </c:pt>
                <c:pt idx="4">
                  <c:v>3.75</c:v>
                </c:pt>
                <c:pt idx="5">
                  <c:v>5</c:v>
                </c:pt>
                <c:pt idx="6">
                  <c:v>5</c:v>
                </c:pt>
                <c:pt idx="7">
                  <c:v>5</c:v>
                </c:pt>
                <c:pt idx="8">
                  <c:v>5</c:v>
                </c:pt>
                <c:pt idx="9">
                  <c:v>5</c:v>
                </c:pt>
                <c:pt idx="10">
                  <c:v>5</c:v>
                </c:pt>
                <c:pt idx="11">
                  <c:v>5</c:v>
                </c:pt>
                <c:pt idx="12">
                  <c:v>5</c:v>
                </c:pt>
              </c:numCache>
            </c:numRef>
          </c:val>
          <c:extLst>
            <c:ext xmlns:c16="http://schemas.microsoft.com/office/drawing/2014/chart" uri="{C3380CC4-5D6E-409C-BE32-E72D297353CC}">
              <c16:uniqueId val="{00000000-A8A6-4C71-9DCB-B59C3B904E61}"/>
            </c:ext>
          </c:extLst>
        </c:ser>
        <c:dLbls>
          <c:showLegendKey val="0"/>
          <c:showVal val="0"/>
          <c:showCatName val="0"/>
          <c:showSerName val="0"/>
          <c:showPercent val="0"/>
          <c:showBubbleSize val="0"/>
        </c:dLbls>
        <c:axId val="254100472"/>
        <c:axId val="254104000"/>
      </c:radarChart>
      <c:catAx>
        <c:axId val="254100472"/>
        <c:scaling>
          <c:orientation val="minMax"/>
        </c:scaling>
        <c:delete val="0"/>
        <c:axPos val="b"/>
        <c:majorGridlines/>
        <c:numFmt formatCode="General" sourceLinked="1"/>
        <c:majorTickMark val="out"/>
        <c:minorTickMark val="none"/>
        <c:tickLblPos val="nextTo"/>
        <c:txPr>
          <a:bodyPr rot="0" vert="horz"/>
          <a:lstStyle/>
          <a:p>
            <a:pPr>
              <a:defRPr lang="en-US" sz="1200" b="0" i="0" u="none" strike="noStrike" baseline="0">
                <a:solidFill>
                  <a:srgbClr val="000000"/>
                </a:solidFill>
                <a:latin typeface="Arial"/>
                <a:ea typeface="Arial"/>
                <a:cs typeface="Arial"/>
              </a:defRPr>
            </a:pPr>
            <a:endParaRPr lang="en-US"/>
          </a:p>
        </c:txPr>
        <c:crossAx val="254104000"/>
        <c:crosses val="autoZero"/>
        <c:auto val="0"/>
        <c:lblAlgn val="ctr"/>
        <c:lblOffset val="100"/>
        <c:noMultiLvlLbl val="0"/>
      </c:catAx>
      <c:valAx>
        <c:axId val="254104000"/>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875" b="0" i="0" u="none" strike="noStrike" baseline="0">
                <a:solidFill>
                  <a:srgbClr val="000000"/>
                </a:solidFill>
                <a:latin typeface="Arial"/>
                <a:ea typeface="Arial"/>
                <a:cs typeface="Arial"/>
              </a:defRPr>
            </a:pPr>
            <a:endParaRPr lang="en-US"/>
          </a:p>
        </c:txPr>
        <c:crossAx val="25410047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205170427150111"/>
          <c:y val="0.25645221881037078"/>
          <c:w val="0.4102570243949108"/>
          <c:h val="0.59354978944790193"/>
        </c:manualLayout>
      </c:layout>
      <c:radarChart>
        <c:radarStyle val="filled"/>
        <c:varyColors val="0"/>
        <c:ser>
          <c:idx val="0"/>
          <c:order val="0"/>
          <c:spPr>
            <a:solidFill>
              <a:srgbClr val="FF0000"/>
            </a:solidFill>
          </c:spPr>
          <c:dLbls>
            <c:spPr>
              <a:noFill/>
              <a:ln w="25400">
                <a:noFill/>
              </a:ln>
            </c:spPr>
            <c:txPr>
              <a:bodyPr/>
              <a:lstStyle/>
              <a:p>
                <a:pPr>
                  <a:defRPr lang="en-US" sz="8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'ISO_27005-Domaine 1 (Global)'!$F$2:$F$7</c:f>
              <c:strCache>
                <c:ptCount val="6"/>
                <c:pt idx="0">
                  <c:v>7. Etablissement du contexte </c:v>
                </c:pt>
                <c:pt idx="1">
                  <c:v>8. Evaluation des risques en matière de sécurité de l'information </c:v>
                </c:pt>
                <c:pt idx="2">
                  <c:v>9. Risque lié à la sécurité du traitement de l'information</c:v>
                </c:pt>
                <c:pt idx="3">
                  <c:v>10. Risques liés à la sécurité de l'acceptation de l'information</c:v>
                </c:pt>
                <c:pt idx="4">
                  <c:v>11. Communication sur les risques liés à la sécurité de l'information et les consultation</c:v>
                </c:pt>
                <c:pt idx="5">
                  <c:v>12. Surveillance et examen des risques liés à la sécurité de l'information</c:v>
                </c:pt>
              </c:strCache>
            </c:strRef>
          </c:cat>
          <c:val>
            <c:numRef>
              <c:f>'ISO_27005-Domaine 1 (Global)'!$G$2:$G$7</c:f>
              <c:numCache>
                <c:formatCode>0.0</c:formatCode>
                <c:ptCount val="6"/>
                <c:pt idx="0">
                  <c:v>5</c:v>
                </c:pt>
                <c:pt idx="1">
                  <c:v>5</c:v>
                </c:pt>
                <c:pt idx="2">
                  <c:v>4.75</c:v>
                </c:pt>
                <c:pt idx="3">
                  <c:v>4</c:v>
                </c:pt>
                <c:pt idx="4">
                  <c:v>5</c:v>
                </c:pt>
                <c:pt idx="5">
                  <c:v>4.166666666666667</c:v>
                </c:pt>
              </c:numCache>
            </c:numRef>
          </c:val>
          <c:extLst>
            <c:ext xmlns:c16="http://schemas.microsoft.com/office/drawing/2014/chart" uri="{C3380CC4-5D6E-409C-BE32-E72D297353CC}">
              <c16:uniqueId val="{00000000-2007-4CE5-8895-B6F04EE680B2}"/>
            </c:ext>
          </c:extLst>
        </c:ser>
        <c:dLbls>
          <c:showLegendKey val="0"/>
          <c:showVal val="1"/>
          <c:showCatName val="0"/>
          <c:showSerName val="0"/>
          <c:showPercent val="0"/>
          <c:showBubbleSize val="0"/>
        </c:dLbls>
        <c:axId val="128792832"/>
        <c:axId val="130228224"/>
      </c:radarChart>
      <c:catAx>
        <c:axId val="128792832"/>
        <c:scaling>
          <c:orientation val="minMax"/>
        </c:scaling>
        <c:delete val="0"/>
        <c:axPos val="b"/>
        <c:majorGridlines>
          <c:spPr>
            <a:ln w="12700">
              <a:solidFill>
                <a:srgbClr val="000000"/>
              </a:solidFill>
              <a:prstDash val="solid"/>
            </a:ln>
          </c:spPr>
        </c:majorGridlines>
        <c:numFmt formatCode="General" sourceLinked="1"/>
        <c:majorTickMark val="out"/>
        <c:minorTickMark val="none"/>
        <c:tickLblPos val="nextTo"/>
        <c:txPr>
          <a:bodyPr rot="0" vert="horz"/>
          <a:lstStyle/>
          <a:p>
            <a:pPr>
              <a:defRPr lang="en-US" sz="875" b="1" i="0" u="none" strike="noStrike" baseline="0">
                <a:solidFill>
                  <a:srgbClr val="000000"/>
                </a:solidFill>
                <a:latin typeface="Arial"/>
                <a:ea typeface="Arial"/>
                <a:cs typeface="Arial"/>
              </a:defRPr>
            </a:pPr>
            <a:endParaRPr lang="en-US"/>
          </a:p>
        </c:txPr>
        <c:crossAx val="130228224"/>
        <c:crosses val="autoZero"/>
        <c:auto val="0"/>
        <c:lblAlgn val="ctr"/>
        <c:lblOffset val="100"/>
        <c:noMultiLvlLbl val="0"/>
      </c:catAx>
      <c:valAx>
        <c:axId val="130228224"/>
        <c:scaling>
          <c:orientation val="minMax"/>
          <c:max val="5"/>
        </c:scaling>
        <c:delete val="0"/>
        <c:axPos val="l"/>
        <c:majorGridlines>
          <c:spPr>
            <a:ln w="12700">
              <a:solidFill>
                <a:srgbClr val="FF0000"/>
              </a:solidFill>
              <a:prstDash val="solid"/>
            </a:ln>
          </c:spPr>
        </c:majorGridlines>
        <c:numFmt formatCode="0.0" sourceLinked="0"/>
        <c:majorTickMark val="cross"/>
        <c:minorTickMark val="none"/>
        <c:tickLblPos val="nextTo"/>
        <c:spPr>
          <a:ln w="12700">
            <a:solidFill>
              <a:srgbClr val="000000"/>
            </a:solidFill>
            <a:prstDash val="solid"/>
          </a:ln>
        </c:spPr>
        <c:txPr>
          <a:bodyPr rot="0" vert="horz"/>
          <a:lstStyle/>
          <a:p>
            <a:pPr>
              <a:defRPr lang="en-US" sz="1050" b="1" i="0" u="none" strike="noStrike" baseline="0">
                <a:solidFill>
                  <a:srgbClr val="FFFFFF"/>
                </a:solidFill>
                <a:latin typeface="Arial"/>
                <a:ea typeface="Arial"/>
                <a:cs typeface="Arial"/>
              </a:defRPr>
            </a:pPr>
            <a:endParaRPr lang="en-US"/>
          </a:p>
        </c:txPr>
        <c:crossAx val="12879283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orientation="landscape"/>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8896493329942968"/>
          <c:y val="0.33433289477079614"/>
          <c:w val="0.39704236898228723"/>
          <c:h val="0.52323847656954192"/>
        </c:manualLayout>
      </c:layout>
      <c:radarChart>
        <c:radarStyle val="filled"/>
        <c:varyColors val="0"/>
        <c:ser>
          <c:idx val="1"/>
          <c:order val="0"/>
          <c:spPr>
            <a:solidFill>
              <a:srgbClr val="00FF00"/>
            </a:solidFill>
            <a:ln w="25400">
              <a:noFill/>
            </a:ln>
          </c:spPr>
          <c:dLbls>
            <c:spPr>
              <a:noFill/>
              <a:ln w="25400">
                <a:noFill/>
              </a:ln>
            </c:spPr>
            <c:txPr>
              <a:bodyPr/>
              <a:lstStyle/>
              <a:p>
                <a:pPr>
                  <a:defRPr lang="en-US" sz="85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'ISO_27005-Domaine 1 (Global)'!$F$2:$F$7</c:f>
              <c:strCache>
                <c:ptCount val="6"/>
                <c:pt idx="0">
                  <c:v>7. Etablissement du contexte </c:v>
                </c:pt>
                <c:pt idx="1">
                  <c:v>8. Evaluation des risques en matière de sécurité de l'information </c:v>
                </c:pt>
                <c:pt idx="2">
                  <c:v>9. Risque lié à la sécurité du traitement de l'information</c:v>
                </c:pt>
                <c:pt idx="3">
                  <c:v>10. Risques liés à la sécurité de l'acceptation de l'information</c:v>
                </c:pt>
                <c:pt idx="4">
                  <c:v>11. Communication sur les risques liés à la sécurité de l'information et les consultation</c:v>
                </c:pt>
                <c:pt idx="5">
                  <c:v>12. Surveillance et examen des risques liés à la sécurité de l'information</c:v>
                </c:pt>
              </c:strCache>
            </c:strRef>
          </c:cat>
          <c:val>
            <c:numRef>
              <c:f>'ISO_27005-Domaine 1 (Global)'!$J$2:$J$7</c:f>
              <c:numCache>
                <c:formatCode>0.0</c:formatCode>
                <c:ptCount val="6"/>
                <c:pt idx="0">
                  <c:v>3</c:v>
                </c:pt>
                <c:pt idx="1">
                  <c:v>3</c:v>
                </c:pt>
                <c:pt idx="2">
                  <c:v>2.6</c:v>
                </c:pt>
                <c:pt idx="3">
                  <c:v>3</c:v>
                </c:pt>
                <c:pt idx="4">
                  <c:v>3</c:v>
                </c:pt>
                <c:pt idx="5">
                  <c:v>3</c:v>
                </c:pt>
              </c:numCache>
            </c:numRef>
          </c:val>
          <c:extLst>
            <c:ext xmlns:c16="http://schemas.microsoft.com/office/drawing/2014/chart" uri="{C3380CC4-5D6E-409C-BE32-E72D297353CC}">
              <c16:uniqueId val="{00000000-1FF1-4E77-8C1F-584B58EA0A31}"/>
            </c:ext>
          </c:extLst>
        </c:ser>
        <c:dLbls>
          <c:showLegendKey val="0"/>
          <c:showVal val="1"/>
          <c:showCatName val="0"/>
          <c:showSerName val="0"/>
          <c:showPercent val="0"/>
          <c:showBubbleSize val="0"/>
        </c:dLbls>
        <c:axId val="128496384"/>
        <c:axId val="128497920"/>
      </c:radarChart>
      <c:catAx>
        <c:axId val="128496384"/>
        <c:scaling>
          <c:orientation val="minMax"/>
        </c:scaling>
        <c:delete val="0"/>
        <c:axPos val="b"/>
        <c:majorGridlines>
          <c:spPr>
            <a:ln w="12700">
              <a:solidFill>
                <a:srgbClr val="000000"/>
              </a:solidFill>
              <a:prstDash val="solid"/>
            </a:ln>
          </c:spPr>
        </c:majorGridlines>
        <c:numFmt formatCode="General" sourceLinked="1"/>
        <c:majorTickMark val="out"/>
        <c:minorTickMark val="none"/>
        <c:tickLblPos val="nextTo"/>
        <c:txPr>
          <a:bodyPr rot="0" vert="horz"/>
          <a:lstStyle/>
          <a:p>
            <a:pPr>
              <a:defRPr lang="en-US" sz="900" b="1" i="0" u="none" strike="noStrike" baseline="0">
                <a:solidFill>
                  <a:srgbClr val="000000"/>
                </a:solidFill>
                <a:latin typeface="Arial"/>
                <a:ea typeface="Arial"/>
                <a:cs typeface="Arial"/>
              </a:defRPr>
            </a:pPr>
            <a:endParaRPr lang="en-US"/>
          </a:p>
        </c:txPr>
        <c:crossAx val="128497920"/>
        <c:crosses val="autoZero"/>
        <c:auto val="0"/>
        <c:lblAlgn val="ctr"/>
        <c:lblOffset val="100"/>
        <c:noMultiLvlLbl val="0"/>
      </c:catAx>
      <c:valAx>
        <c:axId val="128497920"/>
        <c:scaling>
          <c:orientation val="minMax"/>
          <c:max val="5"/>
        </c:scaling>
        <c:delete val="0"/>
        <c:axPos val="l"/>
        <c:majorGridlines>
          <c:spPr>
            <a:ln w="12700">
              <a:solidFill>
                <a:srgbClr val="FF0000"/>
              </a:solidFill>
              <a:prstDash val="solid"/>
            </a:ln>
          </c:spPr>
        </c:majorGridlines>
        <c:numFmt formatCode="0.0" sourceLinked="1"/>
        <c:majorTickMark val="cross"/>
        <c:minorTickMark val="none"/>
        <c:tickLblPos val="nextTo"/>
        <c:spPr>
          <a:ln w="12700">
            <a:solidFill>
              <a:srgbClr val="000000"/>
            </a:solidFill>
            <a:prstDash val="solid"/>
          </a:ln>
        </c:spPr>
        <c:txPr>
          <a:bodyPr rot="0" vert="horz"/>
          <a:lstStyle/>
          <a:p>
            <a:pPr>
              <a:defRPr lang="en-US" sz="1125" b="1" i="0" u="none" strike="noStrike" baseline="0">
                <a:solidFill>
                  <a:srgbClr val="FFFFFF"/>
                </a:solidFill>
                <a:latin typeface="Arial"/>
                <a:ea typeface="Arial"/>
                <a:cs typeface="Arial"/>
              </a:defRPr>
            </a:pPr>
            <a:endParaRPr lang="en-US"/>
          </a:p>
        </c:txPr>
        <c:crossAx val="128496384"/>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650" b="1" i="0" u="none" strike="noStrike" baseline="0">
                <a:solidFill>
                  <a:srgbClr val="000000"/>
                </a:solidFill>
                <a:latin typeface="Arial"/>
                <a:ea typeface="Arial"/>
                <a:cs typeface="Arial"/>
              </a:defRPr>
            </a:pPr>
            <a:r>
              <a:rPr lang="fr-FR"/>
              <a:t>État de la sécurité</a:t>
            </a:r>
          </a:p>
        </c:rich>
      </c:tx>
      <c:layout>
        <c:manualLayout>
          <c:xMode val="edge"/>
          <c:yMode val="edge"/>
          <c:x val="0.40326382400307004"/>
          <c:y val="2.8967254408060455E-2"/>
        </c:manualLayout>
      </c:layout>
      <c:overlay val="0"/>
      <c:spPr>
        <a:noFill/>
        <a:ln w="25400">
          <a:noFill/>
        </a:ln>
      </c:spPr>
    </c:title>
    <c:autoTitleDeleted val="0"/>
    <c:plotArea>
      <c:layout>
        <c:manualLayout>
          <c:layoutTarget val="inner"/>
          <c:xMode val="edge"/>
          <c:yMode val="edge"/>
          <c:x val="0.10955722386210576"/>
          <c:y val="0.16498740554156183"/>
          <c:w val="0.53302308914471308"/>
          <c:h val="0.68639798488664949"/>
        </c:manualLayout>
      </c:layout>
      <c:scatterChart>
        <c:scatterStyle val="lineMarker"/>
        <c:varyColors val="0"/>
        <c:ser>
          <c:idx val="0"/>
          <c:order val="0"/>
          <c:tx>
            <c:strRef>
              <c:f>'ISO_27005-Domaine 1 (Global)'!$F$2</c:f>
              <c:strCache>
                <c:ptCount val="1"/>
                <c:pt idx="0">
                  <c:v>7. Etablissement du contexte </c:v>
                </c:pt>
              </c:strCache>
            </c:strRef>
          </c:tx>
          <c:spPr>
            <a:ln w="19050">
              <a:noFill/>
            </a:ln>
          </c:spPr>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15:showLeaderLines val="1"/>
              </c:ext>
            </c:extLst>
          </c:dLbls>
          <c:xVal>
            <c:numRef>
              <c:f>'ISO_27005-Domaine 1 (Global)'!$G$2</c:f>
              <c:numCache>
                <c:formatCode>0.0</c:formatCode>
                <c:ptCount val="1"/>
                <c:pt idx="0">
                  <c:v>5</c:v>
                </c:pt>
              </c:numCache>
            </c:numRef>
          </c:xVal>
          <c:yVal>
            <c:numRef>
              <c:f>'ISO_27005-Domaine 1 (Global)'!$G$2</c:f>
              <c:numCache>
                <c:formatCode>0.0</c:formatCode>
                <c:ptCount val="1"/>
                <c:pt idx="0">
                  <c:v>5</c:v>
                </c:pt>
              </c:numCache>
            </c:numRef>
          </c:yVal>
          <c:smooth val="0"/>
          <c:extLst>
            <c:ext xmlns:c16="http://schemas.microsoft.com/office/drawing/2014/chart" uri="{C3380CC4-5D6E-409C-BE32-E72D297353CC}">
              <c16:uniqueId val="{00000000-C1C9-4623-9598-73ACADA12B6D}"/>
            </c:ext>
          </c:extLst>
        </c:ser>
        <c:ser>
          <c:idx val="1"/>
          <c:order val="1"/>
          <c:tx>
            <c:strRef>
              <c:f>'ISO_27005-Domaine 1 (Global)'!$F$3</c:f>
              <c:strCache>
                <c:ptCount val="1"/>
                <c:pt idx="0">
                  <c:v>8. Evaluation des risques en matière de sécurité de l'information </c:v>
                </c:pt>
              </c:strCache>
            </c:strRef>
          </c:tx>
          <c:spPr>
            <a:ln w="28575">
              <a:noFill/>
            </a:ln>
          </c:spPr>
          <c:marker>
            <c:symbol val="square"/>
            <c:size val="5"/>
          </c:marker>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15:showLeaderLines val="1"/>
              </c:ext>
            </c:extLst>
          </c:dLbls>
          <c:xVal>
            <c:numRef>
              <c:f>'ISO_27005-Domaine 1 (Global)'!$G$3</c:f>
              <c:numCache>
                <c:formatCode>0.0</c:formatCode>
                <c:ptCount val="1"/>
                <c:pt idx="0">
                  <c:v>5</c:v>
                </c:pt>
              </c:numCache>
            </c:numRef>
          </c:xVal>
          <c:yVal>
            <c:numRef>
              <c:f>'ISO_27005-Domaine 1 (Global)'!$G$3</c:f>
              <c:numCache>
                <c:formatCode>0.0</c:formatCode>
                <c:ptCount val="1"/>
                <c:pt idx="0">
                  <c:v>5</c:v>
                </c:pt>
              </c:numCache>
            </c:numRef>
          </c:yVal>
          <c:smooth val="0"/>
          <c:extLst>
            <c:ext xmlns:c16="http://schemas.microsoft.com/office/drawing/2014/chart" uri="{C3380CC4-5D6E-409C-BE32-E72D297353CC}">
              <c16:uniqueId val="{00000001-C1C9-4623-9598-73ACADA12B6D}"/>
            </c:ext>
          </c:extLst>
        </c:ser>
        <c:ser>
          <c:idx val="2"/>
          <c:order val="2"/>
          <c:tx>
            <c:strRef>
              <c:f>'ISO_27005-Domaine 1 (Global)'!$F$4</c:f>
              <c:strCache>
                <c:ptCount val="1"/>
                <c:pt idx="0">
                  <c:v>9. Risque lié à la sécurité du traitement de l'information</c:v>
                </c:pt>
              </c:strCache>
            </c:strRef>
          </c:tx>
          <c:spPr>
            <a:ln w="28575">
              <a:noFill/>
            </a:ln>
          </c:spPr>
          <c:marker>
            <c:symbol val="triangle"/>
            <c:size val="5"/>
          </c:marker>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15:showLeaderLines val="1"/>
              </c:ext>
            </c:extLst>
          </c:dLbls>
          <c:xVal>
            <c:numRef>
              <c:f>'ISO_27005-Domaine 1 (Global)'!$G$4</c:f>
              <c:numCache>
                <c:formatCode>0.0</c:formatCode>
                <c:ptCount val="1"/>
                <c:pt idx="0">
                  <c:v>4.75</c:v>
                </c:pt>
              </c:numCache>
            </c:numRef>
          </c:xVal>
          <c:yVal>
            <c:numRef>
              <c:f>'ISO_27005-Domaine 1 (Global)'!$G$4</c:f>
              <c:numCache>
                <c:formatCode>0.0</c:formatCode>
                <c:ptCount val="1"/>
                <c:pt idx="0">
                  <c:v>4.75</c:v>
                </c:pt>
              </c:numCache>
            </c:numRef>
          </c:yVal>
          <c:smooth val="0"/>
          <c:extLst>
            <c:ext xmlns:c16="http://schemas.microsoft.com/office/drawing/2014/chart" uri="{C3380CC4-5D6E-409C-BE32-E72D297353CC}">
              <c16:uniqueId val="{00000002-C1C9-4623-9598-73ACADA12B6D}"/>
            </c:ext>
          </c:extLst>
        </c:ser>
        <c:ser>
          <c:idx val="4"/>
          <c:order val="3"/>
          <c:tx>
            <c:strRef>
              <c:f>'ISO_27005-Domaine 1 (Global)'!$F$5</c:f>
              <c:strCache>
                <c:ptCount val="1"/>
                <c:pt idx="0">
                  <c:v>10. Risques liés à la sécurité de l'acceptation de l'information</c:v>
                </c:pt>
              </c:strCache>
            </c:strRef>
          </c:tx>
          <c:spPr>
            <a:ln w="19050">
              <a:noFill/>
            </a:ln>
          </c:spPr>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15:showLeaderLines val="1"/>
              </c:ext>
            </c:extLst>
          </c:dLbls>
          <c:xVal>
            <c:numRef>
              <c:f>'ISO_27005-Domaine 1 (Global)'!$G$5</c:f>
              <c:numCache>
                <c:formatCode>0.0</c:formatCode>
                <c:ptCount val="1"/>
                <c:pt idx="0">
                  <c:v>4</c:v>
                </c:pt>
              </c:numCache>
            </c:numRef>
          </c:xVal>
          <c:yVal>
            <c:numRef>
              <c:f>'ISO_27005-Domaine 1 (Global)'!$G$5</c:f>
              <c:numCache>
                <c:formatCode>0.0</c:formatCode>
                <c:ptCount val="1"/>
                <c:pt idx="0">
                  <c:v>4</c:v>
                </c:pt>
              </c:numCache>
            </c:numRef>
          </c:yVal>
          <c:smooth val="0"/>
          <c:extLst>
            <c:ext xmlns:c16="http://schemas.microsoft.com/office/drawing/2014/chart" uri="{C3380CC4-5D6E-409C-BE32-E72D297353CC}">
              <c16:uniqueId val="{00000003-C1C9-4623-9598-73ACADA12B6D}"/>
            </c:ext>
          </c:extLst>
        </c:ser>
        <c:ser>
          <c:idx val="5"/>
          <c:order val="4"/>
          <c:tx>
            <c:strRef>
              <c:f>'ISO_27005-Domaine 1 (Global)'!$F$6</c:f>
              <c:strCache>
                <c:ptCount val="1"/>
                <c:pt idx="0">
                  <c:v>11. Communication sur les risques liés à la sécurité de l'information et les consultation</c:v>
                </c:pt>
              </c:strCache>
            </c:strRef>
          </c:tx>
          <c:spPr>
            <a:ln w="19050">
              <a:noFill/>
            </a:ln>
          </c:spPr>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15:showLeaderLines val="1"/>
              </c:ext>
            </c:extLst>
          </c:dLbls>
          <c:xVal>
            <c:numRef>
              <c:f>'ISO_27005-Domaine 1 (Global)'!$G$6</c:f>
              <c:numCache>
                <c:formatCode>0.0</c:formatCode>
                <c:ptCount val="1"/>
                <c:pt idx="0">
                  <c:v>5</c:v>
                </c:pt>
              </c:numCache>
            </c:numRef>
          </c:xVal>
          <c:yVal>
            <c:numRef>
              <c:f>'ISO_27005-Domaine 1 (Global)'!$G$6</c:f>
              <c:numCache>
                <c:formatCode>0.0</c:formatCode>
                <c:ptCount val="1"/>
                <c:pt idx="0">
                  <c:v>5</c:v>
                </c:pt>
              </c:numCache>
            </c:numRef>
          </c:yVal>
          <c:smooth val="0"/>
          <c:extLst>
            <c:ext xmlns:c16="http://schemas.microsoft.com/office/drawing/2014/chart" uri="{C3380CC4-5D6E-409C-BE32-E72D297353CC}">
              <c16:uniqueId val="{00000004-C1C9-4623-9598-73ACADA12B6D}"/>
            </c:ext>
          </c:extLst>
        </c:ser>
        <c:ser>
          <c:idx val="3"/>
          <c:order val="5"/>
          <c:tx>
            <c:strRef>
              <c:f>'ISO_27005-Domaine 1 (Global)'!$F$7</c:f>
              <c:strCache>
                <c:ptCount val="1"/>
                <c:pt idx="0">
                  <c:v>12. Surveillance et examen des risques liés à la sécurité de l'information</c:v>
                </c:pt>
              </c:strCache>
            </c:strRef>
          </c:tx>
          <c:spPr>
            <a:ln w="19050">
              <a:noFill/>
            </a:ln>
          </c:spPr>
          <c:marker>
            <c:symbol val="x"/>
            <c:size val="5"/>
          </c:marker>
          <c:dLbls>
            <c:spPr>
              <a:noFill/>
              <a:ln>
                <a:noFill/>
              </a:ln>
              <a:effectLst/>
            </c:spPr>
            <c:showLegendKey val="1"/>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ext>
            </c:extLst>
          </c:dLbls>
          <c:xVal>
            <c:numRef>
              <c:f>'ISO_27005-Domaine 1 (Global)'!$G$7</c:f>
              <c:numCache>
                <c:formatCode>0.0</c:formatCode>
                <c:ptCount val="1"/>
                <c:pt idx="0">
                  <c:v>4.166666666666667</c:v>
                </c:pt>
              </c:numCache>
            </c:numRef>
          </c:xVal>
          <c:yVal>
            <c:numRef>
              <c:f>'ISO_27005-Domaine 1 (Global)'!$G$7</c:f>
              <c:numCache>
                <c:formatCode>0.0</c:formatCode>
                <c:ptCount val="1"/>
                <c:pt idx="0">
                  <c:v>4.166666666666667</c:v>
                </c:pt>
              </c:numCache>
            </c:numRef>
          </c:yVal>
          <c:smooth val="0"/>
          <c:extLst xmlns:c15="http://schemas.microsoft.com/office/drawing/2012/chart">
            <c:ext xmlns:c16="http://schemas.microsoft.com/office/drawing/2014/chart" uri="{C3380CC4-5D6E-409C-BE32-E72D297353CC}">
              <c16:uniqueId val="{00000005-C1C9-4623-9598-73ACADA12B6D}"/>
            </c:ext>
          </c:extLst>
        </c:ser>
        <c:dLbls>
          <c:showLegendKey val="1"/>
          <c:showVal val="1"/>
          <c:showCatName val="0"/>
          <c:showSerName val="0"/>
          <c:showPercent val="0"/>
          <c:showBubbleSize val="0"/>
        </c:dLbls>
        <c:axId val="254105176"/>
        <c:axId val="254100864"/>
        <c:extLst/>
      </c:scatterChart>
      <c:valAx>
        <c:axId val="254105176"/>
        <c:scaling>
          <c:orientation val="minMax"/>
        </c:scaling>
        <c:delete val="1"/>
        <c:axPos val="b"/>
        <c:numFmt formatCode="0.0" sourceLinked="1"/>
        <c:majorTickMark val="out"/>
        <c:minorTickMark val="none"/>
        <c:tickLblPos val="nextTo"/>
        <c:crossAx val="254100864"/>
        <c:crosses val="autoZero"/>
        <c:crossBetween val="midCat"/>
      </c:valAx>
      <c:valAx>
        <c:axId val="254100864"/>
        <c:scaling>
          <c:orientation val="minMax"/>
          <c:max val="5"/>
        </c:scaling>
        <c:delete val="0"/>
        <c:axPos val="l"/>
        <c:majorGridlines>
          <c:spPr>
            <a:ln w="25400">
              <a:solidFill>
                <a:srgbClr val="FF0000"/>
              </a:solidFill>
              <a:prstDash val="solid"/>
            </a:ln>
          </c:spPr>
        </c:majorGridlines>
        <c:numFmt formatCode="0.0" sourceLinked="1"/>
        <c:majorTickMark val="out"/>
        <c:minorTickMark val="none"/>
        <c:tickLblPos val="nextTo"/>
        <c:spPr>
          <a:ln w="12700">
            <a:solidFill>
              <a:srgbClr val="000000"/>
            </a:solidFill>
            <a:prstDash val="solid"/>
          </a:ln>
        </c:spPr>
        <c:txPr>
          <a:bodyPr rot="0" vert="horz"/>
          <a:lstStyle/>
          <a:p>
            <a:pPr>
              <a:defRPr lang="en-US" sz="1450" b="0" i="0" u="none" strike="noStrike" baseline="0">
                <a:solidFill>
                  <a:srgbClr val="FFFFFF"/>
                </a:solidFill>
                <a:latin typeface="Arial"/>
                <a:ea typeface="Arial"/>
                <a:cs typeface="Arial"/>
              </a:defRPr>
            </a:pPr>
            <a:endParaRPr lang="en-US"/>
          </a:p>
        </c:txPr>
        <c:crossAx val="254105176"/>
        <c:crossesAt val="0"/>
        <c:crossBetween val="midCat"/>
        <c:majorUnit val="1"/>
        <c:minorUnit val="0.1"/>
      </c:valAx>
      <c:spPr>
        <a:noFill/>
        <a:ln w="25400">
          <a:noFill/>
        </a:ln>
      </c:spPr>
    </c:plotArea>
    <c:legend>
      <c:legendPos val="r"/>
      <c:layout>
        <c:manualLayout>
          <c:xMode val="edge"/>
          <c:yMode val="edge"/>
          <c:x val="0.69077914065522683"/>
          <c:y val="0.14690666034668209"/>
          <c:w val="0.30922087216873279"/>
          <c:h val="0.34010051272497871"/>
        </c:manualLayout>
      </c:layout>
      <c:overlay val="0"/>
      <c:spPr>
        <a:solidFill>
          <a:srgbClr val="FFFFFF"/>
        </a:solidFill>
        <a:ln w="3175">
          <a:solidFill>
            <a:srgbClr val="000000"/>
          </a:solidFill>
          <a:prstDash val="solid"/>
        </a:ln>
        <a:effectLst>
          <a:outerShdw dist="35921" dir="2700000" algn="br">
            <a:srgbClr val="000000"/>
          </a:outerShdw>
        </a:effectLst>
      </c:spPr>
      <c:txPr>
        <a:bodyPr/>
        <a:lstStyle/>
        <a:p>
          <a:pPr>
            <a:defRPr lang="en-US"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8896493329942968"/>
          <c:y val="0.33433289477079614"/>
          <c:w val="0.39704236898228723"/>
          <c:h val="0.52323847656954192"/>
        </c:manualLayout>
      </c:layout>
      <c:radarChart>
        <c:radarStyle val="filled"/>
        <c:varyColors val="0"/>
        <c:ser>
          <c:idx val="1"/>
          <c:order val="0"/>
          <c:spPr>
            <a:solidFill>
              <a:srgbClr val="FF0000"/>
            </a:solidFill>
            <a:ln w="12700">
              <a:solidFill>
                <a:srgbClr val="000000"/>
              </a:solidFill>
              <a:prstDash val="solid"/>
            </a:ln>
          </c:spPr>
          <c:dLbls>
            <c:spPr>
              <a:noFill/>
              <a:ln w="25400">
                <a:noFill/>
              </a:ln>
            </c:spPr>
            <c:txPr>
              <a:bodyPr/>
              <a:lstStyle/>
              <a:p>
                <a:pPr>
                  <a:defRPr lang="en-US" sz="85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'ISO_27005-Domaine 1 (Global)'!$F$2:$F$7</c:f>
              <c:strCache>
                <c:ptCount val="6"/>
                <c:pt idx="0">
                  <c:v>7. Etablissement du contexte </c:v>
                </c:pt>
                <c:pt idx="1">
                  <c:v>8. Evaluation des risques en matière de sécurité de l'information </c:v>
                </c:pt>
                <c:pt idx="2">
                  <c:v>9. Risque lié à la sécurité du traitement de l'information</c:v>
                </c:pt>
                <c:pt idx="3">
                  <c:v>10. Risques liés à la sécurité de l'acceptation de l'information</c:v>
                </c:pt>
                <c:pt idx="4">
                  <c:v>11. Communication sur les risques liés à la sécurité de l'information et les consultation</c:v>
                </c:pt>
                <c:pt idx="5">
                  <c:v>12. Surveillance et examen des risques liés à la sécurité de l'information</c:v>
                </c:pt>
              </c:strCache>
            </c:strRef>
          </c:cat>
          <c:val>
            <c:numRef>
              <c:f>'ISO_27005-Domaine 1 (Global)'!$G$2:$G$7</c:f>
              <c:numCache>
                <c:formatCode>0.0</c:formatCode>
                <c:ptCount val="6"/>
                <c:pt idx="0">
                  <c:v>5</c:v>
                </c:pt>
                <c:pt idx="1">
                  <c:v>5</c:v>
                </c:pt>
                <c:pt idx="2">
                  <c:v>4.75</c:v>
                </c:pt>
                <c:pt idx="3">
                  <c:v>4</c:v>
                </c:pt>
                <c:pt idx="4">
                  <c:v>5</c:v>
                </c:pt>
                <c:pt idx="5">
                  <c:v>4.166666666666667</c:v>
                </c:pt>
              </c:numCache>
            </c:numRef>
          </c:val>
          <c:extLst>
            <c:ext xmlns:c16="http://schemas.microsoft.com/office/drawing/2014/chart" uri="{C3380CC4-5D6E-409C-BE32-E72D297353CC}">
              <c16:uniqueId val="{00000000-A94C-4F73-A59C-CF6B043D2727}"/>
            </c:ext>
          </c:extLst>
        </c:ser>
        <c:ser>
          <c:idx val="0"/>
          <c:order val="1"/>
          <c:spPr>
            <a:solidFill>
              <a:srgbClr val="00FF00"/>
            </a:solidFill>
            <a:ln w="25400">
              <a:noFill/>
            </a:ln>
          </c:spPr>
          <c:dLbls>
            <c:spPr>
              <a:noFill/>
              <a:ln w="25400">
                <a:noFill/>
              </a:ln>
            </c:spPr>
            <c:txPr>
              <a:bodyPr/>
              <a:lstStyle/>
              <a:p>
                <a:pPr>
                  <a:defRPr lang="en-US" sz="85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'ISO_27005-Domaine 1 (Global)'!$F$2:$F$7</c:f>
              <c:strCache>
                <c:ptCount val="6"/>
                <c:pt idx="0">
                  <c:v>7. Etablissement du contexte </c:v>
                </c:pt>
                <c:pt idx="1">
                  <c:v>8. Evaluation des risques en matière de sécurité de l'information </c:v>
                </c:pt>
                <c:pt idx="2">
                  <c:v>9. Risque lié à la sécurité du traitement de l'information</c:v>
                </c:pt>
                <c:pt idx="3">
                  <c:v>10. Risques liés à la sécurité de l'acceptation de l'information</c:v>
                </c:pt>
                <c:pt idx="4">
                  <c:v>11. Communication sur les risques liés à la sécurité de l'information et les consultation</c:v>
                </c:pt>
                <c:pt idx="5">
                  <c:v>12. Surveillance et examen des risques liés à la sécurité de l'information</c:v>
                </c:pt>
              </c:strCache>
            </c:strRef>
          </c:cat>
          <c:val>
            <c:numRef>
              <c:f>'ISO_27005-Domaine 1 (Global)'!$J$2:$J$7</c:f>
              <c:numCache>
                <c:formatCode>0.0</c:formatCode>
                <c:ptCount val="6"/>
                <c:pt idx="0">
                  <c:v>3</c:v>
                </c:pt>
                <c:pt idx="1">
                  <c:v>3</c:v>
                </c:pt>
                <c:pt idx="2">
                  <c:v>2.6</c:v>
                </c:pt>
                <c:pt idx="3">
                  <c:v>3</c:v>
                </c:pt>
                <c:pt idx="4">
                  <c:v>3</c:v>
                </c:pt>
                <c:pt idx="5">
                  <c:v>3</c:v>
                </c:pt>
              </c:numCache>
            </c:numRef>
          </c:val>
          <c:extLst>
            <c:ext xmlns:c16="http://schemas.microsoft.com/office/drawing/2014/chart" uri="{C3380CC4-5D6E-409C-BE32-E72D297353CC}">
              <c16:uniqueId val="{00000001-A94C-4F73-A59C-CF6B043D2727}"/>
            </c:ext>
          </c:extLst>
        </c:ser>
        <c:dLbls>
          <c:showLegendKey val="0"/>
          <c:showVal val="1"/>
          <c:showCatName val="0"/>
          <c:showSerName val="0"/>
          <c:showPercent val="0"/>
          <c:showBubbleSize val="0"/>
        </c:dLbls>
        <c:axId val="254102432"/>
        <c:axId val="254102824"/>
      </c:radarChart>
      <c:catAx>
        <c:axId val="254102432"/>
        <c:scaling>
          <c:orientation val="minMax"/>
        </c:scaling>
        <c:delete val="0"/>
        <c:axPos val="b"/>
        <c:majorGridlines>
          <c:spPr>
            <a:ln w="12700">
              <a:solidFill>
                <a:srgbClr val="000000"/>
              </a:solidFill>
              <a:prstDash val="solid"/>
            </a:ln>
          </c:spPr>
        </c:majorGridlines>
        <c:numFmt formatCode="General" sourceLinked="1"/>
        <c:majorTickMark val="out"/>
        <c:minorTickMark val="none"/>
        <c:tickLblPos val="nextTo"/>
        <c:txPr>
          <a:bodyPr rot="0" vert="horz"/>
          <a:lstStyle/>
          <a:p>
            <a:pPr>
              <a:defRPr lang="en-US" sz="900" b="1" i="0" u="none" strike="noStrike" baseline="0">
                <a:solidFill>
                  <a:srgbClr val="000000"/>
                </a:solidFill>
                <a:latin typeface="Arial"/>
                <a:ea typeface="Arial"/>
                <a:cs typeface="Arial"/>
              </a:defRPr>
            </a:pPr>
            <a:endParaRPr lang="en-US"/>
          </a:p>
        </c:txPr>
        <c:crossAx val="254102824"/>
        <c:crosses val="autoZero"/>
        <c:auto val="0"/>
        <c:lblAlgn val="ctr"/>
        <c:lblOffset val="100"/>
        <c:noMultiLvlLbl val="0"/>
      </c:catAx>
      <c:valAx>
        <c:axId val="254102824"/>
        <c:scaling>
          <c:orientation val="minMax"/>
          <c:max val="5"/>
        </c:scaling>
        <c:delete val="0"/>
        <c:axPos val="l"/>
        <c:majorGridlines>
          <c:spPr>
            <a:ln w="12700">
              <a:solidFill>
                <a:srgbClr val="FF0000"/>
              </a:solidFill>
              <a:prstDash val="solid"/>
            </a:ln>
          </c:spPr>
        </c:majorGridlines>
        <c:numFmt formatCode="0.0" sourceLinked="1"/>
        <c:majorTickMark val="cross"/>
        <c:minorTickMark val="none"/>
        <c:tickLblPos val="nextTo"/>
        <c:spPr>
          <a:ln w="12700">
            <a:solidFill>
              <a:srgbClr val="000000"/>
            </a:solidFill>
            <a:prstDash val="solid"/>
          </a:ln>
        </c:spPr>
        <c:txPr>
          <a:bodyPr rot="0" vert="horz"/>
          <a:lstStyle/>
          <a:p>
            <a:pPr>
              <a:defRPr lang="en-US" sz="1125" b="1" i="0" u="none" strike="noStrike" baseline="0">
                <a:solidFill>
                  <a:srgbClr val="FFFFFF"/>
                </a:solidFill>
                <a:latin typeface="Arial"/>
                <a:ea typeface="Arial"/>
                <a:cs typeface="Arial"/>
              </a:defRPr>
            </a:pPr>
            <a:endParaRPr lang="en-US"/>
          </a:p>
        </c:txPr>
        <c:crossAx val="25410243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orientation="landscape"/>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lang="en-US" sz="1175" b="1" i="0" u="none" strike="noStrike" baseline="0">
                <a:solidFill>
                  <a:srgbClr val="000000"/>
                </a:solidFill>
                <a:latin typeface="Arial"/>
                <a:ea typeface="Arial"/>
                <a:cs typeface="Arial"/>
              </a:defRPr>
            </a:pPr>
            <a:r>
              <a:rPr lang="fr-FR" sz="1175" b="1" i="0" u="none" strike="noStrike" baseline="0"/>
              <a:t>7. Etablissement du contexte </a:t>
            </a:r>
            <a:endParaRPr lang="fr-FR" baseline="0"/>
          </a:p>
        </c:rich>
      </c:tx>
      <c:layout>
        <c:manualLayout>
          <c:xMode val="edge"/>
          <c:yMode val="edge"/>
          <c:x val="0.23828850520266745"/>
          <c:y val="4.2443792613225811E-2"/>
        </c:manualLayout>
      </c:layout>
      <c:overlay val="0"/>
      <c:spPr>
        <a:noFill/>
        <a:ln w="25400">
          <a:noFill/>
        </a:ln>
      </c:spPr>
    </c:title>
    <c:autoTitleDeleted val="0"/>
    <c:plotArea>
      <c:layout>
        <c:manualLayout>
          <c:layoutTarget val="inner"/>
          <c:xMode val="edge"/>
          <c:yMode val="edge"/>
          <c:x val="2.1538510077772119E-2"/>
          <c:y val="0.18511450381679398"/>
          <c:w val="0.64769376733871886"/>
          <c:h val="0.8034351145038171"/>
        </c:manualLayout>
      </c:layout>
      <c:radarChart>
        <c:radarStyle val="filled"/>
        <c:varyColors val="0"/>
        <c:ser>
          <c:idx val="0"/>
          <c:order val="0"/>
          <c:spPr>
            <a:solidFill>
              <a:srgbClr val="9999FF"/>
            </a:solidFill>
            <a:ln w="12700">
              <a:solidFill>
                <a:srgbClr val="000000"/>
              </a:solidFill>
              <a:prstDash val="solid"/>
            </a:ln>
          </c:spPr>
          <c:cat>
            <c:strRef>
              <c:f>'ISO_27005-Domaine 7'!$E$3:$E$9</c:f>
              <c:strCache>
                <c:ptCount val="7"/>
                <c:pt idx="0">
                  <c:v>7.1 Considérations générales</c:v>
                </c:pt>
                <c:pt idx="1">
                  <c:v>7.2.1 Approche de gestion des risques</c:v>
                </c:pt>
                <c:pt idx="2">
                  <c:v>7.2.2 Critères d'évaluation des risques</c:v>
                </c:pt>
                <c:pt idx="3">
                  <c:v>7.2.3 Critères d'impact</c:v>
                </c:pt>
                <c:pt idx="4">
                  <c:v>7.2.4 Risk acceptance criteria</c:v>
                </c:pt>
                <c:pt idx="5">
                  <c:v>7.3 Champ d'application et limites </c:v>
                </c:pt>
                <c:pt idx="6">
                  <c:v>7.4- Organisation de la gestion des risques liés à la sécurité de l'information</c:v>
                </c:pt>
              </c:strCache>
            </c:strRef>
          </c:cat>
          <c:val>
            <c:numRef>
              <c:f>'ISO_27005-Domaine 7'!$J$3:$J$9</c:f>
              <c:numCache>
                <c:formatCode>0.0</c:formatCode>
                <c:ptCount val="7"/>
                <c:pt idx="0">
                  <c:v>5</c:v>
                </c:pt>
                <c:pt idx="1">
                  <c:v>5</c:v>
                </c:pt>
                <c:pt idx="2">
                  <c:v>5</c:v>
                </c:pt>
                <c:pt idx="3">
                  <c:v>5</c:v>
                </c:pt>
                <c:pt idx="4">
                  <c:v>5</c:v>
                </c:pt>
                <c:pt idx="5">
                  <c:v>5</c:v>
                </c:pt>
                <c:pt idx="6">
                  <c:v>5</c:v>
                </c:pt>
              </c:numCache>
            </c:numRef>
          </c:val>
          <c:extLst>
            <c:ext xmlns:c16="http://schemas.microsoft.com/office/drawing/2014/chart" uri="{C3380CC4-5D6E-409C-BE32-E72D297353CC}">
              <c16:uniqueId val="{00000000-43EE-40FD-8DBB-89CF8373DB68}"/>
            </c:ext>
          </c:extLst>
        </c:ser>
        <c:dLbls>
          <c:showLegendKey val="0"/>
          <c:showVal val="0"/>
          <c:showCatName val="0"/>
          <c:showSerName val="0"/>
          <c:showPercent val="0"/>
          <c:showBubbleSize val="0"/>
        </c:dLbls>
        <c:axId val="254100472"/>
        <c:axId val="254104000"/>
      </c:radarChart>
      <c:catAx>
        <c:axId val="254100472"/>
        <c:scaling>
          <c:orientation val="minMax"/>
        </c:scaling>
        <c:delete val="0"/>
        <c:axPos val="b"/>
        <c:majorGridlines/>
        <c:numFmt formatCode="General" sourceLinked="1"/>
        <c:majorTickMark val="out"/>
        <c:minorTickMark val="none"/>
        <c:tickLblPos val="nextTo"/>
        <c:txPr>
          <a:bodyPr rot="0" vert="horz"/>
          <a:lstStyle/>
          <a:p>
            <a:pPr>
              <a:defRPr lang="en-US" sz="1200" b="0" i="0" u="none" strike="noStrike" baseline="0">
                <a:solidFill>
                  <a:srgbClr val="000000"/>
                </a:solidFill>
                <a:latin typeface="Arial"/>
                <a:ea typeface="Arial"/>
                <a:cs typeface="Arial"/>
              </a:defRPr>
            </a:pPr>
            <a:endParaRPr lang="en-US"/>
          </a:p>
        </c:txPr>
        <c:crossAx val="254104000"/>
        <c:crosses val="autoZero"/>
        <c:auto val="0"/>
        <c:lblAlgn val="ctr"/>
        <c:lblOffset val="100"/>
        <c:noMultiLvlLbl val="0"/>
      </c:catAx>
      <c:valAx>
        <c:axId val="254104000"/>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875" b="0" i="0" u="none" strike="noStrike" baseline="0">
                <a:solidFill>
                  <a:srgbClr val="000000"/>
                </a:solidFill>
                <a:latin typeface="Arial"/>
                <a:ea typeface="Arial"/>
                <a:cs typeface="Arial"/>
              </a:defRPr>
            </a:pPr>
            <a:endParaRPr lang="en-US"/>
          </a:p>
        </c:txPr>
        <c:crossAx val="25410047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lang="en-US" sz="1175" b="1" i="0" u="none" strike="noStrike" baseline="0">
                <a:solidFill>
                  <a:srgbClr val="000000"/>
                </a:solidFill>
                <a:latin typeface="Arial"/>
                <a:ea typeface="Arial"/>
                <a:cs typeface="Arial"/>
              </a:defRPr>
            </a:pPr>
            <a:r>
              <a:rPr lang="fr-FR" sz="1175" b="1" i="0" u="none" strike="noStrike" baseline="0"/>
              <a:t>8. Evaluation des risques en matière de sécurité de l'information</a:t>
            </a:r>
            <a:endParaRPr lang="fr-FR" baseline="0"/>
          </a:p>
        </c:rich>
      </c:tx>
      <c:layout>
        <c:manualLayout>
          <c:xMode val="edge"/>
          <c:yMode val="edge"/>
          <c:x val="0.23828850520266745"/>
          <c:y val="4.2443792613225811E-2"/>
        </c:manualLayout>
      </c:layout>
      <c:overlay val="0"/>
      <c:spPr>
        <a:noFill/>
        <a:ln w="25400">
          <a:noFill/>
        </a:ln>
      </c:spPr>
    </c:title>
    <c:autoTitleDeleted val="0"/>
    <c:plotArea>
      <c:layout>
        <c:manualLayout>
          <c:layoutTarget val="inner"/>
          <c:xMode val="edge"/>
          <c:yMode val="edge"/>
          <c:x val="2.1538510077772119E-2"/>
          <c:y val="0.18511450381679398"/>
          <c:w val="0.64769376733871886"/>
          <c:h val="0.8034351145038171"/>
        </c:manualLayout>
      </c:layout>
      <c:radarChart>
        <c:radarStyle val="filled"/>
        <c:varyColors val="0"/>
        <c:ser>
          <c:idx val="0"/>
          <c:order val="0"/>
          <c:spPr>
            <a:solidFill>
              <a:srgbClr val="9999FF"/>
            </a:solidFill>
            <a:ln w="12700">
              <a:solidFill>
                <a:srgbClr val="000000"/>
              </a:solidFill>
              <a:prstDash val="solid"/>
            </a:ln>
          </c:spPr>
          <c:cat>
            <c:strRef>
              <c:f>'ISO_27005-Domaine 8'!$E$3:$E$14</c:f>
              <c:strCache>
                <c:ptCount val="12"/>
                <c:pt idx="0">
                  <c:v>8.1 Description générale de l'évaluation des risques pour la sécurité de l'information</c:v>
                </c:pt>
                <c:pt idx="1">
                  <c:v>8.2.1 Introduction à l'identification des risques</c:v>
                </c:pt>
                <c:pt idx="2">
                  <c:v>8.2.2 Identification des actifs</c:v>
                </c:pt>
                <c:pt idx="3">
                  <c:v>8.2.3 Identification des menaces</c:v>
                </c:pt>
                <c:pt idx="4">
                  <c:v>8.2.4 Identification des contrôles existants </c:v>
                </c:pt>
                <c:pt idx="5">
                  <c:v>8.2.5 Identification des vulnérabilités</c:v>
                </c:pt>
                <c:pt idx="6">
                  <c:v>8.2.6 Identification des conséquences </c:v>
                </c:pt>
                <c:pt idx="7">
                  <c:v>8.3.1 Méthodologies d'analyse des risques</c:v>
                </c:pt>
                <c:pt idx="8">
                  <c:v>8.3.2 Évaluation des conséquences</c:v>
                </c:pt>
                <c:pt idx="9">
                  <c:v>8.3.3 Évaluation de la probabilité d'incident</c:v>
                </c:pt>
                <c:pt idx="10">
                  <c:v>8.3.4 Détermination du niveau de risque</c:v>
                </c:pt>
                <c:pt idx="11">
                  <c:v>8.4 Évaluation du risque</c:v>
                </c:pt>
              </c:strCache>
            </c:strRef>
          </c:cat>
          <c:val>
            <c:numRef>
              <c:f>'ISO_27005-Domaine 8'!$J$3:$J$14</c:f>
              <c:numCache>
                <c:formatCode>0.0</c:formatCode>
                <c:ptCount val="12"/>
                <c:pt idx="0">
                  <c:v>5</c:v>
                </c:pt>
                <c:pt idx="1">
                  <c:v>5</c:v>
                </c:pt>
                <c:pt idx="2">
                  <c:v>5</c:v>
                </c:pt>
                <c:pt idx="3">
                  <c:v>5</c:v>
                </c:pt>
                <c:pt idx="4">
                  <c:v>5</c:v>
                </c:pt>
                <c:pt idx="5">
                  <c:v>5</c:v>
                </c:pt>
                <c:pt idx="6">
                  <c:v>5</c:v>
                </c:pt>
                <c:pt idx="7">
                  <c:v>5</c:v>
                </c:pt>
                <c:pt idx="8">
                  <c:v>5</c:v>
                </c:pt>
                <c:pt idx="9">
                  <c:v>5</c:v>
                </c:pt>
                <c:pt idx="10">
                  <c:v>5</c:v>
                </c:pt>
                <c:pt idx="11">
                  <c:v>5</c:v>
                </c:pt>
              </c:numCache>
            </c:numRef>
          </c:val>
          <c:extLst>
            <c:ext xmlns:c16="http://schemas.microsoft.com/office/drawing/2014/chart" uri="{C3380CC4-5D6E-409C-BE32-E72D297353CC}">
              <c16:uniqueId val="{00000000-E8E8-4152-ABD6-103AD61DA693}"/>
            </c:ext>
          </c:extLst>
        </c:ser>
        <c:dLbls>
          <c:showLegendKey val="0"/>
          <c:showVal val="0"/>
          <c:showCatName val="0"/>
          <c:showSerName val="0"/>
          <c:showPercent val="0"/>
          <c:showBubbleSize val="0"/>
        </c:dLbls>
        <c:axId val="254100472"/>
        <c:axId val="254104000"/>
      </c:radarChart>
      <c:catAx>
        <c:axId val="254100472"/>
        <c:scaling>
          <c:orientation val="minMax"/>
        </c:scaling>
        <c:delete val="0"/>
        <c:axPos val="b"/>
        <c:majorGridlines/>
        <c:numFmt formatCode="General" sourceLinked="1"/>
        <c:majorTickMark val="out"/>
        <c:minorTickMark val="none"/>
        <c:tickLblPos val="nextTo"/>
        <c:txPr>
          <a:bodyPr rot="0" vert="horz"/>
          <a:lstStyle/>
          <a:p>
            <a:pPr>
              <a:defRPr lang="en-US" sz="1200" b="0" i="0" u="none" strike="noStrike" baseline="0">
                <a:solidFill>
                  <a:srgbClr val="000000"/>
                </a:solidFill>
                <a:latin typeface="Arial"/>
                <a:ea typeface="Arial"/>
                <a:cs typeface="Arial"/>
              </a:defRPr>
            </a:pPr>
            <a:endParaRPr lang="en-US"/>
          </a:p>
        </c:txPr>
        <c:crossAx val="254104000"/>
        <c:crosses val="autoZero"/>
        <c:auto val="0"/>
        <c:lblAlgn val="ctr"/>
        <c:lblOffset val="100"/>
        <c:noMultiLvlLbl val="0"/>
      </c:catAx>
      <c:valAx>
        <c:axId val="254104000"/>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875" b="0" i="0" u="none" strike="noStrike" baseline="0">
                <a:solidFill>
                  <a:srgbClr val="000000"/>
                </a:solidFill>
                <a:latin typeface="Arial"/>
                <a:ea typeface="Arial"/>
                <a:cs typeface="Arial"/>
              </a:defRPr>
            </a:pPr>
            <a:endParaRPr lang="en-US"/>
          </a:p>
        </c:txPr>
        <c:crossAx val="25410047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650" b="1" i="0" u="none" strike="noStrike" baseline="0">
                <a:solidFill>
                  <a:srgbClr val="000000"/>
                </a:solidFill>
                <a:latin typeface="Arial"/>
                <a:ea typeface="Arial"/>
                <a:cs typeface="Arial"/>
              </a:defRPr>
            </a:pPr>
            <a:r>
              <a:rPr lang="fr-FR"/>
              <a:t>État de la sécurité</a:t>
            </a:r>
          </a:p>
        </c:rich>
      </c:tx>
      <c:layout>
        <c:manualLayout>
          <c:xMode val="edge"/>
          <c:yMode val="edge"/>
          <c:x val="0.40326382400307004"/>
          <c:y val="2.8967254408060455E-2"/>
        </c:manualLayout>
      </c:layout>
      <c:overlay val="0"/>
      <c:spPr>
        <a:noFill/>
        <a:ln w="25400">
          <a:noFill/>
        </a:ln>
      </c:spPr>
    </c:title>
    <c:autoTitleDeleted val="0"/>
    <c:plotArea>
      <c:layout>
        <c:manualLayout>
          <c:layoutTarget val="inner"/>
          <c:xMode val="edge"/>
          <c:yMode val="edge"/>
          <c:x val="0.10955722386210576"/>
          <c:y val="0.16498740554156183"/>
          <c:w val="0.53302308914471308"/>
          <c:h val="0.68639798488664949"/>
        </c:manualLayout>
      </c:layout>
      <c:scatterChart>
        <c:scatterStyle val="lineMarker"/>
        <c:varyColors val="0"/>
        <c:ser>
          <c:idx val="0"/>
          <c:order val="0"/>
          <c:tx>
            <c:strRef>
              <c:f>GLOBAL!$F$2</c:f>
              <c:strCache>
                <c:ptCount val="1"/>
                <c:pt idx="0">
                  <c:v>ISO 27001</c:v>
                </c:pt>
              </c:strCache>
            </c:strRef>
          </c:tx>
          <c:spPr>
            <a:ln w="19050">
              <a:noFill/>
            </a:ln>
          </c:spPr>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15:layout/>
                <c15:showLeaderLines val="1"/>
              </c:ext>
            </c:extLst>
          </c:dLbls>
          <c:xVal>
            <c:numRef>
              <c:f>GLOBAL!$G$2</c:f>
              <c:numCache>
                <c:formatCode>0.0</c:formatCode>
                <c:ptCount val="1"/>
                <c:pt idx="0">
                  <c:v>2.8035714285714284</c:v>
                </c:pt>
              </c:numCache>
            </c:numRef>
          </c:xVal>
          <c:yVal>
            <c:numRef>
              <c:f>GLOBAL!$G$2</c:f>
              <c:numCache>
                <c:formatCode>0.0</c:formatCode>
                <c:ptCount val="1"/>
                <c:pt idx="0">
                  <c:v>2.8035714285714284</c:v>
                </c:pt>
              </c:numCache>
            </c:numRef>
          </c:yVal>
          <c:smooth val="0"/>
          <c:extLst>
            <c:ext xmlns:c16="http://schemas.microsoft.com/office/drawing/2014/chart" uri="{C3380CC4-5D6E-409C-BE32-E72D297353CC}">
              <c16:uniqueId val="{0000000C-0359-43BD-87C1-9B7FCC7839B9}"/>
            </c:ext>
          </c:extLst>
        </c:ser>
        <c:ser>
          <c:idx val="1"/>
          <c:order val="1"/>
          <c:tx>
            <c:strRef>
              <c:f>GLOBAL!$F$3</c:f>
              <c:strCache>
                <c:ptCount val="1"/>
                <c:pt idx="0">
                  <c:v>ISO 27002</c:v>
                </c:pt>
              </c:strCache>
            </c:strRef>
          </c:tx>
          <c:spPr>
            <a:ln w="19050">
              <a:noFill/>
            </a:ln>
          </c:spPr>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15:layout/>
                <c15:showLeaderLines val="1"/>
              </c:ext>
            </c:extLst>
          </c:dLbls>
          <c:xVal>
            <c:numRef>
              <c:f>GLOBAL!$G$3</c:f>
              <c:numCache>
                <c:formatCode>0.0</c:formatCode>
                <c:ptCount val="1"/>
                <c:pt idx="0">
                  <c:v>0</c:v>
                </c:pt>
              </c:numCache>
            </c:numRef>
          </c:xVal>
          <c:yVal>
            <c:numRef>
              <c:f>GLOBAL!$I$3</c:f>
              <c:numCache>
                <c:formatCode>0.00%</c:formatCode>
                <c:ptCount val="1"/>
                <c:pt idx="0">
                  <c:v>0</c:v>
                </c:pt>
              </c:numCache>
            </c:numRef>
          </c:yVal>
          <c:smooth val="0"/>
          <c:extLst>
            <c:ext xmlns:c16="http://schemas.microsoft.com/office/drawing/2014/chart" uri="{C3380CC4-5D6E-409C-BE32-E72D297353CC}">
              <c16:uniqueId val="{0000000D-0359-43BD-87C1-9B7FCC7839B9}"/>
            </c:ext>
          </c:extLst>
        </c:ser>
        <c:ser>
          <c:idx val="2"/>
          <c:order val="2"/>
          <c:tx>
            <c:strRef>
              <c:f>GLOBAL!$F$4</c:f>
              <c:strCache>
                <c:ptCount val="1"/>
                <c:pt idx="0">
                  <c:v>ISO 27003</c:v>
                </c:pt>
              </c:strCache>
            </c:strRef>
          </c:tx>
          <c:spPr>
            <a:ln w="19050">
              <a:noFill/>
            </a:ln>
          </c:spPr>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15:layout/>
                <c15:showLeaderLines val="1"/>
              </c:ext>
            </c:extLst>
          </c:dLbls>
          <c:xVal>
            <c:numRef>
              <c:f>GLOBAL!$G$4</c:f>
              <c:numCache>
                <c:formatCode>0.0</c:formatCode>
                <c:ptCount val="1"/>
                <c:pt idx="0">
                  <c:v>0</c:v>
                </c:pt>
              </c:numCache>
            </c:numRef>
          </c:xVal>
          <c:yVal>
            <c:numRef>
              <c:f>GLOBAL!$I$4</c:f>
              <c:numCache>
                <c:formatCode>0.00%</c:formatCode>
                <c:ptCount val="1"/>
                <c:pt idx="0">
                  <c:v>0</c:v>
                </c:pt>
              </c:numCache>
            </c:numRef>
          </c:yVal>
          <c:smooth val="0"/>
          <c:extLst>
            <c:ext xmlns:c16="http://schemas.microsoft.com/office/drawing/2014/chart" uri="{C3380CC4-5D6E-409C-BE32-E72D297353CC}">
              <c16:uniqueId val="{0000000E-0359-43BD-87C1-9B7FCC7839B9}"/>
            </c:ext>
          </c:extLst>
        </c:ser>
        <c:ser>
          <c:idx val="3"/>
          <c:order val="3"/>
          <c:tx>
            <c:strRef>
              <c:f>GLOBAL!$F$5</c:f>
              <c:strCache>
                <c:ptCount val="1"/>
                <c:pt idx="0">
                  <c:v>ISO 27004</c:v>
                </c:pt>
              </c:strCache>
            </c:strRef>
          </c:tx>
          <c:spPr>
            <a:ln w="19050">
              <a:noFill/>
            </a:ln>
          </c:spPr>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15:layout/>
                <c15:showLeaderLines val="1"/>
              </c:ext>
            </c:extLst>
          </c:dLbls>
          <c:xVal>
            <c:numRef>
              <c:f>GLOBAL!$G$5</c:f>
              <c:numCache>
                <c:formatCode>0.0</c:formatCode>
                <c:ptCount val="1"/>
                <c:pt idx="0">
                  <c:v>4.5176282051282053</c:v>
                </c:pt>
              </c:numCache>
            </c:numRef>
          </c:xVal>
          <c:yVal>
            <c:numRef>
              <c:f>GLOBAL!$I$5</c:f>
              <c:numCache>
                <c:formatCode>0.00%</c:formatCode>
                <c:ptCount val="1"/>
                <c:pt idx="0">
                  <c:v>0.90352564102564104</c:v>
                </c:pt>
              </c:numCache>
            </c:numRef>
          </c:yVal>
          <c:smooth val="0"/>
          <c:extLst>
            <c:ext xmlns:c16="http://schemas.microsoft.com/office/drawing/2014/chart" uri="{C3380CC4-5D6E-409C-BE32-E72D297353CC}">
              <c16:uniqueId val="{0000000F-0359-43BD-87C1-9B7FCC7839B9}"/>
            </c:ext>
          </c:extLst>
        </c:ser>
        <c:ser>
          <c:idx val="4"/>
          <c:order val="4"/>
          <c:tx>
            <c:strRef>
              <c:f>GLOBAL!$F$6</c:f>
              <c:strCache>
                <c:ptCount val="1"/>
                <c:pt idx="0">
                  <c:v>ISO 27005</c:v>
                </c:pt>
              </c:strCache>
            </c:strRef>
          </c:tx>
          <c:spPr>
            <a:ln w="19050">
              <a:noFill/>
            </a:ln>
          </c:spPr>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15:layout/>
                <c15:showLeaderLines val="1"/>
              </c:ext>
            </c:extLst>
          </c:dLbls>
          <c:xVal>
            <c:numRef>
              <c:f>GLOBAL!$G$6</c:f>
              <c:numCache>
                <c:formatCode>0.0</c:formatCode>
                <c:ptCount val="1"/>
                <c:pt idx="0">
                  <c:v>4.6527777777777777</c:v>
                </c:pt>
              </c:numCache>
            </c:numRef>
          </c:xVal>
          <c:yVal>
            <c:numRef>
              <c:f>GLOBAL!$I$6</c:f>
              <c:numCache>
                <c:formatCode>0.00%</c:formatCode>
                <c:ptCount val="1"/>
                <c:pt idx="0">
                  <c:v>0.93055555555555558</c:v>
                </c:pt>
              </c:numCache>
            </c:numRef>
          </c:yVal>
          <c:smooth val="0"/>
          <c:extLst>
            <c:ext xmlns:c16="http://schemas.microsoft.com/office/drawing/2014/chart" uri="{C3380CC4-5D6E-409C-BE32-E72D297353CC}">
              <c16:uniqueId val="{00000010-0359-43BD-87C1-9B7FCC7839B9}"/>
            </c:ext>
          </c:extLst>
        </c:ser>
        <c:ser>
          <c:idx val="5"/>
          <c:order val="5"/>
          <c:tx>
            <c:strRef>
              <c:f>GLOBAL!$F$7</c:f>
              <c:strCache>
                <c:ptCount val="1"/>
                <c:pt idx="0">
                  <c:v>ISO 27006</c:v>
                </c:pt>
              </c:strCache>
            </c:strRef>
          </c:tx>
          <c:spPr>
            <a:ln w="19050">
              <a:noFill/>
            </a:ln>
          </c:spPr>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15:layout/>
                <c15:showLeaderLines val="1"/>
              </c:ext>
            </c:extLst>
          </c:dLbls>
          <c:xVal>
            <c:numRef>
              <c:f>GLOBAL!$G$7</c:f>
              <c:numCache>
                <c:formatCode>0.0</c:formatCode>
                <c:ptCount val="1"/>
                <c:pt idx="0">
                  <c:v>2.4641203703703707</c:v>
                </c:pt>
              </c:numCache>
            </c:numRef>
          </c:xVal>
          <c:yVal>
            <c:numRef>
              <c:f>GLOBAL!$I$7</c:f>
              <c:numCache>
                <c:formatCode>0.00%</c:formatCode>
                <c:ptCount val="1"/>
                <c:pt idx="0">
                  <c:v>0.49282407407407414</c:v>
                </c:pt>
              </c:numCache>
            </c:numRef>
          </c:yVal>
          <c:smooth val="0"/>
          <c:extLst>
            <c:ext xmlns:c16="http://schemas.microsoft.com/office/drawing/2014/chart" uri="{C3380CC4-5D6E-409C-BE32-E72D297353CC}">
              <c16:uniqueId val="{00000011-0359-43BD-87C1-9B7FCC7839B9}"/>
            </c:ext>
          </c:extLst>
        </c:ser>
        <c:ser>
          <c:idx val="6"/>
          <c:order val="6"/>
          <c:tx>
            <c:strRef>
              <c:f>GLOBAL!$F$8</c:f>
              <c:strCache>
                <c:ptCount val="1"/>
                <c:pt idx="0">
                  <c:v>ISO 27007</c:v>
                </c:pt>
              </c:strCache>
            </c:strRef>
          </c:tx>
          <c:spPr>
            <a:ln w="19050">
              <a:noFill/>
            </a:ln>
          </c:spPr>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15:layout/>
                <c15:showLeaderLines val="1"/>
              </c:ext>
            </c:extLst>
          </c:dLbls>
          <c:xVal>
            <c:numRef>
              <c:f>GLOBAL!$G$8</c:f>
              <c:numCache>
                <c:formatCode>0.0</c:formatCode>
                <c:ptCount val="1"/>
                <c:pt idx="0">
                  <c:v>0</c:v>
                </c:pt>
              </c:numCache>
            </c:numRef>
          </c:xVal>
          <c:yVal>
            <c:numRef>
              <c:f>GLOBAL!$I$8</c:f>
              <c:numCache>
                <c:formatCode>0.00%</c:formatCode>
                <c:ptCount val="1"/>
                <c:pt idx="0">
                  <c:v>0</c:v>
                </c:pt>
              </c:numCache>
            </c:numRef>
          </c:yVal>
          <c:smooth val="0"/>
          <c:extLst>
            <c:ext xmlns:c16="http://schemas.microsoft.com/office/drawing/2014/chart" uri="{C3380CC4-5D6E-409C-BE32-E72D297353CC}">
              <c16:uniqueId val="{00000012-0359-43BD-87C1-9B7FCC7839B9}"/>
            </c:ext>
          </c:extLst>
        </c:ser>
        <c:ser>
          <c:idx val="7"/>
          <c:order val="7"/>
          <c:tx>
            <c:strRef>
              <c:f>GLOBAL!$F$9</c:f>
              <c:strCache>
                <c:ptCount val="1"/>
                <c:pt idx="0">
                  <c:v>ISO 27018</c:v>
                </c:pt>
              </c:strCache>
            </c:strRef>
          </c:tx>
          <c:spPr>
            <a:ln w="19050">
              <a:noFill/>
            </a:ln>
          </c:spPr>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15:layout/>
                <c15:showLeaderLines val="1"/>
              </c:ext>
            </c:extLst>
          </c:dLbls>
          <c:xVal>
            <c:numRef>
              <c:f>GLOBAL!$G$9</c:f>
              <c:numCache>
                <c:formatCode>0.0</c:formatCode>
                <c:ptCount val="1"/>
                <c:pt idx="0">
                  <c:v>1.8711734693877553</c:v>
                </c:pt>
              </c:numCache>
            </c:numRef>
          </c:xVal>
          <c:yVal>
            <c:numRef>
              <c:f>GLOBAL!$I$9</c:f>
              <c:numCache>
                <c:formatCode>0.00%</c:formatCode>
                <c:ptCount val="1"/>
                <c:pt idx="0">
                  <c:v>0.37423469387755104</c:v>
                </c:pt>
              </c:numCache>
            </c:numRef>
          </c:yVal>
          <c:smooth val="0"/>
          <c:extLst>
            <c:ext xmlns:c16="http://schemas.microsoft.com/office/drawing/2014/chart" uri="{C3380CC4-5D6E-409C-BE32-E72D297353CC}">
              <c16:uniqueId val="{00000013-0359-43BD-87C1-9B7FCC7839B9}"/>
            </c:ext>
          </c:extLst>
        </c:ser>
        <c:ser>
          <c:idx val="8"/>
          <c:order val="8"/>
          <c:tx>
            <c:strRef>
              <c:f>GLOBAL!$F$10</c:f>
              <c:strCache>
                <c:ptCount val="1"/>
                <c:pt idx="0">
                  <c:v>ISO 27033.1</c:v>
                </c:pt>
              </c:strCache>
            </c:strRef>
          </c:tx>
          <c:spPr>
            <a:ln w="19050">
              <a:noFill/>
            </a:ln>
          </c:spPr>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15:layout/>
                <c15:showLeaderLines val="1"/>
              </c:ext>
            </c:extLst>
          </c:dLbls>
          <c:xVal>
            <c:numRef>
              <c:f>GLOBAL!$G$10</c:f>
              <c:numCache>
                <c:formatCode>0.0</c:formatCode>
                <c:ptCount val="1"/>
                <c:pt idx="0">
                  <c:v>2.0415032679738561</c:v>
                </c:pt>
              </c:numCache>
            </c:numRef>
          </c:xVal>
          <c:yVal>
            <c:numRef>
              <c:f>GLOBAL!$I$10</c:f>
              <c:numCache>
                <c:formatCode>0.00%</c:formatCode>
                <c:ptCount val="1"/>
                <c:pt idx="0">
                  <c:v>0.40830065359477119</c:v>
                </c:pt>
              </c:numCache>
            </c:numRef>
          </c:yVal>
          <c:smooth val="0"/>
          <c:extLst>
            <c:ext xmlns:c16="http://schemas.microsoft.com/office/drawing/2014/chart" uri="{C3380CC4-5D6E-409C-BE32-E72D297353CC}">
              <c16:uniqueId val="{00000014-0359-43BD-87C1-9B7FCC7839B9}"/>
            </c:ext>
          </c:extLst>
        </c:ser>
        <c:ser>
          <c:idx val="9"/>
          <c:order val="9"/>
          <c:tx>
            <c:strRef>
              <c:f>GLOBAL!$F$11</c:f>
              <c:strCache>
                <c:ptCount val="1"/>
                <c:pt idx="0">
                  <c:v>ISO 27033.2</c:v>
                </c:pt>
              </c:strCache>
            </c:strRef>
          </c:tx>
          <c:spPr>
            <a:ln w="19050">
              <a:noFill/>
            </a:ln>
          </c:spPr>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15:layout/>
                <c15:showLeaderLines val="1"/>
              </c:ext>
            </c:extLst>
          </c:dLbls>
          <c:xVal>
            <c:numRef>
              <c:f>GLOBAL!$G$11</c:f>
              <c:numCache>
                <c:formatCode>0.0</c:formatCode>
                <c:ptCount val="1"/>
                <c:pt idx="0">
                  <c:v>3.1124338624338628</c:v>
                </c:pt>
              </c:numCache>
            </c:numRef>
          </c:xVal>
          <c:yVal>
            <c:numRef>
              <c:f>GLOBAL!$G$11</c:f>
              <c:numCache>
                <c:formatCode>0.0</c:formatCode>
                <c:ptCount val="1"/>
                <c:pt idx="0">
                  <c:v>3.1124338624338628</c:v>
                </c:pt>
              </c:numCache>
            </c:numRef>
          </c:yVal>
          <c:smooth val="0"/>
          <c:extLst>
            <c:ext xmlns:c16="http://schemas.microsoft.com/office/drawing/2014/chart" uri="{C3380CC4-5D6E-409C-BE32-E72D297353CC}">
              <c16:uniqueId val="{00000015-0359-43BD-87C1-9B7FCC7839B9}"/>
            </c:ext>
          </c:extLst>
        </c:ser>
        <c:ser>
          <c:idx val="10"/>
          <c:order val="10"/>
          <c:tx>
            <c:strRef>
              <c:f>GLOBAL!$F$12</c:f>
              <c:strCache>
                <c:ptCount val="1"/>
                <c:pt idx="0">
                  <c:v>ISO 27033.6</c:v>
                </c:pt>
              </c:strCache>
            </c:strRef>
          </c:tx>
          <c:spPr>
            <a:ln w="19050">
              <a:noFill/>
            </a:ln>
          </c:spPr>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15:layout/>
                <c15:showLeaderLines val="1"/>
              </c:ext>
            </c:extLst>
          </c:dLbls>
          <c:xVal>
            <c:numRef>
              <c:f>GLOBAL!$G$12</c:f>
              <c:numCache>
                <c:formatCode>0.0</c:formatCode>
                <c:ptCount val="1"/>
                <c:pt idx="0">
                  <c:v>3.5553977272727275</c:v>
                </c:pt>
              </c:numCache>
            </c:numRef>
          </c:xVal>
          <c:yVal>
            <c:numRef>
              <c:f>GLOBAL!$G$12</c:f>
              <c:numCache>
                <c:formatCode>0.0</c:formatCode>
                <c:ptCount val="1"/>
                <c:pt idx="0">
                  <c:v>3.5553977272727275</c:v>
                </c:pt>
              </c:numCache>
            </c:numRef>
          </c:yVal>
          <c:smooth val="0"/>
          <c:extLst>
            <c:ext xmlns:c16="http://schemas.microsoft.com/office/drawing/2014/chart" uri="{C3380CC4-5D6E-409C-BE32-E72D297353CC}">
              <c16:uniqueId val="{00000016-0359-43BD-87C1-9B7FCC7839B9}"/>
            </c:ext>
          </c:extLst>
        </c:ser>
        <c:ser>
          <c:idx val="11"/>
          <c:order val="11"/>
          <c:tx>
            <c:strRef>
              <c:f>GLOBAL!$F$13</c:f>
              <c:strCache>
                <c:ptCount val="1"/>
                <c:pt idx="0">
                  <c:v>ISO 27034.5</c:v>
                </c:pt>
              </c:strCache>
            </c:strRef>
          </c:tx>
          <c:spPr>
            <a:ln w="19050">
              <a:noFill/>
            </a:ln>
          </c:spPr>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15:layout/>
                <c15:showLeaderLines val="1"/>
              </c:ext>
            </c:extLst>
          </c:dLbls>
          <c:xVal>
            <c:numRef>
              <c:f>GLOBAL!$G$13</c:f>
              <c:numCache>
                <c:formatCode>0.0</c:formatCode>
                <c:ptCount val="1"/>
                <c:pt idx="0">
                  <c:v>0</c:v>
                </c:pt>
              </c:numCache>
            </c:numRef>
          </c:xVal>
          <c:yVal>
            <c:numRef>
              <c:f>GLOBAL!$I$13</c:f>
              <c:numCache>
                <c:formatCode>0.00%</c:formatCode>
                <c:ptCount val="1"/>
                <c:pt idx="0">
                  <c:v>0</c:v>
                </c:pt>
              </c:numCache>
            </c:numRef>
          </c:yVal>
          <c:smooth val="0"/>
          <c:extLst>
            <c:ext xmlns:c16="http://schemas.microsoft.com/office/drawing/2014/chart" uri="{C3380CC4-5D6E-409C-BE32-E72D297353CC}">
              <c16:uniqueId val="{00000017-0359-43BD-87C1-9B7FCC7839B9}"/>
            </c:ext>
          </c:extLst>
        </c:ser>
        <c:ser>
          <c:idx val="12"/>
          <c:order val="12"/>
          <c:tx>
            <c:strRef>
              <c:f>GLOBAL!$F$15</c:f>
              <c:strCache>
                <c:ptCount val="1"/>
                <c:pt idx="0">
                  <c:v>ISO 27039</c:v>
                </c:pt>
              </c:strCache>
            </c:strRef>
          </c:tx>
          <c:spPr>
            <a:ln w="19050">
              <a:noFill/>
            </a:ln>
          </c:spPr>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15:layout/>
                <c15:showLeaderLines val="1"/>
              </c:ext>
            </c:extLst>
          </c:dLbls>
          <c:xVal>
            <c:numRef>
              <c:f>GLOBAL!$G$15</c:f>
              <c:numCache>
                <c:formatCode>0.0</c:formatCode>
                <c:ptCount val="1"/>
                <c:pt idx="0">
                  <c:v>2.9734299516908211</c:v>
                </c:pt>
              </c:numCache>
            </c:numRef>
          </c:xVal>
          <c:yVal>
            <c:numRef>
              <c:f>GLOBAL!$I$15</c:f>
              <c:numCache>
                <c:formatCode>0.00%</c:formatCode>
                <c:ptCount val="1"/>
                <c:pt idx="0">
                  <c:v>0.59468599033816427</c:v>
                </c:pt>
              </c:numCache>
            </c:numRef>
          </c:yVal>
          <c:smooth val="0"/>
          <c:extLst>
            <c:ext xmlns:c16="http://schemas.microsoft.com/office/drawing/2014/chart" uri="{C3380CC4-5D6E-409C-BE32-E72D297353CC}">
              <c16:uniqueId val="{00000018-0359-43BD-87C1-9B7FCC7839B9}"/>
            </c:ext>
          </c:extLst>
        </c:ser>
        <c:ser>
          <c:idx val="13"/>
          <c:order val="13"/>
          <c:tx>
            <c:strRef>
              <c:f>GLOBAL!$F$17</c:f>
              <c:strCache>
                <c:ptCount val="1"/>
                <c:pt idx="0">
                  <c:v>ISO 27040</c:v>
                </c:pt>
              </c:strCache>
            </c:strRef>
          </c:tx>
          <c:spPr>
            <a:ln w="19050">
              <a:noFill/>
            </a:ln>
          </c:spPr>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15:layout/>
                <c15:showLeaderLines val="1"/>
              </c:ext>
            </c:extLst>
          </c:dLbls>
          <c:xVal>
            <c:numRef>
              <c:f>GLOBAL!$G$17</c:f>
              <c:numCache>
                <c:formatCode>0.0</c:formatCode>
                <c:ptCount val="1"/>
                <c:pt idx="0">
                  <c:v>3.3323412698412702</c:v>
                </c:pt>
              </c:numCache>
            </c:numRef>
          </c:xVal>
          <c:yVal>
            <c:numRef>
              <c:f>GLOBAL!$I$17</c:f>
              <c:numCache>
                <c:formatCode>0.00%</c:formatCode>
                <c:ptCount val="1"/>
                <c:pt idx="0">
                  <c:v>0.66646825396825404</c:v>
                </c:pt>
              </c:numCache>
            </c:numRef>
          </c:yVal>
          <c:smooth val="0"/>
          <c:extLst>
            <c:ext xmlns:c16="http://schemas.microsoft.com/office/drawing/2014/chart" uri="{C3380CC4-5D6E-409C-BE32-E72D297353CC}">
              <c16:uniqueId val="{00000019-0359-43BD-87C1-9B7FCC7839B9}"/>
            </c:ext>
          </c:extLst>
        </c:ser>
        <c:dLbls>
          <c:showLegendKey val="1"/>
          <c:showVal val="1"/>
          <c:showCatName val="0"/>
          <c:showSerName val="0"/>
          <c:showPercent val="0"/>
          <c:showBubbleSize val="0"/>
        </c:dLbls>
        <c:axId val="254105176"/>
        <c:axId val="254100864"/>
      </c:scatterChart>
      <c:valAx>
        <c:axId val="254105176"/>
        <c:scaling>
          <c:orientation val="minMax"/>
        </c:scaling>
        <c:delete val="1"/>
        <c:axPos val="b"/>
        <c:numFmt formatCode="0.0" sourceLinked="1"/>
        <c:majorTickMark val="out"/>
        <c:minorTickMark val="none"/>
        <c:tickLblPos val="nextTo"/>
        <c:crossAx val="254100864"/>
        <c:crosses val="autoZero"/>
        <c:crossBetween val="midCat"/>
      </c:valAx>
      <c:valAx>
        <c:axId val="254100864"/>
        <c:scaling>
          <c:orientation val="minMax"/>
          <c:max val="5"/>
        </c:scaling>
        <c:delete val="0"/>
        <c:axPos val="l"/>
        <c:majorGridlines>
          <c:spPr>
            <a:ln w="25400">
              <a:solidFill>
                <a:srgbClr val="FF0000"/>
              </a:solidFill>
              <a:prstDash val="solid"/>
            </a:ln>
          </c:spPr>
        </c:majorGridlines>
        <c:numFmt formatCode="0.0" sourceLinked="1"/>
        <c:majorTickMark val="out"/>
        <c:minorTickMark val="none"/>
        <c:tickLblPos val="nextTo"/>
        <c:spPr>
          <a:ln w="12700">
            <a:solidFill>
              <a:srgbClr val="000000"/>
            </a:solidFill>
            <a:prstDash val="solid"/>
          </a:ln>
        </c:spPr>
        <c:txPr>
          <a:bodyPr rot="0" vert="horz"/>
          <a:lstStyle/>
          <a:p>
            <a:pPr>
              <a:defRPr lang="en-US" sz="1450" b="0" i="0" u="none" strike="noStrike" baseline="0">
                <a:solidFill>
                  <a:srgbClr val="FFFFFF"/>
                </a:solidFill>
                <a:latin typeface="Arial"/>
                <a:ea typeface="Arial"/>
                <a:cs typeface="Arial"/>
              </a:defRPr>
            </a:pPr>
            <a:endParaRPr lang="en-US"/>
          </a:p>
        </c:txPr>
        <c:crossAx val="254105176"/>
        <c:crossesAt val="0"/>
        <c:crossBetween val="midCat"/>
        <c:majorUnit val="1"/>
        <c:minorUnit val="0.1"/>
      </c:valAx>
      <c:spPr>
        <a:noFill/>
        <a:ln w="25400">
          <a:noFill/>
        </a:ln>
      </c:spPr>
    </c:plotArea>
    <c:legend>
      <c:legendPos val="r"/>
      <c:layout>
        <c:manualLayout>
          <c:xMode val="edge"/>
          <c:yMode val="edge"/>
          <c:x val="0.69077914065522683"/>
          <c:y val="0.14690666034668209"/>
          <c:w val="7.4002510833227134E-2"/>
          <c:h val="0.44570863458012844"/>
        </c:manualLayout>
      </c:layout>
      <c:overlay val="0"/>
      <c:spPr>
        <a:solidFill>
          <a:srgbClr val="FFFFFF"/>
        </a:solidFill>
        <a:ln w="3175">
          <a:solidFill>
            <a:srgbClr val="000000"/>
          </a:solidFill>
          <a:prstDash val="solid"/>
        </a:ln>
        <a:effectLst>
          <a:outerShdw dist="35921" dir="2700000" algn="br">
            <a:srgbClr val="000000"/>
          </a:outerShdw>
        </a:effectLst>
      </c:spPr>
      <c:txPr>
        <a:bodyPr/>
        <a:lstStyle/>
        <a:p>
          <a:pPr>
            <a:defRPr lang="en-US"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orientation="landscape"/>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lang="en-US" sz="1175" b="1" i="0" u="none" strike="noStrike" baseline="0">
                <a:solidFill>
                  <a:srgbClr val="000000"/>
                </a:solidFill>
                <a:latin typeface="Arial"/>
                <a:ea typeface="Arial"/>
                <a:cs typeface="Arial"/>
              </a:defRPr>
            </a:pPr>
            <a:r>
              <a:rPr lang="fr-FR" sz="1175" b="1" i="0" u="none" strike="noStrike" baseline="0"/>
              <a:t>9. Risque lié à la sécurité du traitement de l'information</a:t>
            </a:r>
            <a:endParaRPr lang="fr-FR" baseline="0"/>
          </a:p>
        </c:rich>
      </c:tx>
      <c:layout>
        <c:manualLayout>
          <c:xMode val="edge"/>
          <c:yMode val="edge"/>
          <c:x val="0.23828850520266745"/>
          <c:y val="4.2443792613225811E-2"/>
        </c:manualLayout>
      </c:layout>
      <c:overlay val="0"/>
      <c:spPr>
        <a:noFill/>
        <a:ln w="25400">
          <a:noFill/>
        </a:ln>
      </c:spPr>
    </c:title>
    <c:autoTitleDeleted val="0"/>
    <c:plotArea>
      <c:layout>
        <c:manualLayout>
          <c:layoutTarget val="inner"/>
          <c:xMode val="edge"/>
          <c:yMode val="edge"/>
          <c:x val="2.1538510077772119E-2"/>
          <c:y val="0.18511450381679398"/>
          <c:w val="0.64769376733871886"/>
          <c:h val="0.8034351145038171"/>
        </c:manualLayout>
      </c:layout>
      <c:radarChart>
        <c:radarStyle val="filled"/>
        <c:varyColors val="0"/>
        <c:ser>
          <c:idx val="0"/>
          <c:order val="0"/>
          <c:spPr>
            <a:solidFill>
              <a:srgbClr val="9999FF"/>
            </a:solidFill>
            <a:ln w="12700">
              <a:solidFill>
                <a:srgbClr val="000000"/>
              </a:solidFill>
              <a:prstDash val="solid"/>
            </a:ln>
          </c:spPr>
          <c:cat>
            <c:strRef>
              <c:f>'ISO_27005-Domaine 9'!$E$3:$E$7</c:f>
              <c:strCache>
                <c:ptCount val="5"/>
                <c:pt idx="0">
                  <c:v>9.1 Description générale du traitement du risque</c:v>
                </c:pt>
                <c:pt idx="1">
                  <c:v>9.2 Modification du risque</c:v>
                </c:pt>
                <c:pt idx="2">
                  <c:v>9.3 Rétention du risque</c:v>
                </c:pt>
                <c:pt idx="3">
                  <c:v>9.4 Évitement des risques</c:v>
                </c:pt>
                <c:pt idx="4">
                  <c:v>9.5 Partage du risque</c:v>
                </c:pt>
              </c:strCache>
            </c:strRef>
          </c:cat>
          <c:val>
            <c:numRef>
              <c:f>'ISO_27005-Domaine 9'!$J$3:$J$7</c:f>
              <c:numCache>
                <c:formatCode>0.0</c:formatCode>
                <c:ptCount val="5"/>
                <c:pt idx="0">
                  <c:v>3.75</c:v>
                </c:pt>
                <c:pt idx="1">
                  <c:v>5</c:v>
                </c:pt>
                <c:pt idx="2">
                  <c:v>5</c:v>
                </c:pt>
                <c:pt idx="3">
                  <c:v>5</c:v>
                </c:pt>
                <c:pt idx="4">
                  <c:v>5</c:v>
                </c:pt>
              </c:numCache>
            </c:numRef>
          </c:val>
          <c:extLst>
            <c:ext xmlns:c16="http://schemas.microsoft.com/office/drawing/2014/chart" uri="{C3380CC4-5D6E-409C-BE32-E72D297353CC}">
              <c16:uniqueId val="{00000000-0108-476F-9C96-8E6A2652F3D8}"/>
            </c:ext>
          </c:extLst>
        </c:ser>
        <c:dLbls>
          <c:showLegendKey val="0"/>
          <c:showVal val="0"/>
          <c:showCatName val="0"/>
          <c:showSerName val="0"/>
          <c:showPercent val="0"/>
          <c:showBubbleSize val="0"/>
        </c:dLbls>
        <c:axId val="254100472"/>
        <c:axId val="254104000"/>
      </c:radarChart>
      <c:catAx>
        <c:axId val="254100472"/>
        <c:scaling>
          <c:orientation val="minMax"/>
        </c:scaling>
        <c:delete val="0"/>
        <c:axPos val="b"/>
        <c:majorGridlines/>
        <c:numFmt formatCode="General" sourceLinked="1"/>
        <c:majorTickMark val="out"/>
        <c:minorTickMark val="none"/>
        <c:tickLblPos val="nextTo"/>
        <c:txPr>
          <a:bodyPr rot="0" vert="horz"/>
          <a:lstStyle/>
          <a:p>
            <a:pPr>
              <a:defRPr lang="en-US" sz="1200" b="0" i="0" u="none" strike="noStrike" baseline="0">
                <a:solidFill>
                  <a:srgbClr val="000000"/>
                </a:solidFill>
                <a:latin typeface="Arial"/>
                <a:ea typeface="Arial"/>
                <a:cs typeface="Arial"/>
              </a:defRPr>
            </a:pPr>
            <a:endParaRPr lang="en-US"/>
          </a:p>
        </c:txPr>
        <c:crossAx val="254104000"/>
        <c:crosses val="autoZero"/>
        <c:auto val="0"/>
        <c:lblAlgn val="ctr"/>
        <c:lblOffset val="100"/>
        <c:noMultiLvlLbl val="0"/>
      </c:catAx>
      <c:valAx>
        <c:axId val="254104000"/>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875" b="0" i="0" u="none" strike="noStrike" baseline="0">
                <a:solidFill>
                  <a:srgbClr val="000000"/>
                </a:solidFill>
                <a:latin typeface="Arial"/>
                <a:ea typeface="Arial"/>
                <a:cs typeface="Arial"/>
              </a:defRPr>
            </a:pPr>
            <a:endParaRPr lang="en-US"/>
          </a:p>
        </c:txPr>
        <c:crossAx val="25410047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lang="en-US" sz="1175" b="1" i="0" u="none" strike="noStrike" baseline="0">
                <a:solidFill>
                  <a:srgbClr val="000000"/>
                </a:solidFill>
                <a:latin typeface="Arial"/>
                <a:ea typeface="Arial"/>
                <a:cs typeface="Arial"/>
              </a:defRPr>
            </a:pPr>
            <a:r>
              <a:rPr lang="fr-FR" sz="1175" b="1" i="0" u="none" strike="noStrike" baseline="0"/>
              <a:t>10. Risques liés à la sécurité de l'acceptation de l'information</a:t>
            </a:r>
            <a:endParaRPr lang="fr-FR" baseline="0"/>
          </a:p>
        </c:rich>
      </c:tx>
      <c:layout>
        <c:manualLayout>
          <c:xMode val="edge"/>
          <c:yMode val="edge"/>
          <c:x val="0.23828850520266745"/>
          <c:y val="4.2443792613225811E-2"/>
        </c:manualLayout>
      </c:layout>
      <c:overlay val="0"/>
      <c:spPr>
        <a:noFill/>
        <a:ln w="25400">
          <a:noFill/>
        </a:ln>
      </c:spPr>
    </c:title>
    <c:autoTitleDeleted val="0"/>
    <c:plotArea>
      <c:layout>
        <c:manualLayout>
          <c:layoutTarget val="inner"/>
          <c:xMode val="edge"/>
          <c:yMode val="edge"/>
          <c:x val="2.1538510077772119E-2"/>
          <c:y val="0.18511450381679398"/>
          <c:w val="0.64769376733871886"/>
          <c:h val="0.8034351145038171"/>
        </c:manualLayout>
      </c:layout>
      <c:radarChart>
        <c:radarStyle val="filled"/>
        <c:varyColors val="0"/>
        <c:ser>
          <c:idx val="0"/>
          <c:order val="0"/>
          <c:spPr>
            <a:ln w="25400">
              <a:noFill/>
            </a:ln>
          </c:spPr>
          <c:cat>
            <c:strRef>
              <c:f>'ISO_27005-Domaine 10'!$E$2</c:f>
              <c:strCache>
                <c:ptCount val="1"/>
                <c:pt idx="0">
                  <c:v>10. Risques liés à la sécurité de l'acceptation de l'information</c:v>
                </c:pt>
              </c:strCache>
            </c:strRef>
          </c:cat>
          <c:val>
            <c:numRef>
              <c:f>'ISO_27005-Domaine 10'!$J$2</c:f>
              <c:numCache>
                <c:formatCode>0.0</c:formatCode>
                <c:ptCount val="1"/>
                <c:pt idx="0">
                  <c:v>4</c:v>
                </c:pt>
              </c:numCache>
            </c:numRef>
          </c:val>
          <c:extLst>
            <c:ext xmlns:c16="http://schemas.microsoft.com/office/drawing/2014/chart" uri="{C3380CC4-5D6E-409C-BE32-E72D297353CC}">
              <c16:uniqueId val="{00000000-2975-4388-9F4A-C474B8B9A7A3}"/>
            </c:ext>
          </c:extLst>
        </c:ser>
        <c:dLbls>
          <c:showLegendKey val="0"/>
          <c:showVal val="0"/>
          <c:showCatName val="0"/>
          <c:showSerName val="0"/>
          <c:showPercent val="0"/>
          <c:showBubbleSize val="0"/>
        </c:dLbls>
        <c:axId val="254100472"/>
        <c:axId val="254104000"/>
      </c:radarChart>
      <c:catAx>
        <c:axId val="254100472"/>
        <c:scaling>
          <c:orientation val="minMax"/>
        </c:scaling>
        <c:delete val="0"/>
        <c:axPos val="b"/>
        <c:majorGridlines/>
        <c:numFmt formatCode="General" sourceLinked="1"/>
        <c:majorTickMark val="out"/>
        <c:minorTickMark val="none"/>
        <c:tickLblPos val="nextTo"/>
        <c:txPr>
          <a:bodyPr rot="0" vert="horz"/>
          <a:lstStyle/>
          <a:p>
            <a:pPr>
              <a:defRPr lang="en-US" sz="1200" b="0" i="0" u="none" strike="noStrike" baseline="0">
                <a:solidFill>
                  <a:srgbClr val="000000"/>
                </a:solidFill>
                <a:latin typeface="Arial"/>
                <a:ea typeface="Arial"/>
                <a:cs typeface="Arial"/>
              </a:defRPr>
            </a:pPr>
            <a:endParaRPr lang="en-US"/>
          </a:p>
        </c:txPr>
        <c:crossAx val="254104000"/>
        <c:crosses val="autoZero"/>
        <c:auto val="0"/>
        <c:lblAlgn val="ctr"/>
        <c:lblOffset val="100"/>
        <c:noMultiLvlLbl val="0"/>
      </c:catAx>
      <c:valAx>
        <c:axId val="254104000"/>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875" b="0" i="0" u="none" strike="noStrike" baseline="0">
                <a:solidFill>
                  <a:srgbClr val="000000"/>
                </a:solidFill>
                <a:latin typeface="Arial"/>
                <a:ea typeface="Arial"/>
                <a:cs typeface="Arial"/>
              </a:defRPr>
            </a:pPr>
            <a:endParaRPr lang="en-US"/>
          </a:p>
        </c:txPr>
        <c:crossAx val="25410047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lang="en-US" sz="1175" b="1" i="0" u="none" strike="noStrike" baseline="0">
                <a:solidFill>
                  <a:srgbClr val="000000"/>
                </a:solidFill>
                <a:latin typeface="Arial"/>
                <a:ea typeface="Arial"/>
                <a:cs typeface="Arial"/>
              </a:defRPr>
            </a:pPr>
            <a:r>
              <a:rPr lang="fr-FR" sz="1175" b="1" i="0" u="none" strike="noStrike" baseline="0"/>
              <a:t>11. Communication sur les risques liés à la sécurité de l'information et les consultation</a:t>
            </a:r>
            <a:endParaRPr lang="fr-FR" baseline="0"/>
          </a:p>
        </c:rich>
      </c:tx>
      <c:layout>
        <c:manualLayout>
          <c:xMode val="edge"/>
          <c:yMode val="edge"/>
          <c:x val="0.23828850520266745"/>
          <c:y val="4.2443792613225811E-2"/>
        </c:manualLayout>
      </c:layout>
      <c:overlay val="0"/>
      <c:spPr>
        <a:noFill/>
        <a:ln w="25400">
          <a:noFill/>
        </a:ln>
      </c:spPr>
    </c:title>
    <c:autoTitleDeleted val="0"/>
    <c:plotArea>
      <c:layout>
        <c:manualLayout>
          <c:layoutTarget val="inner"/>
          <c:xMode val="edge"/>
          <c:yMode val="edge"/>
          <c:x val="2.1538510077772119E-2"/>
          <c:y val="0.18511450381679398"/>
          <c:w val="0.64769376733871886"/>
          <c:h val="0.8034351145038171"/>
        </c:manualLayout>
      </c:layout>
      <c:radarChart>
        <c:radarStyle val="filled"/>
        <c:varyColors val="0"/>
        <c:ser>
          <c:idx val="0"/>
          <c:order val="0"/>
          <c:spPr>
            <a:ln w="25400">
              <a:noFill/>
            </a:ln>
          </c:spPr>
          <c:cat>
            <c:strRef>
              <c:f>'ISO_27005-Domaine 11'!$E$2</c:f>
              <c:strCache>
                <c:ptCount val="1"/>
                <c:pt idx="0">
                  <c:v>11. Communication sur les risques liés à la sécurité de l'information et les consultation</c:v>
                </c:pt>
              </c:strCache>
            </c:strRef>
          </c:cat>
          <c:val>
            <c:numRef>
              <c:f>'ISO_27005-Domaine 11'!$J$2</c:f>
              <c:numCache>
                <c:formatCode>0.0</c:formatCode>
                <c:ptCount val="1"/>
                <c:pt idx="0">
                  <c:v>5</c:v>
                </c:pt>
              </c:numCache>
            </c:numRef>
          </c:val>
          <c:extLst>
            <c:ext xmlns:c16="http://schemas.microsoft.com/office/drawing/2014/chart" uri="{C3380CC4-5D6E-409C-BE32-E72D297353CC}">
              <c16:uniqueId val="{00000000-BC9A-4521-98C4-5631B1A4E777}"/>
            </c:ext>
          </c:extLst>
        </c:ser>
        <c:dLbls>
          <c:showLegendKey val="0"/>
          <c:showVal val="0"/>
          <c:showCatName val="0"/>
          <c:showSerName val="0"/>
          <c:showPercent val="0"/>
          <c:showBubbleSize val="0"/>
        </c:dLbls>
        <c:axId val="254100472"/>
        <c:axId val="254104000"/>
      </c:radarChart>
      <c:catAx>
        <c:axId val="254100472"/>
        <c:scaling>
          <c:orientation val="minMax"/>
        </c:scaling>
        <c:delete val="0"/>
        <c:axPos val="b"/>
        <c:majorGridlines/>
        <c:numFmt formatCode="General" sourceLinked="1"/>
        <c:majorTickMark val="out"/>
        <c:minorTickMark val="none"/>
        <c:tickLblPos val="nextTo"/>
        <c:txPr>
          <a:bodyPr rot="0" vert="horz"/>
          <a:lstStyle/>
          <a:p>
            <a:pPr>
              <a:defRPr lang="en-US" sz="1200" b="0" i="0" u="none" strike="noStrike" baseline="0">
                <a:solidFill>
                  <a:srgbClr val="000000"/>
                </a:solidFill>
                <a:latin typeface="Arial"/>
                <a:ea typeface="Arial"/>
                <a:cs typeface="Arial"/>
              </a:defRPr>
            </a:pPr>
            <a:endParaRPr lang="en-US"/>
          </a:p>
        </c:txPr>
        <c:crossAx val="254104000"/>
        <c:crosses val="autoZero"/>
        <c:auto val="0"/>
        <c:lblAlgn val="ctr"/>
        <c:lblOffset val="100"/>
        <c:noMultiLvlLbl val="0"/>
      </c:catAx>
      <c:valAx>
        <c:axId val="254104000"/>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875" b="0" i="0" u="none" strike="noStrike" baseline="0">
                <a:solidFill>
                  <a:srgbClr val="000000"/>
                </a:solidFill>
                <a:latin typeface="Arial"/>
                <a:ea typeface="Arial"/>
                <a:cs typeface="Arial"/>
              </a:defRPr>
            </a:pPr>
            <a:endParaRPr lang="en-US"/>
          </a:p>
        </c:txPr>
        <c:crossAx val="25410047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lang="en-US" sz="1175" b="1" i="0" u="none" strike="noStrike" baseline="0">
                <a:solidFill>
                  <a:srgbClr val="000000"/>
                </a:solidFill>
                <a:latin typeface="Arial"/>
                <a:ea typeface="Arial"/>
                <a:cs typeface="Arial"/>
              </a:defRPr>
            </a:pPr>
            <a:r>
              <a:rPr lang="fr-FR" sz="1175" b="1" i="0" u="none" strike="noStrike" baseline="0"/>
              <a:t>12. Surveillance et examen des risques liés à la sécurité de l'information</a:t>
            </a:r>
            <a:endParaRPr lang="fr-FR" baseline="0"/>
          </a:p>
        </c:rich>
      </c:tx>
      <c:layout>
        <c:manualLayout>
          <c:xMode val="edge"/>
          <c:yMode val="edge"/>
          <c:x val="0.23828850520266745"/>
          <c:y val="4.2443792613225811E-2"/>
        </c:manualLayout>
      </c:layout>
      <c:overlay val="0"/>
      <c:spPr>
        <a:noFill/>
        <a:ln w="25400">
          <a:noFill/>
        </a:ln>
      </c:spPr>
    </c:title>
    <c:autoTitleDeleted val="0"/>
    <c:plotArea>
      <c:layout>
        <c:manualLayout>
          <c:layoutTarget val="inner"/>
          <c:xMode val="edge"/>
          <c:yMode val="edge"/>
          <c:x val="2.1538510077772119E-2"/>
          <c:y val="0.18511450381679398"/>
          <c:w val="0.64769376733871886"/>
          <c:h val="0.8034351145038171"/>
        </c:manualLayout>
      </c:layout>
      <c:radarChart>
        <c:radarStyle val="filled"/>
        <c:varyColors val="0"/>
        <c:ser>
          <c:idx val="0"/>
          <c:order val="0"/>
          <c:spPr>
            <a:solidFill>
              <a:srgbClr val="9999FF"/>
            </a:solidFill>
            <a:ln w="12700">
              <a:solidFill>
                <a:srgbClr val="000000"/>
              </a:solidFill>
              <a:prstDash val="solid"/>
            </a:ln>
          </c:spPr>
          <c:cat>
            <c:strRef>
              <c:f>'ISO_27005-Domaine  12'!$E$3:$E$4</c:f>
              <c:strCache>
                <c:ptCount val="2"/>
                <c:pt idx="0">
                  <c:v>12.1 Suivi et examen des facteurs de risque</c:v>
                </c:pt>
                <c:pt idx="1">
                  <c:v>12.2 Suivi, examen et amélioration de la gestion des risques</c:v>
                </c:pt>
              </c:strCache>
            </c:strRef>
          </c:cat>
          <c:val>
            <c:numRef>
              <c:f>'ISO_27005-Domaine  12'!$J$3:$J$4</c:f>
              <c:numCache>
                <c:formatCode>0.0</c:formatCode>
                <c:ptCount val="2"/>
                <c:pt idx="0">
                  <c:v>5</c:v>
                </c:pt>
                <c:pt idx="1">
                  <c:v>3.3333333333333335</c:v>
                </c:pt>
              </c:numCache>
            </c:numRef>
          </c:val>
          <c:extLst>
            <c:ext xmlns:c16="http://schemas.microsoft.com/office/drawing/2014/chart" uri="{C3380CC4-5D6E-409C-BE32-E72D297353CC}">
              <c16:uniqueId val="{00000000-15BD-4F71-A94C-2361876E7E68}"/>
            </c:ext>
          </c:extLst>
        </c:ser>
        <c:dLbls>
          <c:showLegendKey val="0"/>
          <c:showVal val="0"/>
          <c:showCatName val="0"/>
          <c:showSerName val="0"/>
          <c:showPercent val="0"/>
          <c:showBubbleSize val="0"/>
        </c:dLbls>
        <c:axId val="254100472"/>
        <c:axId val="254104000"/>
      </c:radarChart>
      <c:catAx>
        <c:axId val="254100472"/>
        <c:scaling>
          <c:orientation val="minMax"/>
        </c:scaling>
        <c:delete val="0"/>
        <c:axPos val="b"/>
        <c:majorGridlines/>
        <c:numFmt formatCode="General" sourceLinked="1"/>
        <c:majorTickMark val="out"/>
        <c:minorTickMark val="none"/>
        <c:tickLblPos val="nextTo"/>
        <c:txPr>
          <a:bodyPr rot="0" vert="horz"/>
          <a:lstStyle/>
          <a:p>
            <a:pPr>
              <a:defRPr lang="en-US" sz="1200" b="0" i="0" u="none" strike="noStrike" baseline="0">
                <a:solidFill>
                  <a:srgbClr val="000000"/>
                </a:solidFill>
                <a:latin typeface="Arial"/>
                <a:ea typeface="Arial"/>
                <a:cs typeface="Arial"/>
              </a:defRPr>
            </a:pPr>
            <a:endParaRPr lang="en-US"/>
          </a:p>
        </c:txPr>
        <c:crossAx val="254104000"/>
        <c:crosses val="autoZero"/>
        <c:auto val="0"/>
        <c:lblAlgn val="ctr"/>
        <c:lblOffset val="100"/>
        <c:noMultiLvlLbl val="0"/>
      </c:catAx>
      <c:valAx>
        <c:axId val="254104000"/>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875" b="0" i="0" u="none" strike="noStrike" baseline="0">
                <a:solidFill>
                  <a:srgbClr val="000000"/>
                </a:solidFill>
                <a:latin typeface="Arial"/>
                <a:ea typeface="Arial"/>
                <a:cs typeface="Arial"/>
              </a:defRPr>
            </a:pPr>
            <a:endParaRPr lang="en-US"/>
          </a:p>
        </c:txPr>
        <c:crossAx val="25410047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205170427150111"/>
          <c:y val="0.25645221881037078"/>
          <c:w val="0.4102570243949108"/>
          <c:h val="0.59354978944790193"/>
        </c:manualLayout>
      </c:layout>
      <c:radarChart>
        <c:radarStyle val="filled"/>
        <c:varyColors val="0"/>
        <c:ser>
          <c:idx val="0"/>
          <c:order val="0"/>
          <c:spPr>
            <a:solidFill>
              <a:srgbClr val="FF0000"/>
            </a:solidFill>
          </c:spPr>
          <c:dLbls>
            <c:spPr>
              <a:noFill/>
              <a:ln w="25400">
                <a:noFill/>
              </a:ln>
            </c:spPr>
            <c:txPr>
              <a:bodyPr/>
              <a:lstStyle/>
              <a:p>
                <a:pPr>
                  <a:defRPr lang="en-US" sz="8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'ISO_27006-Domaine (Global)'!$F$2:$F$7</c:f>
              <c:strCache>
                <c:ptCount val="6"/>
                <c:pt idx="0">
                  <c:v>5. Exigences générales</c:v>
                </c:pt>
                <c:pt idx="1">
                  <c:v>6. Exigences Structurelles</c:v>
                </c:pt>
                <c:pt idx="2">
                  <c:v>7. Besoin en ressource</c:v>
                </c:pt>
                <c:pt idx="3">
                  <c:v>8. Exigences d'informations</c:v>
                </c:pt>
                <c:pt idx="4">
                  <c:v>9. Exigences du processus</c:v>
                </c:pt>
                <c:pt idx="5">
                  <c:v>10. Exigences du système de gestion pour les organismes de certification</c:v>
                </c:pt>
              </c:strCache>
            </c:strRef>
          </c:cat>
          <c:val>
            <c:numRef>
              <c:f>'ISO_27006-Domaine (Global)'!$G$2:$G$7</c:f>
              <c:numCache>
                <c:formatCode>0.0</c:formatCode>
                <c:ptCount val="6"/>
                <c:pt idx="0">
                  <c:v>3</c:v>
                </c:pt>
                <c:pt idx="1">
                  <c:v>2.5</c:v>
                </c:pt>
                <c:pt idx="2">
                  <c:v>2.0138888888888888</c:v>
                </c:pt>
                <c:pt idx="3">
                  <c:v>1.25</c:v>
                </c:pt>
                <c:pt idx="4">
                  <c:v>2.6875</c:v>
                </c:pt>
                <c:pt idx="5">
                  <c:v>3.3333333333333335</c:v>
                </c:pt>
              </c:numCache>
            </c:numRef>
          </c:val>
          <c:extLst>
            <c:ext xmlns:c16="http://schemas.microsoft.com/office/drawing/2014/chart" uri="{C3380CC4-5D6E-409C-BE32-E72D297353CC}">
              <c16:uniqueId val="{00000000-F700-4492-BE28-593244BA46C9}"/>
            </c:ext>
          </c:extLst>
        </c:ser>
        <c:dLbls>
          <c:showLegendKey val="0"/>
          <c:showVal val="1"/>
          <c:showCatName val="0"/>
          <c:showSerName val="0"/>
          <c:showPercent val="0"/>
          <c:showBubbleSize val="0"/>
        </c:dLbls>
        <c:axId val="128792832"/>
        <c:axId val="130228224"/>
      </c:radarChart>
      <c:catAx>
        <c:axId val="128792832"/>
        <c:scaling>
          <c:orientation val="minMax"/>
        </c:scaling>
        <c:delete val="0"/>
        <c:axPos val="b"/>
        <c:majorGridlines>
          <c:spPr>
            <a:ln w="12700">
              <a:solidFill>
                <a:srgbClr val="000000"/>
              </a:solidFill>
              <a:prstDash val="solid"/>
            </a:ln>
          </c:spPr>
        </c:majorGridlines>
        <c:numFmt formatCode="General" sourceLinked="1"/>
        <c:majorTickMark val="out"/>
        <c:minorTickMark val="none"/>
        <c:tickLblPos val="nextTo"/>
        <c:txPr>
          <a:bodyPr rot="0" vert="horz"/>
          <a:lstStyle/>
          <a:p>
            <a:pPr>
              <a:defRPr lang="en-US" sz="875" b="1" i="0" u="none" strike="noStrike" baseline="0">
                <a:solidFill>
                  <a:srgbClr val="000000"/>
                </a:solidFill>
                <a:latin typeface="Arial"/>
                <a:ea typeface="Arial"/>
                <a:cs typeface="Arial"/>
              </a:defRPr>
            </a:pPr>
            <a:endParaRPr lang="en-US"/>
          </a:p>
        </c:txPr>
        <c:crossAx val="130228224"/>
        <c:crosses val="autoZero"/>
        <c:auto val="0"/>
        <c:lblAlgn val="ctr"/>
        <c:lblOffset val="100"/>
        <c:noMultiLvlLbl val="0"/>
      </c:catAx>
      <c:valAx>
        <c:axId val="130228224"/>
        <c:scaling>
          <c:orientation val="minMax"/>
          <c:max val="5"/>
        </c:scaling>
        <c:delete val="0"/>
        <c:axPos val="l"/>
        <c:majorGridlines>
          <c:spPr>
            <a:ln w="12700">
              <a:solidFill>
                <a:srgbClr val="FF0000"/>
              </a:solidFill>
              <a:prstDash val="solid"/>
            </a:ln>
          </c:spPr>
        </c:majorGridlines>
        <c:numFmt formatCode="0.0" sourceLinked="0"/>
        <c:majorTickMark val="cross"/>
        <c:minorTickMark val="none"/>
        <c:tickLblPos val="nextTo"/>
        <c:spPr>
          <a:ln w="12700">
            <a:solidFill>
              <a:srgbClr val="000000"/>
            </a:solidFill>
            <a:prstDash val="solid"/>
          </a:ln>
        </c:spPr>
        <c:txPr>
          <a:bodyPr rot="0" vert="horz"/>
          <a:lstStyle/>
          <a:p>
            <a:pPr>
              <a:defRPr lang="en-US" sz="1050" b="1" i="0" u="none" strike="noStrike" baseline="0">
                <a:solidFill>
                  <a:srgbClr val="FFFFFF"/>
                </a:solidFill>
                <a:latin typeface="Arial"/>
                <a:ea typeface="Arial"/>
                <a:cs typeface="Arial"/>
              </a:defRPr>
            </a:pPr>
            <a:endParaRPr lang="en-US"/>
          </a:p>
        </c:txPr>
        <c:crossAx val="12879283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orientation="landscape"/>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8896493329942968"/>
          <c:y val="0.33433289477079614"/>
          <c:w val="0.39704236898228723"/>
          <c:h val="0.52323847656954192"/>
        </c:manualLayout>
      </c:layout>
      <c:radarChart>
        <c:radarStyle val="filled"/>
        <c:varyColors val="0"/>
        <c:ser>
          <c:idx val="1"/>
          <c:order val="0"/>
          <c:spPr>
            <a:solidFill>
              <a:srgbClr val="00FF00"/>
            </a:solidFill>
            <a:ln w="25400">
              <a:noFill/>
            </a:ln>
          </c:spPr>
          <c:dLbls>
            <c:spPr>
              <a:noFill/>
              <a:ln w="25400">
                <a:noFill/>
              </a:ln>
            </c:spPr>
            <c:txPr>
              <a:bodyPr/>
              <a:lstStyle/>
              <a:p>
                <a:pPr>
                  <a:defRPr lang="en-US" sz="85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'ISO_27006-Domaine (Global)'!$F$2:$F$7</c:f>
              <c:strCache>
                <c:ptCount val="6"/>
                <c:pt idx="0">
                  <c:v>5. Exigences générales</c:v>
                </c:pt>
                <c:pt idx="1">
                  <c:v>6. Exigences Structurelles</c:v>
                </c:pt>
                <c:pt idx="2">
                  <c:v>7. Besoin en ressource</c:v>
                </c:pt>
                <c:pt idx="3">
                  <c:v>8. Exigences d'informations</c:v>
                </c:pt>
                <c:pt idx="4">
                  <c:v>9. Exigences du processus</c:v>
                </c:pt>
                <c:pt idx="5">
                  <c:v>10. Exigences du système de gestion pour les organismes de certification</c:v>
                </c:pt>
              </c:strCache>
            </c:strRef>
          </c:cat>
          <c:val>
            <c:numRef>
              <c:f>'ISO_27006-Domaine (Global)'!$J$2:$J$7</c:f>
              <c:numCache>
                <c:formatCode>0.0</c:formatCode>
                <c:ptCount val="6"/>
                <c:pt idx="0">
                  <c:v>3</c:v>
                </c:pt>
                <c:pt idx="1">
                  <c:v>3</c:v>
                </c:pt>
                <c:pt idx="2">
                  <c:v>4</c:v>
                </c:pt>
                <c:pt idx="3">
                  <c:v>2</c:v>
                </c:pt>
                <c:pt idx="4">
                  <c:v>4</c:v>
                </c:pt>
                <c:pt idx="5">
                  <c:v>3</c:v>
                </c:pt>
              </c:numCache>
            </c:numRef>
          </c:val>
          <c:extLst>
            <c:ext xmlns:c16="http://schemas.microsoft.com/office/drawing/2014/chart" uri="{C3380CC4-5D6E-409C-BE32-E72D297353CC}">
              <c16:uniqueId val="{00000000-1521-45E9-B0BF-5FE5AAD6F1BF}"/>
            </c:ext>
          </c:extLst>
        </c:ser>
        <c:dLbls>
          <c:showLegendKey val="0"/>
          <c:showVal val="1"/>
          <c:showCatName val="0"/>
          <c:showSerName val="0"/>
          <c:showPercent val="0"/>
          <c:showBubbleSize val="0"/>
        </c:dLbls>
        <c:axId val="128496384"/>
        <c:axId val="128497920"/>
      </c:radarChart>
      <c:catAx>
        <c:axId val="128496384"/>
        <c:scaling>
          <c:orientation val="minMax"/>
        </c:scaling>
        <c:delete val="0"/>
        <c:axPos val="b"/>
        <c:majorGridlines>
          <c:spPr>
            <a:ln w="12700">
              <a:solidFill>
                <a:srgbClr val="000000"/>
              </a:solidFill>
              <a:prstDash val="solid"/>
            </a:ln>
          </c:spPr>
        </c:majorGridlines>
        <c:numFmt formatCode="General" sourceLinked="1"/>
        <c:majorTickMark val="out"/>
        <c:minorTickMark val="none"/>
        <c:tickLblPos val="nextTo"/>
        <c:txPr>
          <a:bodyPr rot="0" vert="horz"/>
          <a:lstStyle/>
          <a:p>
            <a:pPr>
              <a:defRPr lang="en-US" sz="900" b="1" i="0" u="none" strike="noStrike" baseline="0">
                <a:solidFill>
                  <a:srgbClr val="000000"/>
                </a:solidFill>
                <a:latin typeface="Arial"/>
                <a:ea typeface="Arial"/>
                <a:cs typeface="Arial"/>
              </a:defRPr>
            </a:pPr>
            <a:endParaRPr lang="en-US"/>
          </a:p>
        </c:txPr>
        <c:crossAx val="128497920"/>
        <c:crosses val="autoZero"/>
        <c:auto val="0"/>
        <c:lblAlgn val="ctr"/>
        <c:lblOffset val="100"/>
        <c:noMultiLvlLbl val="0"/>
      </c:catAx>
      <c:valAx>
        <c:axId val="128497920"/>
        <c:scaling>
          <c:orientation val="minMax"/>
          <c:max val="5"/>
        </c:scaling>
        <c:delete val="0"/>
        <c:axPos val="l"/>
        <c:majorGridlines>
          <c:spPr>
            <a:ln w="12700">
              <a:solidFill>
                <a:srgbClr val="FF0000"/>
              </a:solidFill>
              <a:prstDash val="solid"/>
            </a:ln>
          </c:spPr>
        </c:majorGridlines>
        <c:numFmt formatCode="0.0" sourceLinked="1"/>
        <c:majorTickMark val="cross"/>
        <c:minorTickMark val="none"/>
        <c:tickLblPos val="nextTo"/>
        <c:spPr>
          <a:ln w="12700">
            <a:solidFill>
              <a:srgbClr val="000000"/>
            </a:solidFill>
            <a:prstDash val="solid"/>
          </a:ln>
        </c:spPr>
        <c:txPr>
          <a:bodyPr rot="0" vert="horz"/>
          <a:lstStyle/>
          <a:p>
            <a:pPr>
              <a:defRPr lang="en-US" sz="1125" b="1" i="0" u="none" strike="noStrike" baseline="0">
                <a:solidFill>
                  <a:srgbClr val="FFFFFF"/>
                </a:solidFill>
                <a:latin typeface="Arial"/>
                <a:ea typeface="Arial"/>
                <a:cs typeface="Arial"/>
              </a:defRPr>
            </a:pPr>
            <a:endParaRPr lang="en-US"/>
          </a:p>
        </c:txPr>
        <c:crossAx val="128496384"/>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orientation="landscape"/>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650" b="1" i="0" u="none" strike="noStrike" baseline="0">
                <a:solidFill>
                  <a:srgbClr val="000000"/>
                </a:solidFill>
                <a:latin typeface="Arial"/>
                <a:ea typeface="Arial"/>
                <a:cs typeface="Arial"/>
              </a:defRPr>
            </a:pPr>
            <a:r>
              <a:rPr lang="fr-FR"/>
              <a:t>État de la sécurité</a:t>
            </a:r>
          </a:p>
        </c:rich>
      </c:tx>
      <c:layout>
        <c:manualLayout>
          <c:xMode val="edge"/>
          <c:yMode val="edge"/>
          <c:x val="0.40326382400307004"/>
          <c:y val="2.8967254408060455E-2"/>
        </c:manualLayout>
      </c:layout>
      <c:overlay val="0"/>
      <c:spPr>
        <a:noFill/>
        <a:ln w="25400">
          <a:noFill/>
        </a:ln>
      </c:spPr>
    </c:title>
    <c:autoTitleDeleted val="0"/>
    <c:plotArea>
      <c:layout>
        <c:manualLayout>
          <c:layoutTarget val="inner"/>
          <c:xMode val="edge"/>
          <c:yMode val="edge"/>
          <c:x val="0.10955722386210576"/>
          <c:y val="0.16498740554156183"/>
          <c:w val="0.53302308914471308"/>
          <c:h val="0.68639798488664949"/>
        </c:manualLayout>
      </c:layout>
      <c:scatterChart>
        <c:scatterStyle val="lineMarker"/>
        <c:varyColors val="0"/>
        <c:ser>
          <c:idx val="0"/>
          <c:order val="0"/>
          <c:tx>
            <c:strRef>
              <c:f>'ISO_27006-Domaine (Global)'!$F$2</c:f>
              <c:strCache>
                <c:ptCount val="1"/>
                <c:pt idx="0">
                  <c:v>5. Exigences générales</c:v>
                </c:pt>
              </c:strCache>
            </c:strRef>
          </c:tx>
          <c:spPr>
            <a:ln w="19050">
              <a:noFill/>
            </a:ln>
          </c:spPr>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15:showLeaderLines val="1"/>
              </c:ext>
            </c:extLst>
          </c:dLbls>
          <c:xVal>
            <c:numRef>
              <c:f>'ISO_27006-Domaine (Global)'!$G$2</c:f>
              <c:numCache>
                <c:formatCode>0.0</c:formatCode>
                <c:ptCount val="1"/>
                <c:pt idx="0">
                  <c:v>3</c:v>
                </c:pt>
              </c:numCache>
            </c:numRef>
          </c:xVal>
          <c:yVal>
            <c:numRef>
              <c:f>'ISO_27006-Domaine (Global)'!$G$2</c:f>
              <c:numCache>
                <c:formatCode>0.0</c:formatCode>
                <c:ptCount val="1"/>
                <c:pt idx="0">
                  <c:v>3</c:v>
                </c:pt>
              </c:numCache>
            </c:numRef>
          </c:yVal>
          <c:smooth val="0"/>
          <c:extLst>
            <c:ext xmlns:c16="http://schemas.microsoft.com/office/drawing/2014/chart" uri="{C3380CC4-5D6E-409C-BE32-E72D297353CC}">
              <c16:uniqueId val="{00000000-6A6F-420B-820E-15E0CAC28B9C}"/>
            </c:ext>
          </c:extLst>
        </c:ser>
        <c:ser>
          <c:idx val="1"/>
          <c:order val="1"/>
          <c:tx>
            <c:strRef>
              <c:f>'ISO_27006-Domaine (Global)'!$F$3</c:f>
              <c:strCache>
                <c:ptCount val="1"/>
                <c:pt idx="0">
                  <c:v>6. Exigences Structurelles</c:v>
                </c:pt>
              </c:strCache>
            </c:strRef>
          </c:tx>
          <c:spPr>
            <a:ln w="28575">
              <a:noFill/>
            </a:ln>
          </c:spPr>
          <c:marker>
            <c:symbol val="square"/>
            <c:size val="5"/>
          </c:marker>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15:showLeaderLines val="1"/>
              </c:ext>
            </c:extLst>
          </c:dLbls>
          <c:xVal>
            <c:numRef>
              <c:f>'ISO_27006-Domaine (Global)'!$G$3</c:f>
              <c:numCache>
                <c:formatCode>0.0</c:formatCode>
                <c:ptCount val="1"/>
                <c:pt idx="0">
                  <c:v>2.5</c:v>
                </c:pt>
              </c:numCache>
            </c:numRef>
          </c:xVal>
          <c:yVal>
            <c:numRef>
              <c:f>'ISO_27006-Domaine (Global)'!$G$3</c:f>
              <c:numCache>
                <c:formatCode>0.0</c:formatCode>
                <c:ptCount val="1"/>
                <c:pt idx="0">
                  <c:v>2.5</c:v>
                </c:pt>
              </c:numCache>
            </c:numRef>
          </c:yVal>
          <c:smooth val="0"/>
          <c:extLst>
            <c:ext xmlns:c16="http://schemas.microsoft.com/office/drawing/2014/chart" uri="{C3380CC4-5D6E-409C-BE32-E72D297353CC}">
              <c16:uniqueId val="{00000001-6A6F-420B-820E-15E0CAC28B9C}"/>
            </c:ext>
          </c:extLst>
        </c:ser>
        <c:ser>
          <c:idx val="2"/>
          <c:order val="2"/>
          <c:tx>
            <c:strRef>
              <c:f>'ISO_27006-Domaine (Global)'!$F$4</c:f>
              <c:strCache>
                <c:ptCount val="1"/>
                <c:pt idx="0">
                  <c:v>7. Besoin en ressource</c:v>
                </c:pt>
              </c:strCache>
            </c:strRef>
          </c:tx>
          <c:spPr>
            <a:ln w="28575">
              <a:noFill/>
            </a:ln>
          </c:spPr>
          <c:marker>
            <c:symbol val="triangle"/>
            <c:size val="5"/>
          </c:marker>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15:showLeaderLines val="1"/>
              </c:ext>
            </c:extLst>
          </c:dLbls>
          <c:xVal>
            <c:numRef>
              <c:f>'ISO_27006-Domaine (Global)'!$G$4</c:f>
              <c:numCache>
                <c:formatCode>0.0</c:formatCode>
                <c:ptCount val="1"/>
                <c:pt idx="0">
                  <c:v>2.0138888888888888</c:v>
                </c:pt>
              </c:numCache>
            </c:numRef>
          </c:xVal>
          <c:yVal>
            <c:numRef>
              <c:f>'ISO_27006-Domaine (Global)'!$G$4</c:f>
              <c:numCache>
                <c:formatCode>0.0</c:formatCode>
                <c:ptCount val="1"/>
                <c:pt idx="0">
                  <c:v>2.0138888888888888</c:v>
                </c:pt>
              </c:numCache>
            </c:numRef>
          </c:yVal>
          <c:smooth val="0"/>
          <c:extLst>
            <c:ext xmlns:c16="http://schemas.microsoft.com/office/drawing/2014/chart" uri="{C3380CC4-5D6E-409C-BE32-E72D297353CC}">
              <c16:uniqueId val="{00000002-6A6F-420B-820E-15E0CAC28B9C}"/>
            </c:ext>
          </c:extLst>
        </c:ser>
        <c:dLbls>
          <c:showLegendKey val="1"/>
          <c:showVal val="1"/>
          <c:showCatName val="0"/>
          <c:showSerName val="0"/>
          <c:showPercent val="0"/>
          <c:showBubbleSize val="0"/>
        </c:dLbls>
        <c:axId val="254105176"/>
        <c:axId val="254100864"/>
        <c:extLst>
          <c:ext xmlns:c15="http://schemas.microsoft.com/office/drawing/2012/chart" uri="{02D57815-91ED-43cb-92C2-25804820EDAC}">
            <c15:filteredScatterSeries>
              <c15:ser>
                <c:idx val="3"/>
                <c:order val="3"/>
                <c:tx>
                  <c:strRef>
                    <c:extLst>
                      <c:ext uri="{02D57815-91ED-43cb-92C2-25804820EDAC}">
                        <c15:formulaRef>
                          <c15:sqref>'ISO_2733.2-Domaine 1 (Global)'!#REF!</c15:sqref>
                        </c15:formulaRef>
                      </c:ext>
                    </c:extLst>
                    <c:strCache>
                      <c:ptCount val="1"/>
                      <c:pt idx="0">
                        <c:v>#REF!</c:v>
                      </c:pt>
                    </c:strCache>
                  </c:strRef>
                </c:tx>
                <c:spPr>
                  <a:ln w="19050">
                    <a:noFill/>
                  </a:ln>
                </c:spPr>
                <c:marker>
                  <c:symbol val="x"/>
                  <c:size val="5"/>
                </c:marker>
                <c:dLbls>
                  <c:spPr>
                    <a:noFill/>
                    <a:ln>
                      <a:noFill/>
                    </a:ln>
                    <a:effectLst/>
                  </c:spPr>
                  <c:showLegendKey val="1"/>
                  <c:showVal val="1"/>
                  <c:showCatName val="0"/>
                  <c:showSerName val="0"/>
                  <c:showPercent val="0"/>
                  <c:showBubbleSize val="0"/>
                  <c:showLeaderLines val="0"/>
                  <c:extLst>
                    <c:ext uri="{CE6537A1-D6FC-4f65-9D91-7224C49458BB}">
                      <c15:showLeaderLines val="1"/>
                    </c:ext>
                  </c:extLst>
                </c:dLbls>
                <c:xVal>
                  <c:numRef>
                    <c:extLst>
                      <c:ext uri="{02D57815-91ED-43cb-92C2-25804820EDAC}">
                        <c15:formulaRef>
                          <c15:sqref>'ISO_2733.2-Domaine 1 (Global)'!#REF!</c15:sqref>
                        </c15:formulaRef>
                      </c:ext>
                    </c:extLst>
                  </c:numRef>
                </c:xVal>
                <c:yVal>
                  <c:numRef>
                    <c:extLst>
                      <c:ext uri="{02D57815-91ED-43cb-92C2-25804820EDAC}">
                        <c15:formulaRef>
                          <c15:sqref>'ISO_2733.2-Domaine 1 (Global)'!#REF!</c15:sqref>
                        </c15:formulaRef>
                      </c:ext>
                    </c:extLst>
                    <c:numCache>
                      <c:formatCode>General</c:formatCode>
                      <c:ptCount val="1"/>
                      <c:pt idx="0">
                        <c:v>1</c:v>
                      </c:pt>
                    </c:numCache>
                  </c:numRef>
                </c:yVal>
                <c:smooth val="0"/>
                <c:extLst>
                  <c:ext xmlns:c16="http://schemas.microsoft.com/office/drawing/2014/chart" uri="{C3380CC4-5D6E-409C-BE32-E72D297353CC}">
                    <c16:uniqueId val="{00000003-6A6F-420B-820E-15E0CAC28B9C}"/>
                  </c:ext>
                </c:extLst>
              </c15:ser>
            </c15:filteredScatterSeries>
          </c:ext>
        </c:extLst>
      </c:scatterChart>
      <c:valAx>
        <c:axId val="254105176"/>
        <c:scaling>
          <c:orientation val="minMax"/>
        </c:scaling>
        <c:delete val="1"/>
        <c:axPos val="b"/>
        <c:numFmt formatCode="0.0" sourceLinked="1"/>
        <c:majorTickMark val="out"/>
        <c:minorTickMark val="none"/>
        <c:tickLblPos val="nextTo"/>
        <c:crossAx val="254100864"/>
        <c:crosses val="autoZero"/>
        <c:crossBetween val="midCat"/>
      </c:valAx>
      <c:valAx>
        <c:axId val="254100864"/>
        <c:scaling>
          <c:orientation val="minMax"/>
          <c:max val="5"/>
        </c:scaling>
        <c:delete val="0"/>
        <c:axPos val="l"/>
        <c:majorGridlines>
          <c:spPr>
            <a:ln w="25400">
              <a:solidFill>
                <a:srgbClr val="FF0000"/>
              </a:solidFill>
              <a:prstDash val="solid"/>
            </a:ln>
          </c:spPr>
        </c:majorGridlines>
        <c:numFmt formatCode="0.0" sourceLinked="1"/>
        <c:majorTickMark val="out"/>
        <c:minorTickMark val="none"/>
        <c:tickLblPos val="nextTo"/>
        <c:spPr>
          <a:ln w="12700">
            <a:solidFill>
              <a:srgbClr val="000000"/>
            </a:solidFill>
            <a:prstDash val="solid"/>
          </a:ln>
        </c:spPr>
        <c:txPr>
          <a:bodyPr rot="0" vert="horz"/>
          <a:lstStyle/>
          <a:p>
            <a:pPr>
              <a:defRPr lang="en-US" sz="1450" b="0" i="0" u="none" strike="noStrike" baseline="0">
                <a:solidFill>
                  <a:srgbClr val="FFFFFF"/>
                </a:solidFill>
                <a:latin typeface="Arial"/>
                <a:ea typeface="Arial"/>
                <a:cs typeface="Arial"/>
              </a:defRPr>
            </a:pPr>
            <a:endParaRPr lang="en-US"/>
          </a:p>
        </c:txPr>
        <c:crossAx val="254105176"/>
        <c:crossesAt val="0"/>
        <c:crossBetween val="midCat"/>
        <c:majorUnit val="1"/>
        <c:minorUnit val="0.1"/>
      </c:valAx>
      <c:spPr>
        <a:noFill/>
        <a:ln w="25400">
          <a:noFill/>
        </a:ln>
      </c:spPr>
    </c:plotArea>
    <c:legend>
      <c:legendPos val="r"/>
      <c:layout>
        <c:manualLayout>
          <c:xMode val="edge"/>
          <c:yMode val="edge"/>
          <c:x val="0.69077914065522683"/>
          <c:y val="0.14690666034668209"/>
          <c:w val="0.30072384508315947"/>
          <c:h val="0.14045613548735872"/>
        </c:manualLayout>
      </c:layout>
      <c:overlay val="0"/>
      <c:spPr>
        <a:solidFill>
          <a:srgbClr val="FFFFFF"/>
        </a:solidFill>
        <a:ln w="3175">
          <a:solidFill>
            <a:srgbClr val="000000"/>
          </a:solidFill>
          <a:prstDash val="solid"/>
        </a:ln>
        <a:effectLst>
          <a:outerShdw dist="35921" dir="2700000" algn="br">
            <a:srgbClr val="000000"/>
          </a:outerShdw>
        </a:effectLst>
      </c:spPr>
      <c:txPr>
        <a:bodyPr/>
        <a:lstStyle/>
        <a:p>
          <a:pPr>
            <a:defRPr lang="en-US"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orientation="landscape"/>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8896493329942968"/>
          <c:y val="0.33433289477079614"/>
          <c:w val="0.39704236898228723"/>
          <c:h val="0.52323847656954192"/>
        </c:manualLayout>
      </c:layout>
      <c:radarChart>
        <c:radarStyle val="filled"/>
        <c:varyColors val="0"/>
        <c:ser>
          <c:idx val="1"/>
          <c:order val="0"/>
          <c:spPr>
            <a:solidFill>
              <a:srgbClr val="FF0000"/>
            </a:solidFill>
            <a:ln w="12700">
              <a:solidFill>
                <a:srgbClr val="000000"/>
              </a:solidFill>
              <a:prstDash val="solid"/>
            </a:ln>
          </c:spPr>
          <c:dLbls>
            <c:spPr>
              <a:noFill/>
              <a:ln w="25400">
                <a:noFill/>
              </a:ln>
            </c:spPr>
            <c:txPr>
              <a:bodyPr/>
              <a:lstStyle/>
              <a:p>
                <a:pPr>
                  <a:defRPr lang="en-US" sz="85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'ISO_27006-Domaine (Global)'!$F$2:$F$7</c:f>
              <c:strCache>
                <c:ptCount val="6"/>
                <c:pt idx="0">
                  <c:v>5. Exigences générales</c:v>
                </c:pt>
                <c:pt idx="1">
                  <c:v>6. Exigences Structurelles</c:v>
                </c:pt>
                <c:pt idx="2">
                  <c:v>7. Besoin en ressource</c:v>
                </c:pt>
                <c:pt idx="3">
                  <c:v>8. Exigences d'informations</c:v>
                </c:pt>
                <c:pt idx="4">
                  <c:v>9. Exigences du processus</c:v>
                </c:pt>
                <c:pt idx="5">
                  <c:v>10. Exigences du système de gestion pour les organismes de certification</c:v>
                </c:pt>
              </c:strCache>
            </c:strRef>
          </c:cat>
          <c:val>
            <c:numRef>
              <c:f>'ISO_27006-Domaine (Global)'!$G$2:$G$7</c:f>
              <c:numCache>
                <c:formatCode>0.0</c:formatCode>
                <c:ptCount val="6"/>
                <c:pt idx="0">
                  <c:v>3</c:v>
                </c:pt>
                <c:pt idx="1">
                  <c:v>2.5</c:v>
                </c:pt>
                <c:pt idx="2">
                  <c:v>2.0138888888888888</c:v>
                </c:pt>
                <c:pt idx="3">
                  <c:v>1.25</c:v>
                </c:pt>
                <c:pt idx="4">
                  <c:v>2.6875</c:v>
                </c:pt>
                <c:pt idx="5">
                  <c:v>3.3333333333333335</c:v>
                </c:pt>
              </c:numCache>
            </c:numRef>
          </c:val>
          <c:extLst>
            <c:ext xmlns:c16="http://schemas.microsoft.com/office/drawing/2014/chart" uri="{C3380CC4-5D6E-409C-BE32-E72D297353CC}">
              <c16:uniqueId val="{00000000-B065-46C8-90FA-1A76B2E1BD67}"/>
            </c:ext>
          </c:extLst>
        </c:ser>
        <c:ser>
          <c:idx val="0"/>
          <c:order val="1"/>
          <c:spPr>
            <a:solidFill>
              <a:srgbClr val="00FF00"/>
            </a:solidFill>
            <a:ln w="25400">
              <a:noFill/>
            </a:ln>
          </c:spPr>
          <c:dLbls>
            <c:spPr>
              <a:noFill/>
              <a:ln w="25400">
                <a:noFill/>
              </a:ln>
            </c:spPr>
            <c:txPr>
              <a:bodyPr/>
              <a:lstStyle/>
              <a:p>
                <a:pPr>
                  <a:defRPr lang="en-US" sz="85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'ISO_27006-Domaine (Global)'!$F$2:$F$7</c:f>
              <c:strCache>
                <c:ptCount val="6"/>
                <c:pt idx="0">
                  <c:v>5. Exigences générales</c:v>
                </c:pt>
                <c:pt idx="1">
                  <c:v>6. Exigences Structurelles</c:v>
                </c:pt>
                <c:pt idx="2">
                  <c:v>7. Besoin en ressource</c:v>
                </c:pt>
                <c:pt idx="3">
                  <c:v>8. Exigences d'informations</c:v>
                </c:pt>
                <c:pt idx="4">
                  <c:v>9. Exigences du processus</c:v>
                </c:pt>
                <c:pt idx="5">
                  <c:v>10. Exigences du système de gestion pour les organismes de certification</c:v>
                </c:pt>
              </c:strCache>
            </c:strRef>
          </c:cat>
          <c:val>
            <c:numRef>
              <c:f>'ISO_27006-Domaine (Global)'!$J$2:$J$7</c:f>
              <c:numCache>
                <c:formatCode>0.0</c:formatCode>
                <c:ptCount val="6"/>
                <c:pt idx="0">
                  <c:v>3</c:v>
                </c:pt>
                <c:pt idx="1">
                  <c:v>3</c:v>
                </c:pt>
                <c:pt idx="2">
                  <c:v>4</c:v>
                </c:pt>
                <c:pt idx="3">
                  <c:v>2</c:v>
                </c:pt>
                <c:pt idx="4">
                  <c:v>4</c:v>
                </c:pt>
                <c:pt idx="5">
                  <c:v>3</c:v>
                </c:pt>
              </c:numCache>
            </c:numRef>
          </c:val>
          <c:extLst>
            <c:ext xmlns:c16="http://schemas.microsoft.com/office/drawing/2014/chart" uri="{C3380CC4-5D6E-409C-BE32-E72D297353CC}">
              <c16:uniqueId val="{00000001-B065-46C8-90FA-1A76B2E1BD67}"/>
            </c:ext>
          </c:extLst>
        </c:ser>
        <c:dLbls>
          <c:showLegendKey val="0"/>
          <c:showVal val="1"/>
          <c:showCatName val="0"/>
          <c:showSerName val="0"/>
          <c:showPercent val="0"/>
          <c:showBubbleSize val="0"/>
        </c:dLbls>
        <c:axId val="254102432"/>
        <c:axId val="254102824"/>
      </c:radarChart>
      <c:catAx>
        <c:axId val="254102432"/>
        <c:scaling>
          <c:orientation val="minMax"/>
        </c:scaling>
        <c:delete val="0"/>
        <c:axPos val="b"/>
        <c:majorGridlines>
          <c:spPr>
            <a:ln w="12700">
              <a:solidFill>
                <a:srgbClr val="000000"/>
              </a:solidFill>
              <a:prstDash val="solid"/>
            </a:ln>
          </c:spPr>
        </c:majorGridlines>
        <c:numFmt formatCode="General" sourceLinked="1"/>
        <c:majorTickMark val="out"/>
        <c:minorTickMark val="none"/>
        <c:tickLblPos val="nextTo"/>
        <c:txPr>
          <a:bodyPr rot="0" vert="horz"/>
          <a:lstStyle/>
          <a:p>
            <a:pPr>
              <a:defRPr lang="en-US" sz="900" b="1" i="0" u="none" strike="noStrike" baseline="0">
                <a:solidFill>
                  <a:srgbClr val="000000"/>
                </a:solidFill>
                <a:latin typeface="Arial"/>
                <a:ea typeface="Arial"/>
                <a:cs typeface="Arial"/>
              </a:defRPr>
            </a:pPr>
            <a:endParaRPr lang="en-US"/>
          </a:p>
        </c:txPr>
        <c:crossAx val="254102824"/>
        <c:crosses val="autoZero"/>
        <c:auto val="0"/>
        <c:lblAlgn val="ctr"/>
        <c:lblOffset val="100"/>
        <c:noMultiLvlLbl val="0"/>
      </c:catAx>
      <c:valAx>
        <c:axId val="254102824"/>
        <c:scaling>
          <c:orientation val="minMax"/>
          <c:max val="5"/>
        </c:scaling>
        <c:delete val="0"/>
        <c:axPos val="l"/>
        <c:majorGridlines>
          <c:spPr>
            <a:ln w="12700">
              <a:solidFill>
                <a:srgbClr val="FF0000"/>
              </a:solidFill>
              <a:prstDash val="solid"/>
            </a:ln>
          </c:spPr>
        </c:majorGridlines>
        <c:numFmt formatCode="0.0" sourceLinked="1"/>
        <c:majorTickMark val="cross"/>
        <c:minorTickMark val="none"/>
        <c:tickLblPos val="nextTo"/>
        <c:spPr>
          <a:ln w="12700">
            <a:solidFill>
              <a:srgbClr val="000000"/>
            </a:solidFill>
            <a:prstDash val="solid"/>
          </a:ln>
        </c:spPr>
        <c:txPr>
          <a:bodyPr rot="0" vert="horz"/>
          <a:lstStyle/>
          <a:p>
            <a:pPr>
              <a:defRPr lang="en-US" sz="1125" b="1" i="0" u="none" strike="noStrike" baseline="0">
                <a:solidFill>
                  <a:srgbClr val="FFFFFF"/>
                </a:solidFill>
                <a:latin typeface="Arial"/>
                <a:ea typeface="Arial"/>
                <a:cs typeface="Arial"/>
              </a:defRPr>
            </a:pPr>
            <a:endParaRPr lang="en-US"/>
          </a:p>
        </c:txPr>
        <c:crossAx val="25410243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orientation="landscape"/>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lang="en-US" sz="1175" b="1" i="0" u="none" strike="noStrike" baseline="0">
                <a:solidFill>
                  <a:srgbClr val="000000"/>
                </a:solidFill>
                <a:latin typeface="Arial"/>
                <a:ea typeface="Arial"/>
                <a:cs typeface="Arial"/>
              </a:defRPr>
            </a:pPr>
            <a:r>
              <a:rPr lang="fr-FR" sz="1175" b="1" i="0" u="none" strike="noStrike" baseline="0"/>
              <a:t>5. Exigences générales </a:t>
            </a:r>
            <a:endParaRPr lang="fr-FR" baseline="0"/>
          </a:p>
        </c:rich>
      </c:tx>
      <c:layout>
        <c:manualLayout>
          <c:xMode val="edge"/>
          <c:yMode val="edge"/>
          <c:x val="5.8365576409060044E-5"/>
          <c:y val="6.3027006571313285E-2"/>
        </c:manualLayout>
      </c:layout>
      <c:overlay val="0"/>
      <c:spPr>
        <a:noFill/>
        <a:ln w="25400">
          <a:noFill/>
        </a:ln>
      </c:spPr>
    </c:title>
    <c:autoTitleDeleted val="0"/>
    <c:plotArea>
      <c:layout>
        <c:manualLayout>
          <c:layoutTarget val="inner"/>
          <c:xMode val="edge"/>
          <c:yMode val="edge"/>
          <c:x val="2.1538510077772119E-2"/>
          <c:y val="0.18511450381679398"/>
          <c:w val="0.64769376733871886"/>
          <c:h val="0.8034351145038171"/>
        </c:manualLayout>
      </c:layout>
      <c:radarChart>
        <c:radarStyle val="filled"/>
        <c:varyColors val="0"/>
        <c:ser>
          <c:idx val="0"/>
          <c:order val="0"/>
          <c:spPr>
            <a:solidFill>
              <a:srgbClr val="9999FF"/>
            </a:solidFill>
            <a:ln w="12700">
              <a:solidFill>
                <a:srgbClr val="000000"/>
              </a:solidFill>
              <a:prstDash val="solid"/>
            </a:ln>
          </c:spPr>
          <c:dLbls>
            <c:delete val="1"/>
          </c:dLbls>
          <c:cat>
            <c:strRef>
              <c:f>'ISO_27006-Domaine 5'!$E$3</c:f>
              <c:strCache>
                <c:ptCount val="1"/>
                <c:pt idx="0">
                  <c:v>5.2 Gestion de l'impartialité</c:v>
                </c:pt>
              </c:strCache>
            </c:strRef>
          </c:cat>
          <c:val>
            <c:numRef>
              <c:f>'ISO_27006-Domaine 5'!$J$3</c:f>
              <c:numCache>
                <c:formatCode>0.0</c:formatCode>
                <c:ptCount val="1"/>
                <c:pt idx="0">
                  <c:v>3</c:v>
                </c:pt>
              </c:numCache>
            </c:numRef>
          </c:val>
          <c:extLst>
            <c:ext xmlns:c16="http://schemas.microsoft.com/office/drawing/2014/chart" uri="{C3380CC4-5D6E-409C-BE32-E72D297353CC}">
              <c16:uniqueId val="{00000000-0CA3-47E5-8AF9-56AF7E2AA5B2}"/>
            </c:ext>
          </c:extLst>
        </c:ser>
        <c:dLbls>
          <c:showLegendKey val="0"/>
          <c:showVal val="1"/>
          <c:showCatName val="0"/>
          <c:showSerName val="0"/>
          <c:showPercent val="0"/>
          <c:showBubbleSize val="0"/>
        </c:dLbls>
        <c:axId val="254100472"/>
        <c:axId val="254104000"/>
      </c:radarChart>
      <c:catAx>
        <c:axId val="254100472"/>
        <c:scaling>
          <c:orientation val="minMax"/>
        </c:scaling>
        <c:delete val="0"/>
        <c:axPos val="b"/>
        <c:majorGridlines/>
        <c:numFmt formatCode="General" sourceLinked="1"/>
        <c:majorTickMark val="out"/>
        <c:minorTickMark val="none"/>
        <c:tickLblPos val="nextTo"/>
        <c:txPr>
          <a:bodyPr rot="0" vert="horz"/>
          <a:lstStyle/>
          <a:p>
            <a:pPr>
              <a:defRPr lang="en-US" sz="1200" b="0" i="0" u="none" strike="noStrike" baseline="0">
                <a:solidFill>
                  <a:srgbClr val="000000"/>
                </a:solidFill>
                <a:latin typeface="Arial"/>
                <a:ea typeface="Arial"/>
                <a:cs typeface="Arial"/>
              </a:defRPr>
            </a:pPr>
            <a:endParaRPr lang="en-US"/>
          </a:p>
        </c:txPr>
        <c:crossAx val="254104000"/>
        <c:crosses val="autoZero"/>
        <c:auto val="0"/>
        <c:lblAlgn val="ctr"/>
        <c:lblOffset val="100"/>
        <c:noMultiLvlLbl val="0"/>
      </c:catAx>
      <c:valAx>
        <c:axId val="254104000"/>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875" b="0" i="0" u="none" strike="noStrike" baseline="0">
                <a:solidFill>
                  <a:srgbClr val="000000"/>
                </a:solidFill>
                <a:latin typeface="Arial"/>
                <a:ea typeface="Arial"/>
                <a:cs typeface="Arial"/>
              </a:defRPr>
            </a:pPr>
            <a:endParaRPr lang="en-US"/>
          </a:p>
        </c:txPr>
        <c:crossAx val="25410047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lang="en-US" sz="1175" b="1" i="0" u="none" strike="noStrike" baseline="0">
                <a:solidFill>
                  <a:srgbClr val="000000"/>
                </a:solidFill>
                <a:latin typeface="Arial"/>
                <a:ea typeface="Arial"/>
                <a:cs typeface="Arial"/>
              </a:defRPr>
            </a:pPr>
            <a:r>
              <a:rPr lang="fr-FR" sz="1175" b="1" i="0" u="none" strike="noStrike" baseline="0"/>
              <a:t>6. Exigences Structurelles </a:t>
            </a:r>
            <a:endParaRPr lang="fr-FR" baseline="0"/>
          </a:p>
        </c:rich>
      </c:tx>
      <c:layout>
        <c:manualLayout>
          <c:xMode val="edge"/>
          <c:yMode val="edge"/>
          <c:x val="1.2682939159779957E-2"/>
          <c:y val="1.9878588558011754E-2"/>
        </c:manualLayout>
      </c:layout>
      <c:overlay val="0"/>
      <c:spPr>
        <a:noFill/>
        <a:ln w="25400">
          <a:noFill/>
        </a:ln>
      </c:spPr>
    </c:title>
    <c:autoTitleDeleted val="0"/>
    <c:plotArea>
      <c:layout>
        <c:manualLayout>
          <c:layoutTarget val="inner"/>
          <c:xMode val="edge"/>
          <c:yMode val="edge"/>
          <c:x val="2.1538510077772119E-2"/>
          <c:y val="0.18511450381679398"/>
          <c:w val="0.64769376733871886"/>
          <c:h val="0.8034351145038171"/>
        </c:manualLayout>
      </c:layout>
      <c:radarChart>
        <c:radarStyle val="filled"/>
        <c:varyColors val="0"/>
        <c:ser>
          <c:idx val="0"/>
          <c:order val="0"/>
          <c:spPr>
            <a:solidFill>
              <a:srgbClr val="9999FF"/>
            </a:solidFill>
            <a:ln w="12700">
              <a:solidFill>
                <a:srgbClr val="000000"/>
              </a:solidFill>
              <a:prstDash val="solid"/>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'ISO_27006-Domaine 6'!$E$3:$E$4</c:f>
              <c:strCache>
                <c:ptCount val="2"/>
                <c:pt idx="0">
                  <c:v>6.1 Organisation et direction</c:v>
                </c:pt>
                <c:pt idx="1">
                  <c:v>6.2 Comité de sauvegarde de l'impartialité</c:v>
                </c:pt>
              </c:strCache>
            </c:strRef>
          </c:cat>
          <c:val>
            <c:numRef>
              <c:f>'ISO_27006-Domaine 6'!$J$3:$J$4</c:f>
              <c:numCache>
                <c:formatCode>0.0</c:formatCode>
                <c:ptCount val="2"/>
                <c:pt idx="0">
                  <c:v>5</c:v>
                </c:pt>
                <c:pt idx="1">
                  <c:v>0</c:v>
                </c:pt>
              </c:numCache>
            </c:numRef>
          </c:val>
          <c:extLst>
            <c:ext xmlns:c16="http://schemas.microsoft.com/office/drawing/2014/chart" uri="{C3380CC4-5D6E-409C-BE32-E72D297353CC}">
              <c16:uniqueId val="{00000000-C515-4862-B972-DC18AE2131C2}"/>
            </c:ext>
          </c:extLst>
        </c:ser>
        <c:dLbls>
          <c:showLegendKey val="0"/>
          <c:showVal val="1"/>
          <c:showCatName val="0"/>
          <c:showSerName val="0"/>
          <c:showPercent val="0"/>
          <c:showBubbleSize val="0"/>
        </c:dLbls>
        <c:axId val="254100472"/>
        <c:axId val="254104000"/>
      </c:radarChart>
      <c:catAx>
        <c:axId val="254100472"/>
        <c:scaling>
          <c:orientation val="minMax"/>
        </c:scaling>
        <c:delete val="0"/>
        <c:axPos val="b"/>
        <c:majorGridlines/>
        <c:numFmt formatCode="General" sourceLinked="1"/>
        <c:majorTickMark val="out"/>
        <c:minorTickMark val="none"/>
        <c:tickLblPos val="nextTo"/>
        <c:txPr>
          <a:bodyPr rot="0" vert="horz"/>
          <a:lstStyle/>
          <a:p>
            <a:pPr>
              <a:defRPr lang="en-US" sz="1200" b="0" i="0" u="none" strike="noStrike" baseline="0">
                <a:solidFill>
                  <a:srgbClr val="000000"/>
                </a:solidFill>
                <a:latin typeface="Arial"/>
                <a:ea typeface="Arial"/>
                <a:cs typeface="Arial"/>
              </a:defRPr>
            </a:pPr>
            <a:endParaRPr lang="en-US"/>
          </a:p>
        </c:txPr>
        <c:crossAx val="254104000"/>
        <c:crosses val="autoZero"/>
        <c:auto val="0"/>
        <c:lblAlgn val="ctr"/>
        <c:lblOffset val="100"/>
        <c:noMultiLvlLbl val="0"/>
      </c:catAx>
      <c:valAx>
        <c:axId val="254104000"/>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875" b="0" i="0" u="none" strike="noStrike" baseline="0">
                <a:solidFill>
                  <a:srgbClr val="000000"/>
                </a:solidFill>
                <a:latin typeface="Arial"/>
                <a:ea typeface="Arial"/>
                <a:cs typeface="Arial"/>
              </a:defRPr>
            </a:pPr>
            <a:endParaRPr lang="en-US"/>
          </a:p>
        </c:txPr>
        <c:crossAx val="25410047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8896493329942968"/>
          <c:y val="0.33433289477079614"/>
          <c:w val="0.39704236898228723"/>
          <c:h val="0.52323847656954192"/>
        </c:manualLayout>
      </c:layout>
      <c:radarChart>
        <c:radarStyle val="filled"/>
        <c:varyColors val="0"/>
        <c:ser>
          <c:idx val="1"/>
          <c:order val="0"/>
          <c:spPr>
            <a:solidFill>
              <a:srgbClr val="FF0000"/>
            </a:solidFill>
            <a:ln w="12700">
              <a:solidFill>
                <a:srgbClr val="000000"/>
              </a:solidFill>
              <a:prstDash val="solid"/>
            </a:ln>
          </c:spPr>
          <c:dLbls>
            <c:spPr>
              <a:noFill/>
              <a:ln w="25400">
                <a:noFill/>
              </a:ln>
            </c:spPr>
            <c:txPr>
              <a:bodyPr/>
              <a:lstStyle/>
              <a:p>
                <a:pPr>
                  <a:defRPr lang="en-US" sz="85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GLOBAL!$F$2:$F$17</c:f>
              <c:strCache>
                <c:ptCount val="14"/>
                <c:pt idx="0">
                  <c:v>ISO 27001</c:v>
                </c:pt>
                <c:pt idx="1">
                  <c:v>ISO 27002</c:v>
                </c:pt>
                <c:pt idx="2">
                  <c:v>ISO 27003</c:v>
                </c:pt>
                <c:pt idx="3">
                  <c:v>ISO 27004</c:v>
                </c:pt>
                <c:pt idx="4">
                  <c:v>ISO 27005</c:v>
                </c:pt>
                <c:pt idx="5">
                  <c:v>ISO 27006</c:v>
                </c:pt>
                <c:pt idx="6">
                  <c:v>ISO 27007</c:v>
                </c:pt>
                <c:pt idx="7">
                  <c:v>ISO 27018</c:v>
                </c:pt>
                <c:pt idx="8">
                  <c:v>ISO 27033.1</c:v>
                </c:pt>
                <c:pt idx="9">
                  <c:v>ISO 27033.2</c:v>
                </c:pt>
                <c:pt idx="10">
                  <c:v>ISO 27033.6</c:v>
                </c:pt>
                <c:pt idx="11">
                  <c:v>ISO 27034.5</c:v>
                </c:pt>
                <c:pt idx="12">
                  <c:v>ISO 27039</c:v>
                </c:pt>
                <c:pt idx="13">
                  <c:v>ISO 27040</c:v>
                </c:pt>
              </c:strCache>
            </c:strRef>
          </c:cat>
          <c:val>
            <c:numRef>
              <c:f>GLOBAL!$G$2:$G$17</c:f>
              <c:numCache>
                <c:formatCode>0.0</c:formatCode>
                <c:ptCount val="14"/>
                <c:pt idx="0">
                  <c:v>2.8035714285714284</c:v>
                </c:pt>
                <c:pt idx="1">
                  <c:v>0</c:v>
                </c:pt>
                <c:pt idx="2">
                  <c:v>0</c:v>
                </c:pt>
                <c:pt idx="3">
                  <c:v>4.5176282051282053</c:v>
                </c:pt>
                <c:pt idx="4">
                  <c:v>4.6527777777777777</c:v>
                </c:pt>
                <c:pt idx="5">
                  <c:v>2.4641203703703707</c:v>
                </c:pt>
                <c:pt idx="6">
                  <c:v>0</c:v>
                </c:pt>
                <c:pt idx="7">
                  <c:v>1.8711734693877553</c:v>
                </c:pt>
                <c:pt idx="8">
                  <c:v>2.0415032679738561</c:v>
                </c:pt>
                <c:pt idx="9">
                  <c:v>3.1124338624338628</c:v>
                </c:pt>
                <c:pt idx="10">
                  <c:v>3.5553977272727275</c:v>
                </c:pt>
                <c:pt idx="11">
                  <c:v>0</c:v>
                </c:pt>
                <c:pt idx="12">
                  <c:v>2.9734299516908211</c:v>
                </c:pt>
                <c:pt idx="13">
                  <c:v>3.3323412698412702</c:v>
                </c:pt>
              </c:numCache>
            </c:numRef>
          </c:val>
          <c:extLst>
            <c:ext xmlns:c16="http://schemas.microsoft.com/office/drawing/2014/chart" uri="{C3380CC4-5D6E-409C-BE32-E72D297353CC}">
              <c16:uniqueId val="{00000000-E2D5-43FF-8CC5-4489A07A7D39}"/>
            </c:ext>
          </c:extLst>
        </c:ser>
        <c:ser>
          <c:idx val="0"/>
          <c:order val="1"/>
          <c:spPr>
            <a:solidFill>
              <a:srgbClr val="00FF00"/>
            </a:solidFill>
            <a:ln w="25400">
              <a:noFill/>
            </a:ln>
          </c:spPr>
          <c:dLbls>
            <c:spPr>
              <a:noFill/>
              <a:ln w="25400">
                <a:noFill/>
              </a:ln>
            </c:spPr>
            <c:txPr>
              <a:bodyPr/>
              <a:lstStyle/>
              <a:p>
                <a:pPr>
                  <a:defRPr lang="en-US" sz="85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GLOBAL!$F$2:$F$17</c:f>
              <c:strCache>
                <c:ptCount val="14"/>
                <c:pt idx="0">
                  <c:v>ISO 27001</c:v>
                </c:pt>
                <c:pt idx="1">
                  <c:v>ISO 27002</c:v>
                </c:pt>
                <c:pt idx="2">
                  <c:v>ISO 27003</c:v>
                </c:pt>
                <c:pt idx="3">
                  <c:v>ISO 27004</c:v>
                </c:pt>
                <c:pt idx="4">
                  <c:v>ISO 27005</c:v>
                </c:pt>
                <c:pt idx="5">
                  <c:v>ISO 27006</c:v>
                </c:pt>
                <c:pt idx="6">
                  <c:v>ISO 27007</c:v>
                </c:pt>
                <c:pt idx="7">
                  <c:v>ISO 27018</c:v>
                </c:pt>
                <c:pt idx="8">
                  <c:v>ISO 27033.1</c:v>
                </c:pt>
                <c:pt idx="9">
                  <c:v>ISO 27033.2</c:v>
                </c:pt>
                <c:pt idx="10">
                  <c:v>ISO 27033.6</c:v>
                </c:pt>
                <c:pt idx="11">
                  <c:v>ISO 27034.5</c:v>
                </c:pt>
                <c:pt idx="12">
                  <c:v>ISO 27039</c:v>
                </c:pt>
                <c:pt idx="13">
                  <c:v>ISO 27040</c:v>
                </c:pt>
              </c:strCache>
            </c:strRef>
          </c:cat>
          <c:val>
            <c:numRef>
              <c:f>GLOBAL!$J$2:$J$17</c:f>
              <c:numCache>
                <c:formatCode>0.0</c:formatCode>
                <c:ptCount val="14"/>
                <c:pt idx="0">
                  <c:v>3</c:v>
                </c:pt>
                <c:pt idx="1">
                  <c:v>3</c:v>
                </c:pt>
                <c:pt idx="2">
                  <c:v>4</c:v>
                </c:pt>
                <c:pt idx="3">
                  <c:v>2.5</c:v>
                </c:pt>
                <c:pt idx="4">
                  <c:v>2</c:v>
                </c:pt>
                <c:pt idx="5">
                  <c:v>2</c:v>
                </c:pt>
                <c:pt idx="6">
                  <c:v>1.9</c:v>
                </c:pt>
                <c:pt idx="7">
                  <c:v>2</c:v>
                </c:pt>
                <c:pt idx="8">
                  <c:v>3.8</c:v>
                </c:pt>
                <c:pt idx="9">
                  <c:v>3.4</c:v>
                </c:pt>
                <c:pt idx="10">
                  <c:v>1.5</c:v>
                </c:pt>
                <c:pt idx="11">
                  <c:v>3</c:v>
                </c:pt>
                <c:pt idx="12">
                  <c:v>1.6</c:v>
                </c:pt>
                <c:pt idx="13">
                  <c:v>4</c:v>
                </c:pt>
              </c:numCache>
            </c:numRef>
          </c:val>
          <c:extLst>
            <c:ext xmlns:c16="http://schemas.microsoft.com/office/drawing/2014/chart" uri="{C3380CC4-5D6E-409C-BE32-E72D297353CC}">
              <c16:uniqueId val="{00000001-E2D5-43FF-8CC5-4489A07A7D39}"/>
            </c:ext>
          </c:extLst>
        </c:ser>
        <c:dLbls>
          <c:showLegendKey val="0"/>
          <c:showVal val="1"/>
          <c:showCatName val="0"/>
          <c:showSerName val="0"/>
          <c:showPercent val="0"/>
          <c:showBubbleSize val="0"/>
        </c:dLbls>
        <c:axId val="254102432"/>
        <c:axId val="254102824"/>
      </c:radarChart>
      <c:catAx>
        <c:axId val="254102432"/>
        <c:scaling>
          <c:orientation val="minMax"/>
        </c:scaling>
        <c:delete val="0"/>
        <c:axPos val="b"/>
        <c:majorGridlines>
          <c:spPr>
            <a:ln w="12700">
              <a:solidFill>
                <a:srgbClr val="000000"/>
              </a:solidFill>
              <a:prstDash val="solid"/>
            </a:ln>
          </c:spPr>
        </c:majorGridlines>
        <c:numFmt formatCode="General" sourceLinked="1"/>
        <c:majorTickMark val="out"/>
        <c:minorTickMark val="none"/>
        <c:tickLblPos val="nextTo"/>
        <c:txPr>
          <a:bodyPr rot="0" vert="horz"/>
          <a:lstStyle/>
          <a:p>
            <a:pPr>
              <a:defRPr lang="en-US" sz="900" b="1" i="0" u="none" strike="noStrike" baseline="0">
                <a:solidFill>
                  <a:srgbClr val="000000"/>
                </a:solidFill>
                <a:latin typeface="Arial"/>
                <a:ea typeface="Arial"/>
                <a:cs typeface="Arial"/>
              </a:defRPr>
            </a:pPr>
            <a:endParaRPr lang="en-US"/>
          </a:p>
        </c:txPr>
        <c:crossAx val="254102824"/>
        <c:crosses val="autoZero"/>
        <c:auto val="0"/>
        <c:lblAlgn val="ctr"/>
        <c:lblOffset val="100"/>
        <c:noMultiLvlLbl val="0"/>
      </c:catAx>
      <c:valAx>
        <c:axId val="254102824"/>
        <c:scaling>
          <c:orientation val="minMax"/>
          <c:max val="5"/>
        </c:scaling>
        <c:delete val="0"/>
        <c:axPos val="l"/>
        <c:majorGridlines>
          <c:spPr>
            <a:ln w="12700">
              <a:solidFill>
                <a:srgbClr val="FF0000"/>
              </a:solidFill>
              <a:prstDash val="solid"/>
            </a:ln>
          </c:spPr>
        </c:majorGridlines>
        <c:numFmt formatCode="0.0" sourceLinked="1"/>
        <c:majorTickMark val="cross"/>
        <c:minorTickMark val="none"/>
        <c:tickLblPos val="nextTo"/>
        <c:spPr>
          <a:ln w="12700">
            <a:solidFill>
              <a:srgbClr val="000000"/>
            </a:solidFill>
            <a:prstDash val="solid"/>
          </a:ln>
        </c:spPr>
        <c:txPr>
          <a:bodyPr rot="0" vert="horz"/>
          <a:lstStyle/>
          <a:p>
            <a:pPr>
              <a:defRPr lang="en-US" sz="1125" b="1" i="0" u="none" strike="noStrike" baseline="0">
                <a:solidFill>
                  <a:srgbClr val="FFFFFF"/>
                </a:solidFill>
                <a:latin typeface="Arial"/>
                <a:ea typeface="Arial"/>
                <a:cs typeface="Arial"/>
              </a:defRPr>
            </a:pPr>
            <a:endParaRPr lang="en-US"/>
          </a:p>
        </c:txPr>
        <c:crossAx val="25410243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orientation="landscape"/>
  </c:printSettings>
  <c:userShapes r:id="rId1"/>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lang="en-US" sz="1175" b="1" i="0" u="none" strike="noStrike" baseline="0">
                <a:solidFill>
                  <a:srgbClr val="000000"/>
                </a:solidFill>
                <a:latin typeface="Arial"/>
                <a:ea typeface="Arial"/>
                <a:cs typeface="Arial"/>
              </a:defRPr>
            </a:pPr>
            <a:r>
              <a:rPr lang="fr-FR" sz="1175" b="1" i="0" u="none" strike="noStrike" baseline="0"/>
              <a:t>7. Besoin en ressource </a:t>
            </a:r>
            <a:endParaRPr lang="fr-FR" baseline="0"/>
          </a:p>
        </c:rich>
      </c:tx>
      <c:layout>
        <c:manualLayout>
          <c:xMode val="edge"/>
          <c:yMode val="edge"/>
          <c:x val="7.5805753364494771E-2"/>
          <c:y val="1.9878713204859177E-2"/>
        </c:manualLayout>
      </c:layout>
      <c:overlay val="0"/>
      <c:spPr>
        <a:noFill/>
        <a:ln w="25400">
          <a:noFill/>
        </a:ln>
      </c:spPr>
    </c:title>
    <c:autoTitleDeleted val="0"/>
    <c:plotArea>
      <c:layout>
        <c:manualLayout>
          <c:layoutTarget val="inner"/>
          <c:xMode val="edge"/>
          <c:yMode val="edge"/>
          <c:x val="2.1538510077772119E-2"/>
          <c:y val="0.18511450381679398"/>
          <c:w val="0.64769376733871886"/>
          <c:h val="0.8034351145038171"/>
        </c:manualLayout>
      </c:layout>
      <c:radarChart>
        <c:radarStyle val="filled"/>
        <c:varyColors val="0"/>
        <c:ser>
          <c:idx val="0"/>
          <c:order val="0"/>
          <c:spPr>
            <a:solidFill>
              <a:srgbClr val="9999FF"/>
            </a:solidFill>
            <a:ln w="12700">
              <a:solidFill>
                <a:srgbClr val="000000"/>
              </a:solidFill>
              <a:prstDash val="solid"/>
            </a:ln>
          </c:spPr>
          <c:dLbls>
            <c:delete val="1"/>
          </c:dLbls>
          <c:cat>
            <c:strRef>
              <c:f>'ISO_27006-Domaine 7'!$E$3:$E$8</c:f>
              <c:strCache>
                <c:ptCount val="6"/>
                <c:pt idx="0">
                  <c:v>7.1.1 Compétences réquises pour l'audit des ISMS</c:v>
                </c:pt>
                <c:pt idx="1">
                  <c:v>7.1.2 Compétences requises pour diriger l'équipe d'audit ISMS</c:v>
                </c:pt>
                <c:pt idx="2">
                  <c:v>7.1.3 Les compétences requises pour effectuer l'examen de la demande</c:v>
                </c:pt>
                <c:pt idx="3">
                  <c:v>7.1.4 Exigences de compétence pour examiner les rapports d'audit et prendre des décisions de certification</c:v>
                </c:pt>
                <c:pt idx="4">
                  <c:v>7.2 Démonstration des connaissances et de l'expérience de l'auditeur</c:v>
                </c:pt>
                <c:pt idx="5">
                  <c:v>7.3 Recours à des auditeurs externes et à des experts techniques externe</c:v>
                </c:pt>
              </c:strCache>
            </c:strRef>
          </c:cat>
          <c:val>
            <c:numRef>
              <c:f>'ISO_27006-Domaine 7'!$J$3:$J$8</c:f>
              <c:numCache>
                <c:formatCode>0.0</c:formatCode>
                <c:ptCount val="6"/>
                <c:pt idx="0">
                  <c:v>3.3333333333333335</c:v>
                </c:pt>
                <c:pt idx="1">
                  <c:v>5</c:v>
                </c:pt>
                <c:pt idx="2">
                  <c:v>0</c:v>
                </c:pt>
                <c:pt idx="3">
                  <c:v>3.75</c:v>
                </c:pt>
                <c:pt idx="4">
                  <c:v>0</c:v>
                </c:pt>
                <c:pt idx="5">
                  <c:v>0</c:v>
                </c:pt>
              </c:numCache>
            </c:numRef>
          </c:val>
          <c:extLst>
            <c:ext xmlns:c16="http://schemas.microsoft.com/office/drawing/2014/chart" uri="{C3380CC4-5D6E-409C-BE32-E72D297353CC}">
              <c16:uniqueId val="{00000000-705B-45DA-A3E3-1438DF3A6774}"/>
            </c:ext>
          </c:extLst>
        </c:ser>
        <c:dLbls>
          <c:showLegendKey val="0"/>
          <c:showVal val="1"/>
          <c:showCatName val="0"/>
          <c:showSerName val="0"/>
          <c:showPercent val="0"/>
          <c:showBubbleSize val="0"/>
        </c:dLbls>
        <c:axId val="254100472"/>
        <c:axId val="254104000"/>
      </c:radarChart>
      <c:catAx>
        <c:axId val="254100472"/>
        <c:scaling>
          <c:orientation val="minMax"/>
        </c:scaling>
        <c:delete val="0"/>
        <c:axPos val="b"/>
        <c:majorGridlines/>
        <c:numFmt formatCode="General" sourceLinked="1"/>
        <c:majorTickMark val="out"/>
        <c:minorTickMark val="none"/>
        <c:tickLblPos val="nextTo"/>
        <c:txPr>
          <a:bodyPr rot="0" vert="horz"/>
          <a:lstStyle/>
          <a:p>
            <a:pPr>
              <a:defRPr lang="en-US" sz="1200" b="0" i="0" u="none" strike="noStrike" baseline="0">
                <a:solidFill>
                  <a:srgbClr val="000000"/>
                </a:solidFill>
                <a:latin typeface="Arial"/>
                <a:ea typeface="Arial"/>
                <a:cs typeface="Arial"/>
              </a:defRPr>
            </a:pPr>
            <a:endParaRPr lang="en-US"/>
          </a:p>
        </c:txPr>
        <c:crossAx val="254104000"/>
        <c:crosses val="autoZero"/>
        <c:auto val="0"/>
        <c:lblAlgn val="ctr"/>
        <c:lblOffset val="100"/>
        <c:noMultiLvlLbl val="0"/>
      </c:catAx>
      <c:valAx>
        <c:axId val="254104000"/>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875" b="0" i="0" u="none" strike="noStrike" baseline="0">
                <a:solidFill>
                  <a:srgbClr val="000000"/>
                </a:solidFill>
                <a:latin typeface="Arial"/>
                <a:ea typeface="Arial"/>
                <a:cs typeface="Arial"/>
              </a:defRPr>
            </a:pPr>
            <a:endParaRPr lang="en-US"/>
          </a:p>
        </c:txPr>
        <c:crossAx val="25410047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lang="en-US" sz="1175" b="1" i="0" u="none" strike="noStrike" baseline="0">
                <a:solidFill>
                  <a:srgbClr val="000000"/>
                </a:solidFill>
                <a:latin typeface="Arial"/>
                <a:ea typeface="Arial"/>
                <a:cs typeface="Arial"/>
              </a:defRPr>
            </a:pPr>
            <a:r>
              <a:rPr lang="fr-FR" sz="1175" b="1" i="0" u="none" strike="noStrike" baseline="0"/>
              <a:t>6.Préparation à la conception de la sécurité du réseau </a:t>
            </a:r>
            <a:endParaRPr lang="fr-FR" baseline="0"/>
          </a:p>
        </c:rich>
      </c:tx>
      <c:layout>
        <c:manualLayout>
          <c:xMode val="edge"/>
          <c:yMode val="edge"/>
          <c:x val="5.8365576409060044E-5"/>
          <c:y val="6.3027006571313285E-2"/>
        </c:manualLayout>
      </c:layout>
      <c:overlay val="0"/>
      <c:spPr>
        <a:noFill/>
        <a:ln w="25400">
          <a:noFill/>
        </a:ln>
      </c:spPr>
    </c:title>
    <c:autoTitleDeleted val="0"/>
    <c:plotArea>
      <c:layout>
        <c:manualLayout>
          <c:layoutTarget val="inner"/>
          <c:xMode val="edge"/>
          <c:yMode val="edge"/>
          <c:x val="2.1538510077772119E-2"/>
          <c:y val="0.18511450381679398"/>
          <c:w val="0.64769376733871886"/>
          <c:h val="0.8034351145038171"/>
        </c:manualLayout>
      </c:layout>
      <c:radarChart>
        <c:radarStyle val="filled"/>
        <c:varyColors val="0"/>
        <c:ser>
          <c:idx val="0"/>
          <c:order val="0"/>
          <c:spPr>
            <a:solidFill>
              <a:srgbClr val="9999FF"/>
            </a:solidFill>
            <a:ln w="12700">
              <a:solidFill>
                <a:srgbClr val="000000"/>
              </a:solidFill>
              <a:prstDash val="solid"/>
            </a:ln>
          </c:spPr>
          <c:dLbls>
            <c:delete val="1"/>
          </c:dLbls>
          <c:cat>
            <c:strRef>
              <c:f>'ISO_27006-Domaine 8'!$E$3:$E$4</c:f>
              <c:strCache>
                <c:ptCount val="2"/>
                <c:pt idx="0">
                  <c:v>8.2 Documents de certification</c:v>
                </c:pt>
                <c:pt idx="1">
                  <c:v>8.4 Confidentialité</c:v>
                </c:pt>
              </c:strCache>
            </c:strRef>
          </c:cat>
          <c:val>
            <c:numRef>
              <c:f>'ISO_27006-Domaine 8'!$J$3:$J$4</c:f>
              <c:numCache>
                <c:formatCode>0.0</c:formatCode>
                <c:ptCount val="2"/>
                <c:pt idx="0">
                  <c:v>2.5</c:v>
                </c:pt>
                <c:pt idx="1">
                  <c:v>0</c:v>
                </c:pt>
              </c:numCache>
            </c:numRef>
          </c:val>
          <c:extLst>
            <c:ext xmlns:c16="http://schemas.microsoft.com/office/drawing/2014/chart" uri="{C3380CC4-5D6E-409C-BE32-E72D297353CC}">
              <c16:uniqueId val="{00000000-49E1-461C-B49F-722DCD61EF90}"/>
            </c:ext>
          </c:extLst>
        </c:ser>
        <c:dLbls>
          <c:showLegendKey val="0"/>
          <c:showVal val="1"/>
          <c:showCatName val="0"/>
          <c:showSerName val="0"/>
          <c:showPercent val="0"/>
          <c:showBubbleSize val="0"/>
        </c:dLbls>
        <c:axId val="254100472"/>
        <c:axId val="254104000"/>
      </c:radarChart>
      <c:catAx>
        <c:axId val="254100472"/>
        <c:scaling>
          <c:orientation val="minMax"/>
        </c:scaling>
        <c:delete val="0"/>
        <c:axPos val="b"/>
        <c:majorGridlines/>
        <c:numFmt formatCode="General" sourceLinked="1"/>
        <c:majorTickMark val="out"/>
        <c:minorTickMark val="none"/>
        <c:tickLblPos val="nextTo"/>
        <c:txPr>
          <a:bodyPr rot="0" vert="horz"/>
          <a:lstStyle/>
          <a:p>
            <a:pPr>
              <a:defRPr lang="en-US" sz="1200" b="0" i="0" u="none" strike="noStrike" baseline="0">
                <a:solidFill>
                  <a:srgbClr val="000000"/>
                </a:solidFill>
                <a:latin typeface="Arial"/>
                <a:ea typeface="Arial"/>
                <a:cs typeface="Arial"/>
              </a:defRPr>
            </a:pPr>
            <a:endParaRPr lang="en-US"/>
          </a:p>
        </c:txPr>
        <c:crossAx val="254104000"/>
        <c:crosses val="autoZero"/>
        <c:auto val="0"/>
        <c:lblAlgn val="ctr"/>
        <c:lblOffset val="100"/>
        <c:noMultiLvlLbl val="0"/>
      </c:catAx>
      <c:valAx>
        <c:axId val="254104000"/>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875" b="0" i="0" u="none" strike="noStrike" baseline="0">
                <a:solidFill>
                  <a:srgbClr val="000000"/>
                </a:solidFill>
                <a:latin typeface="Arial"/>
                <a:ea typeface="Arial"/>
                <a:cs typeface="Arial"/>
              </a:defRPr>
            </a:pPr>
            <a:endParaRPr lang="en-US"/>
          </a:p>
        </c:txPr>
        <c:crossAx val="25410047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lang="en-US" sz="1175" b="1" i="0" u="none" strike="noStrike" baseline="0">
                <a:solidFill>
                  <a:srgbClr val="000000"/>
                </a:solidFill>
                <a:latin typeface="Arial"/>
                <a:ea typeface="Arial"/>
                <a:cs typeface="Arial"/>
              </a:defRPr>
            </a:pPr>
            <a:r>
              <a:rPr lang="fr-FR" sz="1175" b="1" i="0" u="none" strike="noStrike" baseline="0"/>
              <a:t>9. Exigences du processus </a:t>
            </a:r>
            <a:endParaRPr lang="fr-FR" baseline="0"/>
          </a:p>
        </c:rich>
      </c:tx>
      <c:layout>
        <c:manualLayout>
          <c:xMode val="edge"/>
          <c:yMode val="edge"/>
          <c:x val="5.8365576409060044E-5"/>
          <c:y val="6.3027006571313285E-2"/>
        </c:manualLayout>
      </c:layout>
      <c:overlay val="0"/>
      <c:spPr>
        <a:noFill/>
        <a:ln w="25400">
          <a:noFill/>
        </a:ln>
      </c:spPr>
    </c:title>
    <c:autoTitleDeleted val="0"/>
    <c:plotArea>
      <c:layout>
        <c:manualLayout>
          <c:layoutTarget val="inner"/>
          <c:xMode val="edge"/>
          <c:yMode val="edge"/>
          <c:x val="2.1538510077772119E-2"/>
          <c:y val="0.18511450381679398"/>
          <c:w val="0.64769376733871886"/>
          <c:h val="0.8034351145038171"/>
        </c:manualLayout>
      </c:layout>
      <c:radarChart>
        <c:radarStyle val="filled"/>
        <c:varyColors val="0"/>
        <c:ser>
          <c:idx val="0"/>
          <c:order val="0"/>
          <c:spPr>
            <a:solidFill>
              <a:srgbClr val="9999FF"/>
            </a:solidFill>
            <a:ln w="12700">
              <a:solidFill>
                <a:srgbClr val="000000"/>
              </a:solidFill>
              <a:prstDash val="solid"/>
            </a:ln>
          </c:spPr>
          <c:dLbls>
            <c:delete val="1"/>
          </c:dLbls>
          <c:cat>
            <c:strRef>
              <c:f>'ISO_27006-Domaine 9'!$E$3:$E$18</c:f>
              <c:strCache>
                <c:ptCount val="16"/>
                <c:pt idx="0">
                  <c:v>9.1.1  Application</c:v>
                </c:pt>
                <c:pt idx="1">
                  <c:v>9.1.2 Examen de candidature</c:v>
                </c:pt>
                <c:pt idx="2">
                  <c:v>9.1.3 Programme d'audit</c:v>
                </c:pt>
                <c:pt idx="3">
                  <c:v>9.1.4 Déterminer le temps d'audit</c:v>
                </c:pt>
                <c:pt idx="4">
                  <c:v>9.1.5 Echantillonnage multi-sites</c:v>
                </c:pt>
                <c:pt idx="5">
                  <c:v>9.1.6 Plusieurs système de gestion</c:v>
                </c:pt>
                <c:pt idx="6">
                  <c:v>9.2.1 Determiner l'objectif, la portée et les critéres de l'audit</c:v>
                </c:pt>
                <c:pt idx="7">
                  <c:v>9.2.2 Séléction et mission de l'equipe d'audit</c:v>
                </c:pt>
                <c:pt idx="8">
                  <c:v>9.2.3 Plan d'audit</c:v>
                </c:pt>
                <c:pt idx="9">
                  <c:v>9.3.1 Audit initial de certification</c:v>
                </c:pt>
                <c:pt idx="10">
                  <c:v>9.4.1 Realisation d'audits généraux</c:v>
                </c:pt>
                <c:pt idx="11">
                  <c:v>9.4.2 Elements spécifiques de l'audit ISMS</c:v>
                </c:pt>
                <c:pt idx="12">
                  <c:v>9.4.3 Rapport d'audit</c:v>
                </c:pt>
                <c:pt idx="13">
                  <c:v>9.6.2 Activités de surveillance</c:v>
                </c:pt>
                <c:pt idx="14">
                  <c:v>9.6.3 Recertification</c:v>
                </c:pt>
                <c:pt idx="15">
                  <c:v>9.6.4 Audits spéciaux</c:v>
                </c:pt>
              </c:strCache>
            </c:strRef>
          </c:cat>
          <c:val>
            <c:numRef>
              <c:f>'ISO_27006-Domaine 9'!$J$3:$J$18</c:f>
              <c:numCache>
                <c:formatCode>0.0</c:formatCode>
                <c:ptCount val="16"/>
                <c:pt idx="0">
                  <c:v>0</c:v>
                </c:pt>
                <c:pt idx="1">
                  <c:v>3</c:v>
                </c:pt>
                <c:pt idx="2">
                  <c:v>0</c:v>
                </c:pt>
                <c:pt idx="3">
                  <c:v>5</c:v>
                </c:pt>
                <c:pt idx="4">
                  <c:v>5</c:v>
                </c:pt>
                <c:pt idx="5">
                  <c:v>5</c:v>
                </c:pt>
                <c:pt idx="6">
                  <c:v>5</c:v>
                </c:pt>
                <c:pt idx="7">
                  <c:v>0</c:v>
                </c:pt>
                <c:pt idx="8">
                  <c:v>0</c:v>
                </c:pt>
                <c:pt idx="9">
                  <c:v>5</c:v>
                </c:pt>
                <c:pt idx="10">
                  <c:v>5</c:v>
                </c:pt>
                <c:pt idx="11">
                  <c:v>0</c:v>
                </c:pt>
                <c:pt idx="12">
                  <c:v>5</c:v>
                </c:pt>
                <c:pt idx="13">
                  <c:v>5</c:v>
                </c:pt>
                <c:pt idx="14">
                  <c:v>0</c:v>
                </c:pt>
                <c:pt idx="15">
                  <c:v>0</c:v>
                </c:pt>
              </c:numCache>
            </c:numRef>
          </c:val>
          <c:extLst>
            <c:ext xmlns:c16="http://schemas.microsoft.com/office/drawing/2014/chart" uri="{C3380CC4-5D6E-409C-BE32-E72D297353CC}">
              <c16:uniqueId val="{00000000-EC0C-43AC-AE87-87DAFE5278E3}"/>
            </c:ext>
          </c:extLst>
        </c:ser>
        <c:dLbls>
          <c:showLegendKey val="0"/>
          <c:showVal val="1"/>
          <c:showCatName val="0"/>
          <c:showSerName val="0"/>
          <c:showPercent val="0"/>
          <c:showBubbleSize val="0"/>
        </c:dLbls>
        <c:axId val="254100472"/>
        <c:axId val="254104000"/>
      </c:radarChart>
      <c:catAx>
        <c:axId val="254100472"/>
        <c:scaling>
          <c:orientation val="minMax"/>
        </c:scaling>
        <c:delete val="0"/>
        <c:axPos val="b"/>
        <c:majorGridlines/>
        <c:numFmt formatCode="General" sourceLinked="1"/>
        <c:majorTickMark val="out"/>
        <c:minorTickMark val="none"/>
        <c:tickLblPos val="nextTo"/>
        <c:txPr>
          <a:bodyPr rot="0" vert="horz"/>
          <a:lstStyle/>
          <a:p>
            <a:pPr>
              <a:defRPr lang="en-US" sz="1200" b="0" i="0" u="none" strike="noStrike" baseline="0">
                <a:solidFill>
                  <a:srgbClr val="000000"/>
                </a:solidFill>
                <a:latin typeface="Arial"/>
                <a:ea typeface="Arial"/>
                <a:cs typeface="Arial"/>
              </a:defRPr>
            </a:pPr>
            <a:endParaRPr lang="en-US"/>
          </a:p>
        </c:txPr>
        <c:crossAx val="254104000"/>
        <c:crosses val="autoZero"/>
        <c:auto val="0"/>
        <c:lblAlgn val="ctr"/>
        <c:lblOffset val="100"/>
        <c:noMultiLvlLbl val="0"/>
      </c:catAx>
      <c:valAx>
        <c:axId val="254104000"/>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875" b="0" i="0" u="none" strike="noStrike" baseline="0">
                <a:solidFill>
                  <a:srgbClr val="000000"/>
                </a:solidFill>
                <a:latin typeface="Arial"/>
                <a:ea typeface="Arial"/>
                <a:cs typeface="Arial"/>
              </a:defRPr>
            </a:pPr>
            <a:endParaRPr lang="en-US"/>
          </a:p>
        </c:txPr>
        <c:crossAx val="25410047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lang="en-US" sz="1175" b="1" i="0" u="none" strike="noStrike" baseline="0">
                <a:solidFill>
                  <a:srgbClr val="000000"/>
                </a:solidFill>
                <a:latin typeface="Arial"/>
                <a:ea typeface="Arial"/>
                <a:cs typeface="Arial"/>
              </a:defRPr>
            </a:pPr>
            <a:r>
              <a:rPr lang="fr-FR" sz="1175" b="1" i="0" u="none" strike="noStrike" baseline="0"/>
              <a:t>10. Exigences du système de gestion pour les organismes de certification </a:t>
            </a:r>
            <a:endParaRPr lang="fr-FR" baseline="0"/>
          </a:p>
        </c:rich>
      </c:tx>
      <c:layout>
        <c:manualLayout>
          <c:xMode val="edge"/>
          <c:yMode val="edge"/>
          <c:x val="5.8365576409060044E-5"/>
          <c:y val="6.3027006571313285E-2"/>
        </c:manualLayout>
      </c:layout>
      <c:overlay val="0"/>
      <c:spPr>
        <a:noFill/>
        <a:ln w="25400">
          <a:noFill/>
        </a:ln>
      </c:spPr>
    </c:title>
    <c:autoTitleDeleted val="0"/>
    <c:plotArea>
      <c:layout>
        <c:manualLayout>
          <c:layoutTarget val="inner"/>
          <c:xMode val="edge"/>
          <c:yMode val="edge"/>
          <c:x val="2.1538510077772119E-2"/>
          <c:y val="0.18511450381679398"/>
          <c:w val="0.64769376733871886"/>
          <c:h val="0.8034351145038171"/>
        </c:manualLayout>
      </c:layout>
      <c:radarChart>
        <c:radarStyle val="filled"/>
        <c:varyColors val="0"/>
        <c:ser>
          <c:idx val="0"/>
          <c:order val="0"/>
          <c:spPr>
            <a:solidFill>
              <a:srgbClr val="9999FF"/>
            </a:solidFill>
            <a:ln w="12700">
              <a:solidFill>
                <a:srgbClr val="000000"/>
              </a:solidFill>
              <a:prstDash val="solid"/>
            </a:ln>
          </c:spPr>
          <c:dLbls>
            <c:delete val="1"/>
          </c:dLbls>
          <c:cat>
            <c:strRef>
              <c:f>'ISO_27006-Domaine 10'!$E$3:$E$5</c:f>
              <c:strCache>
                <c:ptCount val="3"/>
                <c:pt idx="0">
                  <c:v>10.1 Options</c:v>
                </c:pt>
                <c:pt idx="1">
                  <c:v>10.2 Options A: Exigences générales du système de gestion</c:v>
                </c:pt>
                <c:pt idx="2">
                  <c:v>10.3 Options B: Exigences du système de gestion en accord avec l'ISO 9001</c:v>
                </c:pt>
              </c:strCache>
            </c:strRef>
          </c:cat>
          <c:val>
            <c:numRef>
              <c:f>'ISO_27006-Domaine 10'!$J$3:$J$5</c:f>
              <c:numCache>
                <c:formatCode>0.0</c:formatCode>
                <c:ptCount val="3"/>
                <c:pt idx="0">
                  <c:v>0</c:v>
                </c:pt>
                <c:pt idx="1">
                  <c:v>5</c:v>
                </c:pt>
                <c:pt idx="2">
                  <c:v>5</c:v>
                </c:pt>
              </c:numCache>
            </c:numRef>
          </c:val>
          <c:extLst>
            <c:ext xmlns:c16="http://schemas.microsoft.com/office/drawing/2014/chart" uri="{C3380CC4-5D6E-409C-BE32-E72D297353CC}">
              <c16:uniqueId val="{00000000-4981-4B21-A5A7-F015140AA6CB}"/>
            </c:ext>
          </c:extLst>
        </c:ser>
        <c:dLbls>
          <c:showLegendKey val="0"/>
          <c:showVal val="1"/>
          <c:showCatName val="0"/>
          <c:showSerName val="0"/>
          <c:showPercent val="0"/>
          <c:showBubbleSize val="0"/>
        </c:dLbls>
        <c:axId val="254100472"/>
        <c:axId val="254104000"/>
      </c:radarChart>
      <c:catAx>
        <c:axId val="254100472"/>
        <c:scaling>
          <c:orientation val="minMax"/>
        </c:scaling>
        <c:delete val="0"/>
        <c:axPos val="b"/>
        <c:majorGridlines/>
        <c:numFmt formatCode="General" sourceLinked="1"/>
        <c:majorTickMark val="out"/>
        <c:minorTickMark val="none"/>
        <c:tickLblPos val="nextTo"/>
        <c:txPr>
          <a:bodyPr rot="0" vert="horz"/>
          <a:lstStyle/>
          <a:p>
            <a:pPr>
              <a:defRPr lang="en-US" sz="1200" b="0" i="0" u="none" strike="noStrike" baseline="0">
                <a:solidFill>
                  <a:srgbClr val="000000"/>
                </a:solidFill>
                <a:latin typeface="Arial"/>
                <a:ea typeface="Arial"/>
                <a:cs typeface="Arial"/>
              </a:defRPr>
            </a:pPr>
            <a:endParaRPr lang="en-US"/>
          </a:p>
        </c:txPr>
        <c:crossAx val="254104000"/>
        <c:crosses val="autoZero"/>
        <c:auto val="0"/>
        <c:lblAlgn val="ctr"/>
        <c:lblOffset val="100"/>
        <c:noMultiLvlLbl val="0"/>
      </c:catAx>
      <c:valAx>
        <c:axId val="254104000"/>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875" b="0" i="0" u="none" strike="noStrike" baseline="0">
                <a:solidFill>
                  <a:srgbClr val="000000"/>
                </a:solidFill>
                <a:latin typeface="Arial"/>
                <a:ea typeface="Arial"/>
                <a:cs typeface="Arial"/>
              </a:defRPr>
            </a:pPr>
            <a:endParaRPr lang="en-US"/>
          </a:p>
        </c:txPr>
        <c:crossAx val="25410047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205170427150111"/>
          <c:y val="0.25645221881037078"/>
          <c:w val="0.4102570243949108"/>
          <c:h val="0.59354978944790193"/>
        </c:manualLayout>
      </c:layout>
      <c:radarChart>
        <c:radarStyle val="filled"/>
        <c:varyColors val="0"/>
        <c:ser>
          <c:idx val="0"/>
          <c:order val="0"/>
          <c:tx>
            <c:strRef>
              <c:f>'ISO_27018-Domaine 1 (Global)'!$G$2:$G$3</c:f>
              <c:strCache>
                <c:ptCount val="2"/>
                <c:pt idx="0">
                  <c:v>2,9</c:v>
                </c:pt>
                <c:pt idx="1">
                  <c:v>1,2</c:v>
                </c:pt>
              </c:strCache>
            </c:strRef>
          </c:tx>
          <c:spPr>
            <a:solidFill>
              <a:srgbClr val="FF0000"/>
            </a:solidFill>
            <a:ln w="12700">
              <a:solidFill>
                <a:srgbClr val="000000"/>
              </a:solidFill>
              <a:prstDash val="solid"/>
            </a:ln>
          </c:spPr>
          <c:dLbls>
            <c:spPr>
              <a:noFill/>
              <a:ln w="25400">
                <a:noFill/>
              </a:ln>
            </c:spPr>
            <c:txPr>
              <a:bodyPr/>
              <a:lstStyle/>
              <a:p>
                <a:pPr>
                  <a:defRPr lang="en-US" sz="8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'ISO_27018-Domaine 1 (Global)'!$F$2:$F$17</c:f>
              <c:strCache>
                <c:ptCount val="14"/>
                <c:pt idx="0">
                  <c:v>5.Sécurité de l'information</c:v>
                </c:pt>
                <c:pt idx="1">
                  <c:v>6.Organisation de la sécurité de l'information</c:v>
                </c:pt>
                <c:pt idx="2">
                  <c:v>7.Sécurité liée aux ressources humaines</c:v>
                </c:pt>
                <c:pt idx="3">
                  <c:v>8. Gestion des actifs</c:v>
                </c:pt>
                <c:pt idx="4">
                  <c:v>9.Contrôle d'accès</c:v>
                </c:pt>
                <c:pt idx="5">
                  <c:v>10.Cryptographie</c:v>
                </c:pt>
                <c:pt idx="6">
                  <c:v>11.Sécurité physique et environnementale</c:v>
                </c:pt>
                <c:pt idx="7">
                  <c:v>12.Sécurité des opérations</c:v>
                </c:pt>
                <c:pt idx="8">
                  <c:v>13.Communication sécurisée</c:v>
                </c:pt>
                <c:pt idx="9">
                  <c:v>14.Acquisition, développement et maintenance du système</c:v>
                </c:pt>
                <c:pt idx="10">
                  <c:v>15.Relations des fournisseurs</c:v>
                </c:pt>
                <c:pt idx="11">
                  <c:v>16.Gestion des incidents de sécurité de l'information</c:v>
                </c:pt>
                <c:pt idx="12">
                  <c:v>17.Communication sécurisée</c:v>
                </c:pt>
                <c:pt idx="13">
                  <c:v>18. Conformité</c:v>
                </c:pt>
              </c:strCache>
            </c:strRef>
          </c:cat>
          <c:val>
            <c:numRef>
              <c:f>'ISO_27018-Domaine 1 (Global)'!$G$2:$G$17</c:f>
              <c:numCache>
                <c:formatCode>0.0</c:formatCode>
                <c:ptCount val="14"/>
                <c:pt idx="0">
                  <c:v>2.9166666666666665</c:v>
                </c:pt>
                <c:pt idx="1">
                  <c:v>1.1666666666666665</c:v>
                </c:pt>
                <c:pt idx="2">
                  <c:v>2.2222222222222219</c:v>
                </c:pt>
                <c:pt idx="3">
                  <c:v>0</c:v>
                </c:pt>
                <c:pt idx="4">
                  <c:v>3.75</c:v>
                </c:pt>
                <c:pt idx="5">
                  <c:v>1.25</c:v>
                </c:pt>
                <c:pt idx="6">
                  <c:v>2.7777777777777777</c:v>
                </c:pt>
                <c:pt idx="7">
                  <c:v>1.6666666666666667</c:v>
                </c:pt>
                <c:pt idx="8">
                  <c:v>3.958333333333333</c:v>
                </c:pt>
                <c:pt idx="9">
                  <c:v>0</c:v>
                </c:pt>
                <c:pt idx="10">
                  <c:v>0</c:v>
                </c:pt>
                <c:pt idx="11">
                  <c:v>3.5714285714285716</c:v>
                </c:pt>
                <c:pt idx="12">
                  <c:v>0</c:v>
                </c:pt>
                <c:pt idx="13" formatCode="General">
                  <c:v>2.9166666666666665</c:v>
                </c:pt>
              </c:numCache>
            </c:numRef>
          </c:val>
          <c:extLst>
            <c:ext xmlns:c16="http://schemas.microsoft.com/office/drawing/2014/chart" uri="{C3380CC4-5D6E-409C-BE32-E72D297353CC}">
              <c16:uniqueId val="{00000000-EC49-4AED-92D5-F2711220693C}"/>
            </c:ext>
          </c:extLst>
        </c:ser>
        <c:dLbls>
          <c:showLegendKey val="0"/>
          <c:showVal val="1"/>
          <c:showCatName val="0"/>
          <c:showSerName val="0"/>
          <c:showPercent val="0"/>
          <c:showBubbleSize val="0"/>
        </c:dLbls>
        <c:axId val="204838024"/>
        <c:axId val="204838808"/>
      </c:radarChart>
      <c:catAx>
        <c:axId val="204838024"/>
        <c:scaling>
          <c:orientation val="minMax"/>
        </c:scaling>
        <c:delete val="0"/>
        <c:axPos val="b"/>
        <c:majorGridlines>
          <c:spPr>
            <a:ln w="12700">
              <a:solidFill>
                <a:srgbClr val="000000"/>
              </a:solidFill>
              <a:prstDash val="solid"/>
            </a:ln>
          </c:spPr>
        </c:majorGridlines>
        <c:numFmt formatCode="General" sourceLinked="1"/>
        <c:majorTickMark val="out"/>
        <c:minorTickMark val="none"/>
        <c:tickLblPos val="nextTo"/>
        <c:txPr>
          <a:bodyPr rot="0" vert="horz"/>
          <a:lstStyle/>
          <a:p>
            <a:pPr>
              <a:defRPr lang="en-US" sz="875" b="1" i="0" u="none" strike="noStrike" baseline="0">
                <a:solidFill>
                  <a:srgbClr val="000000"/>
                </a:solidFill>
                <a:latin typeface="Arial"/>
                <a:ea typeface="Arial"/>
                <a:cs typeface="Arial"/>
              </a:defRPr>
            </a:pPr>
            <a:endParaRPr lang="en-US"/>
          </a:p>
        </c:txPr>
        <c:crossAx val="204838808"/>
        <c:crosses val="autoZero"/>
        <c:auto val="0"/>
        <c:lblAlgn val="ctr"/>
        <c:lblOffset val="100"/>
        <c:noMultiLvlLbl val="0"/>
      </c:catAx>
      <c:valAx>
        <c:axId val="204838808"/>
        <c:scaling>
          <c:orientation val="minMax"/>
          <c:max val="5"/>
        </c:scaling>
        <c:delete val="0"/>
        <c:axPos val="l"/>
        <c:majorGridlines>
          <c:spPr>
            <a:ln w="12700">
              <a:solidFill>
                <a:srgbClr val="FF0000"/>
              </a:solidFill>
              <a:prstDash val="solid"/>
            </a:ln>
          </c:spPr>
        </c:majorGridlines>
        <c:numFmt formatCode="0.0" sourceLinked="0"/>
        <c:majorTickMark val="cross"/>
        <c:minorTickMark val="none"/>
        <c:tickLblPos val="nextTo"/>
        <c:spPr>
          <a:ln w="12700">
            <a:solidFill>
              <a:srgbClr val="000000"/>
            </a:solidFill>
            <a:prstDash val="solid"/>
          </a:ln>
        </c:spPr>
        <c:txPr>
          <a:bodyPr rot="0" vert="horz"/>
          <a:lstStyle/>
          <a:p>
            <a:pPr>
              <a:defRPr lang="en-US" sz="1050" b="1" i="0" u="none" strike="noStrike" baseline="0">
                <a:solidFill>
                  <a:srgbClr val="FFFFFF"/>
                </a:solidFill>
                <a:latin typeface="Arial"/>
                <a:ea typeface="Arial"/>
                <a:cs typeface="Arial"/>
              </a:defRPr>
            </a:pPr>
            <a:endParaRPr lang="en-US"/>
          </a:p>
        </c:txPr>
        <c:crossAx val="204838024"/>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orientation="landscape"/>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0.28896493329942968"/>
          <c:y val="0.33433289477079614"/>
          <c:w val="0.39704236898228723"/>
          <c:h val="0.52323847656954192"/>
        </c:manualLayout>
      </c:layout>
      <c:radarChart>
        <c:radarStyle val="filled"/>
        <c:varyColors val="0"/>
        <c:ser>
          <c:idx val="1"/>
          <c:order val="0"/>
          <c:tx>
            <c:v>Notes ciblées</c:v>
          </c:tx>
          <c:spPr>
            <a:solidFill>
              <a:srgbClr val="00FF00"/>
            </a:solidFill>
            <a:ln w="25400">
              <a:noFill/>
            </a:ln>
          </c:spPr>
          <c:dLbls>
            <c:spPr>
              <a:noFill/>
              <a:ln w="25400">
                <a:noFill/>
              </a:ln>
            </c:spPr>
            <c:txPr>
              <a:bodyPr/>
              <a:lstStyle/>
              <a:p>
                <a:pPr>
                  <a:defRPr lang="en-US" sz="85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'ISO_27018-Domaine 1 (Global)'!$F$2:$F$17</c:f>
              <c:strCache>
                <c:ptCount val="14"/>
                <c:pt idx="0">
                  <c:v>5.Sécurité de l'information</c:v>
                </c:pt>
                <c:pt idx="1">
                  <c:v>6.Organisation de la sécurité de l'information</c:v>
                </c:pt>
                <c:pt idx="2">
                  <c:v>7.Sécurité liée aux ressources humaines</c:v>
                </c:pt>
                <c:pt idx="3">
                  <c:v>8. Gestion des actifs</c:v>
                </c:pt>
                <c:pt idx="4">
                  <c:v>9.Contrôle d'accès</c:v>
                </c:pt>
                <c:pt idx="5">
                  <c:v>10.Cryptographie</c:v>
                </c:pt>
                <c:pt idx="6">
                  <c:v>11.Sécurité physique et environnementale</c:v>
                </c:pt>
                <c:pt idx="7">
                  <c:v>12.Sécurité des opérations</c:v>
                </c:pt>
                <c:pt idx="8">
                  <c:v>13.Communication sécurisée</c:v>
                </c:pt>
                <c:pt idx="9">
                  <c:v>14.Acquisition, développement et maintenance du système</c:v>
                </c:pt>
                <c:pt idx="10">
                  <c:v>15.Relations des fournisseurs</c:v>
                </c:pt>
                <c:pt idx="11">
                  <c:v>16.Gestion des incidents de sécurité de l'information</c:v>
                </c:pt>
                <c:pt idx="12">
                  <c:v>17.Communication sécurisée</c:v>
                </c:pt>
                <c:pt idx="13">
                  <c:v>18. Conformité</c:v>
                </c:pt>
              </c:strCache>
            </c:strRef>
          </c:cat>
          <c:val>
            <c:numRef>
              <c:f>'ISO_27018-Domaine 1 (Global)'!$J$2:$J$17</c:f>
              <c:numCache>
                <c:formatCode>0.0</c:formatCode>
                <c:ptCount val="14"/>
                <c:pt idx="0">
                  <c:v>3</c:v>
                </c:pt>
                <c:pt idx="1">
                  <c:v>3</c:v>
                </c:pt>
                <c:pt idx="2">
                  <c:v>4</c:v>
                </c:pt>
                <c:pt idx="3">
                  <c:v>2.5</c:v>
                </c:pt>
                <c:pt idx="4">
                  <c:v>2</c:v>
                </c:pt>
                <c:pt idx="5">
                  <c:v>2</c:v>
                </c:pt>
                <c:pt idx="6">
                  <c:v>1.9</c:v>
                </c:pt>
                <c:pt idx="7">
                  <c:v>2</c:v>
                </c:pt>
                <c:pt idx="8">
                  <c:v>3.8</c:v>
                </c:pt>
                <c:pt idx="9">
                  <c:v>3.4</c:v>
                </c:pt>
                <c:pt idx="10">
                  <c:v>1.5</c:v>
                </c:pt>
                <c:pt idx="11">
                  <c:v>3</c:v>
                </c:pt>
                <c:pt idx="12">
                  <c:v>1.6</c:v>
                </c:pt>
                <c:pt idx="13">
                  <c:v>4</c:v>
                </c:pt>
              </c:numCache>
            </c:numRef>
          </c:val>
          <c:extLst>
            <c:ext xmlns:c16="http://schemas.microsoft.com/office/drawing/2014/chart" uri="{C3380CC4-5D6E-409C-BE32-E72D297353CC}">
              <c16:uniqueId val="{00000000-9B1A-4FD2-A1D0-86F2652BD562}"/>
            </c:ext>
          </c:extLst>
        </c:ser>
        <c:dLbls>
          <c:showLegendKey val="0"/>
          <c:showVal val="1"/>
          <c:showCatName val="0"/>
          <c:showSerName val="0"/>
          <c:showPercent val="0"/>
          <c:showBubbleSize val="0"/>
        </c:dLbls>
        <c:axId val="254101256"/>
        <c:axId val="254104392"/>
      </c:radarChart>
      <c:catAx>
        <c:axId val="254101256"/>
        <c:scaling>
          <c:orientation val="minMax"/>
        </c:scaling>
        <c:delete val="0"/>
        <c:axPos val="b"/>
        <c:majorGridlines>
          <c:spPr>
            <a:ln w="12700">
              <a:solidFill>
                <a:srgbClr val="000000"/>
              </a:solidFill>
              <a:prstDash val="solid"/>
            </a:ln>
          </c:spPr>
        </c:majorGridlines>
        <c:numFmt formatCode="General" sourceLinked="1"/>
        <c:majorTickMark val="out"/>
        <c:minorTickMark val="none"/>
        <c:tickLblPos val="nextTo"/>
        <c:txPr>
          <a:bodyPr rot="0" vert="horz"/>
          <a:lstStyle/>
          <a:p>
            <a:pPr>
              <a:defRPr lang="en-US" sz="900" b="1" i="0" u="none" strike="noStrike" baseline="0">
                <a:solidFill>
                  <a:srgbClr val="000000"/>
                </a:solidFill>
                <a:latin typeface="Arial"/>
                <a:ea typeface="Arial"/>
                <a:cs typeface="Arial"/>
              </a:defRPr>
            </a:pPr>
            <a:endParaRPr lang="en-US"/>
          </a:p>
        </c:txPr>
        <c:crossAx val="254104392"/>
        <c:crosses val="autoZero"/>
        <c:auto val="0"/>
        <c:lblAlgn val="ctr"/>
        <c:lblOffset val="100"/>
        <c:noMultiLvlLbl val="0"/>
      </c:catAx>
      <c:valAx>
        <c:axId val="254104392"/>
        <c:scaling>
          <c:orientation val="minMax"/>
          <c:max val="5"/>
        </c:scaling>
        <c:delete val="0"/>
        <c:axPos val="l"/>
        <c:majorGridlines>
          <c:spPr>
            <a:ln w="12700">
              <a:solidFill>
                <a:srgbClr val="FF0000"/>
              </a:solidFill>
              <a:prstDash val="solid"/>
            </a:ln>
          </c:spPr>
        </c:majorGridlines>
        <c:numFmt formatCode="0.0" sourceLinked="1"/>
        <c:majorTickMark val="cross"/>
        <c:minorTickMark val="none"/>
        <c:tickLblPos val="nextTo"/>
        <c:spPr>
          <a:ln w="12700">
            <a:solidFill>
              <a:srgbClr val="000000"/>
            </a:solidFill>
            <a:prstDash val="solid"/>
          </a:ln>
        </c:spPr>
        <c:txPr>
          <a:bodyPr rot="0" vert="horz"/>
          <a:lstStyle/>
          <a:p>
            <a:pPr>
              <a:defRPr lang="en-US" sz="1125" b="1" i="0" u="none" strike="noStrike" baseline="0">
                <a:solidFill>
                  <a:srgbClr val="FFFFFF"/>
                </a:solidFill>
                <a:latin typeface="Arial"/>
                <a:ea typeface="Arial"/>
                <a:cs typeface="Arial"/>
              </a:defRPr>
            </a:pPr>
            <a:endParaRPr lang="en-US"/>
          </a:p>
        </c:txPr>
        <c:crossAx val="254101256"/>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orientation="landscape"/>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650" b="1" i="0" u="none" strike="noStrike" baseline="0">
                <a:solidFill>
                  <a:srgbClr val="000000"/>
                </a:solidFill>
                <a:latin typeface="Arial"/>
                <a:ea typeface="Arial"/>
                <a:cs typeface="Arial"/>
              </a:defRPr>
            </a:pPr>
            <a:r>
              <a:rPr lang="fr-FR"/>
              <a:t>État de la sécurité</a:t>
            </a:r>
          </a:p>
        </c:rich>
      </c:tx>
      <c:layout>
        <c:manualLayout>
          <c:xMode val="edge"/>
          <c:yMode val="edge"/>
          <c:x val="0.40326382400307004"/>
          <c:y val="2.8967254408060455E-2"/>
        </c:manualLayout>
      </c:layout>
      <c:overlay val="0"/>
      <c:spPr>
        <a:noFill/>
        <a:ln w="25400">
          <a:noFill/>
        </a:ln>
      </c:spPr>
    </c:title>
    <c:autoTitleDeleted val="0"/>
    <c:plotArea>
      <c:layout>
        <c:manualLayout>
          <c:layoutTarget val="inner"/>
          <c:xMode val="edge"/>
          <c:yMode val="edge"/>
          <c:x val="0.10955722386210576"/>
          <c:y val="0.16498740554156183"/>
          <c:w val="0.53302308914471308"/>
          <c:h val="0.68639798488664949"/>
        </c:manualLayout>
      </c:layout>
      <c:scatterChart>
        <c:scatterStyle val="lineMarker"/>
        <c:varyColors val="0"/>
        <c:ser>
          <c:idx val="0"/>
          <c:order val="0"/>
          <c:tx>
            <c:strRef>
              <c:f>'ISO_27018-Domaine 1 (Global)'!$F$2</c:f>
              <c:strCache>
                <c:ptCount val="1"/>
                <c:pt idx="0">
                  <c:v>5.Sécurité de l'information</c:v>
                </c:pt>
              </c:strCache>
            </c:strRef>
          </c:tx>
          <c:spPr>
            <a:ln w="28575">
              <a:noFill/>
            </a:ln>
          </c:spPr>
          <c:marker>
            <c:symbol val="diamond"/>
            <c:size val="5"/>
            <c:spPr>
              <a:solidFill>
                <a:srgbClr val="000080"/>
              </a:solidFill>
              <a:ln>
                <a:solidFill>
                  <a:srgbClr val="000080"/>
                </a:solidFill>
                <a:prstDash val="solid"/>
              </a:ln>
            </c:spPr>
          </c:marker>
          <c:dLbls>
            <c:spPr>
              <a:noFill/>
              <a:ln w="25400">
                <a:noFill/>
              </a:ln>
            </c:spPr>
            <c:txPr>
              <a:bodyPr/>
              <a:lstStyle/>
              <a:p>
                <a:pPr>
                  <a:defRPr lang="en-US" sz="1450" b="0" i="0" u="none" strike="noStrike" baseline="0">
                    <a:solidFill>
                      <a:srgbClr val="000000"/>
                    </a:solidFill>
                    <a:latin typeface="Arial"/>
                    <a:ea typeface="Arial"/>
                    <a:cs typeface="Arial"/>
                  </a:defRPr>
                </a:pPr>
                <a:endParaRPr lang="en-US"/>
              </a:p>
            </c:txPr>
            <c:showLegendKey val="1"/>
            <c:showVal val="1"/>
            <c:showCatName val="0"/>
            <c:showSerName val="0"/>
            <c:showPercent val="0"/>
            <c:showBubbleSize val="0"/>
            <c:showLeaderLines val="0"/>
            <c:extLst>
              <c:ext xmlns:c15="http://schemas.microsoft.com/office/drawing/2012/chart" uri="{CE6537A1-D6FC-4f65-9D91-7224C49458BB}">
                <c15:showLeaderLines val="0"/>
              </c:ext>
            </c:extLst>
          </c:dLbls>
          <c:xVal>
            <c:numRef>
              <c:f>'ISO_27018-Domaine 1 (Global)'!$G$2</c:f>
              <c:numCache>
                <c:formatCode>0.0</c:formatCode>
                <c:ptCount val="1"/>
                <c:pt idx="0">
                  <c:v>2.9166666666666665</c:v>
                </c:pt>
              </c:numCache>
            </c:numRef>
          </c:xVal>
          <c:yVal>
            <c:numRef>
              <c:f>'ISO_27018-Domaine 1 (Global)'!$G$2</c:f>
              <c:numCache>
                <c:formatCode>0.0</c:formatCode>
                <c:ptCount val="1"/>
                <c:pt idx="0">
                  <c:v>2.9166666666666665</c:v>
                </c:pt>
              </c:numCache>
            </c:numRef>
          </c:yVal>
          <c:smooth val="0"/>
          <c:extLst>
            <c:ext xmlns:c16="http://schemas.microsoft.com/office/drawing/2014/chart" uri="{C3380CC4-5D6E-409C-BE32-E72D297353CC}">
              <c16:uniqueId val="{00000000-1173-4EBE-889A-416A5D25583F}"/>
            </c:ext>
          </c:extLst>
        </c:ser>
        <c:ser>
          <c:idx val="1"/>
          <c:order val="1"/>
          <c:tx>
            <c:strRef>
              <c:f>'ISO_27018-Domaine 1 (Global)'!$F$3</c:f>
              <c:strCache>
                <c:ptCount val="1"/>
                <c:pt idx="0">
                  <c:v>6.Organisation de la sécurité de l'information</c:v>
                </c:pt>
              </c:strCache>
            </c:strRef>
          </c:tx>
          <c:spPr>
            <a:ln w="28575">
              <a:noFill/>
            </a:ln>
          </c:spPr>
          <c:marker>
            <c:symbol val="square"/>
            <c:size val="5"/>
            <c:spPr>
              <a:solidFill>
                <a:srgbClr val="FF00FF"/>
              </a:solidFill>
              <a:ln>
                <a:solidFill>
                  <a:srgbClr val="FF00FF"/>
                </a:solidFill>
                <a:prstDash val="solid"/>
              </a:ln>
            </c:spPr>
          </c:marker>
          <c:dLbls>
            <c:spPr>
              <a:noFill/>
              <a:ln w="25400">
                <a:noFill/>
              </a:ln>
            </c:spPr>
            <c:txPr>
              <a:bodyPr/>
              <a:lstStyle/>
              <a:p>
                <a:pPr>
                  <a:defRPr lang="en-US" sz="1750" b="0" i="0" u="none" strike="noStrike" baseline="0">
                    <a:solidFill>
                      <a:srgbClr val="000000"/>
                    </a:solidFill>
                    <a:latin typeface="Arial"/>
                    <a:ea typeface="Arial"/>
                    <a:cs typeface="Arial"/>
                  </a:defRPr>
                </a:pPr>
                <a:endParaRPr lang="en-US"/>
              </a:p>
            </c:txPr>
            <c:showLegendKey val="1"/>
            <c:showVal val="1"/>
            <c:showCatName val="0"/>
            <c:showSerName val="0"/>
            <c:showPercent val="0"/>
            <c:showBubbleSize val="0"/>
            <c:showLeaderLines val="0"/>
            <c:extLst>
              <c:ext xmlns:c15="http://schemas.microsoft.com/office/drawing/2012/chart" uri="{CE6537A1-D6FC-4f65-9D91-7224C49458BB}">
                <c15:showLeaderLines val="0"/>
              </c:ext>
            </c:extLst>
          </c:dLbls>
          <c:xVal>
            <c:numRef>
              <c:f>'ISO_27018-Domaine 1 (Global)'!$G$3</c:f>
              <c:numCache>
                <c:formatCode>0.0</c:formatCode>
                <c:ptCount val="1"/>
                <c:pt idx="0">
                  <c:v>1.1666666666666665</c:v>
                </c:pt>
              </c:numCache>
            </c:numRef>
          </c:xVal>
          <c:yVal>
            <c:numRef>
              <c:f>'ISO_27018-Domaine 1 (Global)'!$G$3</c:f>
              <c:numCache>
                <c:formatCode>0.0</c:formatCode>
                <c:ptCount val="1"/>
                <c:pt idx="0">
                  <c:v>1.1666666666666665</c:v>
                </c:pt>
              </c:numCache>
            </c:numRef>
          </c:yVal>
          <c:smooth val="0"/>
          <c:extLst>
            <c:ext xmlns:c16="http://schemas.microsoft.com/office/drawing/2014/chart" uri="{C3380CC4-5D6E-409C-BE32-E72D297353CC}">
              <c16:uniqueId val="{00000001-1173-4EBE-889A-416A5D25583F}"/>
            </c:ext>
          </c:extLst>
        </c:ser>
        <c:ser>
          <c:idx val="2"/>
          <c:order val="2"/>
          <c:tx>
            <c:strRef>
              <c:f>'ISO_27018-Domaine 1 (Global)'!$F$4</c:f>
              <c:strCache>
                <c:ptCount val="1"/>
                <c:pt idx="0">
                  <c:v>7.Sécurité liée aux ressources humaines</c:v>
                </c:pt>
              </c:strCache>
            </c:strRef>
          </c:tx>
          <c:spPr>
            <a:ln w="28575">
              <a:noFill/>
            </a:ln>
          </c:spPr>
          <c:marker>
            <c:symbol val="triangle"/>
            <c:size val="5"/>
            <c:spPr>
              <a:solidFill>
                <a:srgbClr val="FFFF00"/>
              </a:solidFill>
              <a:ln>
                <a:solidFill>
                  <a:srgbClr val="FFFF00"/>
                </a:solidFill>
                <a:prstDash val="solid"/>
              </a:ln>
            </c:spPr>
          </c:marker>
          <c:dLbls>
            <c:spPr>
              <a:noFill/>
              <a:ln w="25400">
                <a:noFill/>
              </a:ln>
            </c:spPr>
            <c:txPr>
              <a:bodyPr/>
              <a:lstStyle/>
              <a:p>
                <a:pPr>
                  <a:defRPr lang="en-US" sz="1750" b="0" i="0" u="none" strike="noStrike" baseline="0">
                    <a:solidFill>
                      <a:srgbClr val="000000"/>
                    </a:solidFill>
                    <a:latin typeface="Arial"/>
                    <a:ea typeface="Arial"/>
                    <a:cs typeface="Arial"/>
                  </a:defRPr>
                </a:pPr>
                <a:endParaRPr lang="en-US"/>
              </a:p>
            </c:txPr>
            <c:showLegendKey val="1"/>
            <c:showVal val="1"/>
            <c:showCatName val="0"/>
            <c:showSerName val="0"/>
            <c:showPercent val="0"/>
            <c:showBubbleSize val="0"/>
            <c:showLeaderLines val="0"/>
            <c:extLst>
              <c:ext xmlns:c15="http://schemas.microsoft.com/office/drawing/2012/chart" uri="{CE6537A1-D6FC-4f65-9D91-7224C49458BB}">
                <c15:showLeaderLines val="0"/>
              </c:ext>
            </c:extLst>
          </c:dLbls>
          <c:xVal>
            <c:numRef>
              <c:f>'ISO_27018-Domaine 1 (Global)'!$G$4</c:f>
              <c:numCache>
                <c:formatCode>0.0</c:formatCode>
                <c:ptCount val="1"/>
                <c:pt idx="0">
                  <c:v>2.2222222222222219</c:v>
                </c:pt>
              </c:numCache>
            </c:numRef>
          </c:xVal>
          <c:yVal>
            <c:numRef>
              <c:f>'ISO_27018-Domaine 1 (Global)'!$G$4</c:f>
              <c:numCache>
                <c:formatCode>0.0</c:formatCode>
                <c:ptCount val="1"/>
                <c:pt idx="0">
                  <c:v>2.2222222222222219</c:v>
                </c:pt>
              </c:numCache>
            </c:numRef>
          </c:yVal>
          <c:smooth val="0"/>
          <c:extLst>
            <c:ext xmlns:c16="http://schemas.microsoft.com/office/drawing/2014/chart" uri="{C3380CC4-5D6E-409C-BE32-E72D297353CC}">
              <c16:uniqueId val="{00000002-1173-4EBE-889A-416A5D25583F}"/>
            </c:ext>
          </c:extLst>
        </c:ser>
        <c:ser>
          <c:idx val="3"/>
          <c:order val="3"/>
          <c:tx>
            <c:strRef>
              <c:f>'ISO_27018-Domaine 1 (Global)'!$F$5</c:f>
              <c:strCache>
                <c:ptCount val="1"/>
                <c:pt idx="0">
                  <c:v>8. Gestion des actifs</c:v>
                </c:pt>
              </c:strCache>
            </c:strRef>
          </c:tx>
          <c:spPr>
            <a:ln w="28575">
              <a:noFill/>
            </a:ln>
          </c:spPr>
          <c:marker>
            <c:symbol val="x"/>
            <c:size val="5"/>
            <c:spPr>
              <a:noFill/>
              <a:ln>
                <a:solidFill>
                  <a:srgbClr val="00FFFF"/>
                </a:solidFill>
                <a:prstDash val="solid"/>
              </a:ln>
            </c:spPr>
          </c:marker>
          <c:dLbls>
            <c:spPr>
              <a:noFill/>
              <a:ln w="25400">
                <a:noFill/>
              </a:ln>
            </c:spPr>
            <c:txPr>
              <a:bodyPr/>
              <a:lstStyle/>
              <a:p>
                <a:pPr>
                  <a:defRPr lang="en-US" sz="1750" b="0" i="0" u="none" strike="noStrike" baseline="0">
                    <a:solidFill>
                      <a:srgbClr val="000000"/>
                    </a:solidFill>
                    <a:latin typeface="Arial"/>
                    <a:ea typeface="Arial"/>
                    <a:cs typeface="Arial"/>
                  </a:defRPr>
                </a:pPr>
                <a:endParaRPr lang="en-US"/>
              </a:p>
            </c:txPr>
            <c:showLegendKey val="1"/>
            <c:showVal val="1"/>
            <c:showCatName val="0"/>
            <c:showSerName val="0"/>
            <c:showPercent val="0"/>
            <c:showBubbleSize val="0"/>
            <c:showLeaderLines val="0"/>
            <c:extLst>
              <c:ext xmlns:c15="http://schemas.microsoft.com/office/drawing/2012/chart" uri="{CE6537A1-D6FC-4f65-9D91-7224C49458BB}">
                <c15:showLeaderLines val="0"/>
              </c:ext>
            </c:extLst>
          </c:dLbls>
          <c:xVal>
            <c:numRef>
              <c:f>'ISO_27018-Domaine 1 (Global)'!$G$5</c:f>
              <c:numCache>
                <c:formatCode>0.0</c:formatCode>
                <c:ptCount val="1"/>
                <c:pt idx="0">
                  <c:v>0</c:v>
                </c:pt>
              </c:numCache>
            </c:numRef>
          </c:xVal>
          <c:yVal>
            <c:numRef>
              <c:f>'ISO_27018-Domaine 1 (Global)'!$G$5</c:f>
              <c:numCache>
                <c:formatCode>0.0</c:formatCode>
                <c:ptCount val="1"/>
                <c:pt idx="0">
                  <c:v>0</c:v>
                </c:pt>
              </c:numCache>
            </c:numRef>
          </c:yVal>
          <c:smooth val="0"/>
          <c:extLst>
            <c:ext xmlns:c16="http://schemas.microsoft.com/office/drawing/2014/chart" uri="{C3380CC4-5D6E-409C-BE32-E72D297353CC}">
              <c16:uniqueId val="{00000003-1173-4EBE-889A-416A5D25583F}"/>
            </c:ext>
          </c:extLst>
        </c:ser>
        <c:ser>
          <c:idx val="4"/>
          <c:order val="4"/>
          <c:tx>
            <c:strRef>
              <c:f>'ISO_27018-Domaine 1 (Global)'!$F$6</c:f>
              <c:strCache>
                <c:ptCount val="1"/>
                <c:pt idx="0">
                  <c:v>9.Contrôle d'accès</c:v>
                </c:pt>
              </c:strCache>
            </c:strRef>
          </c:tx>
          <c:spPr>
            <a:ln w="28575">
              <a:noFill/>
            </a:ln>
          </c:spPr>
          <c:marker>
            <c:symbol val="star"/>
            <c:size val="5"/>
            <c:spPr>
              <a:noFill/>
              <a:ln>
                <a:solidFill>
                  <a:srgbClr val="800080"/>
                </a:solidFill>
                <a:prstDash val="solid"/>
              </a:ln>
            </c:spPr>
          </c:marker>
          <c:dLbls>
            <c:spPr>
              <a:noFill/>
              <a:ln w="25400">
                <a:noFill/>
              </a:ln>
            </c:spPr>
            <c:txPr>
              <a:bodyPr/>
              <a:lstStyle/>
              <a:p>
                <a:pPr>
                  <a:defRPr lang="en-US" sz="1750" b="0" i="0" u="none" strike="noStrike" baseline="0">
                    <a:solidFill>
                      <a:srgbClr val="000000"/>
                    </a:solidFill>
                    <a:latin typeface="Arial"/>
                    <a:ea typeface="Arial"/>
                    <a:cs typeface="Arial"/>
                  </a:defRPr>
                </a:pPr>
                <a:endParaRPr lang="en-US"/>
              </a:p>
            </c:txPr>
            <c:showLegendKey val="1"/>
            <c:showVal val="1"/>
            <c:showCatName val="0"/>
            <c:showSerName val="0"/>
            <c:showPercent val="0"/>
            <c:showBubbleSize val="0"/>
            <c:showLeaderLines val="0"/>
            <c:extLst>
              <c:ext xmlns:c15="http://schemas.microsoft.com/office/drawing/2012/chart" uri="{CE6537A1-D6FC-4f65-9D91-7224C49458BB}">
                <c15:showLeaderLines val="0"/>
              </c:ext>
            </c:extLst>
          </c:dLbls>
          <c:xVal>
            <c:numRef>
              <c:f>'ISO_27018-Domaine 1 (Global)'!$G$6</c:f>
              <c:numCache>
                <c:formatCode>0.0</c:formatCode>
                <c:ptCount val="1"/>
                <c:pt idx="0">
                  <c:v>3.75</c:v>
                </c:pt>
              </c:numCache>
            </c:numRef>
          </c:xVal>
          <c:yVal>
            <c:numRef>
              <c:f>'ISO_27018-Domaine 1 (Global)'!$G$6</c:f>
              <c:numCache>
                <c:formatCode>0.0</c:formatCode>
                <c:ptCount val="1"/>
                <c:pt idx="0">
                  <c:v>3.75</c:v>
                </c:pt>
              </c:numCache>
            </c:numRef>
          </c:yVal>
          <c:smooth val="0"/>
          <c:extLst>
            <c:ext xmlns:c16="http://schemas.microsoft.com/office/drawing/2014/chart" uri="{C3380CC4-5D6E-409C-BE32-E72D297353CC}">
              <c16:uniqueId val="{00000004-1173-4EBE-889A-416A5D25583F}"/>
            </c:ext>
          </c:extLst>
        </c:ser>
        <c:ser>
          <c:idx val="5"/>
          <c:order val="5"/>
          <c:tx>
            <c:strRef>
              <c:f>'ISO_27018-Domaine 1 (Global)'!$F$7</c:f>
              <c:strCache>
                <c:ptCount val="1"/>
                <c:pt idx="0">
                  <c:v>10.Cryptographie</c:v>
                </c:pt>
              </c:strCache>
            </c:strRef>
          </c:tx>
          <c:spPr>
            <a:ln w="28575">
              <a:noFill/>
            </a:ln>
          </c:spPr>
          <c:marker>
            <c:symbol val="circle"/>
            <c:size val="5"/>
            <c:spPr>
              <a:solidFill>
                <a:srgbClr val="800000"/>
              </a:solidFill>
              <a:ln>
                <a:solidFill>
                  <a:srgbClr val="800000"/>
                </a:solidFill>
                <a:prstDash val="solid"/>
              </a:ln>
            </c:spPr>
          </c:marker>
          <c:dLbls>
            <c:spPr>
              <a:noFill/>
              <a:ln w="25400">
                <a:noFill/>
              </a:ln>
            </c:spPr>
            <c:txPr>
              <a:bodyPr/>
              <a:lstStyle/>
              <a:p>
                <a:pPr>
                  <a:defRPr lang="en-US" sz="1750" b="0" i="0" u="none" strike="noStrike" baseline="0">
                    <a:solidFill>
                      <a:srgbClr val="000000"/>
                    </a:solidFill>
                    <a:latin typeface="Arial"/>
                    <a:ea typeface="Arial"/>
                    <a:cs typeface="Arial"/>
                  </a:defRPr>
                </a:pPr>
                <a:endParaRPr lang="en-US"/>
              </a:p>
            </c:txPr>
            <c:showLegendKey val="1"/>
            <c:showVal val="1"/>
            <c:showCatName val="0"/>
            <c:showSerName val="0"/>
            <c:showPercent val="0"/>
            <c:showBubbleSize val="0"/>
            <c:showLeaderLines val="0"/>
            <c:extLst>
              <c:ext xmlns:c15="http://schemas.microsoft.com/office/drawing/2012/chart" uri="{CE6537A1-D6FC-4f65-9D91-7224C49458BB}">
                <c15:showLeaderLines val="0"/>
              </c:ext>
            </c:extLst>
          </c:dLbls>
          <c:xVal>
            <c:numRef>
              <c:f>'ISO_27018-Domaine 1 (Global)'!$G$7</c:f>
              <c:numCache>
                <c:formatCode>0.0</c:formatCode>
                <c:ptCount val="1"/>
                <c:pt idx="0">
                  <c:v>1.25</c:v>
                </c:pt>
              </c:numCache>
            </c:numRef>
          </c:xVal>
          <c:yVal>
            <c:numRef>
              <c:f>'ISO_27018-Domaine 1 (Global)'!$G$7</c:f>
              <c:numCache>
                <c:formatCode>0.0</c:formatCode>
                <c:ptCount val="1"/>
                <c:pt idx="0">
                  <c:v>1.25</c:v>
                </c:pt>
              </c:numCache>
            </c:numRef>
          </c:yVal>
          <c:smooth val="0"/>
          <c:extLst>
            <c:ext xmlns:c16="http://schemas.microsoft.com/office/drawing/2014/chart" uri="{C3380CC4-5D6E-409C-BE32-E72D297353CC}">
              <c16:uniqueId val="{00000005-1173-4EBE-889A-416A5D25583F}"/>
            </c:ext>
          </c:extLst>
        </c:ser>
        <c:ser>
          <c:idx val="6"/>
          <c:order val="6"/>
          <c:tx>
            <c:strRef>
              <c:f>'ISO_27018-Domaine 1 (Global)'!$F$8</c:f>
              <c:strCache>
                <c:ptCount val="1"/>
                <c:pt idx="0">
                  <c:v>11.Sécurité physique et environnementale</c:v>
                </c:pt>
              </c:strCache>
            </c:strRef>
          </c:tx>
          <c:spPr>
            <a:ln w="28575">
              <a:noFill/>
            </a:ln>
          </c:spPr>
          <c:marker>
            <c:symbol val="plus"/>
            <c:size val="5"/>
            <c:spPr>
              <a:noFill/>
              <a:ln>
                <a:solidFill>
                  <a:srgbClr val="008080"/>
                </a:solidFill>
                <a:prstDash val="solid"/>
              </a:ln>
            </c:spPr>
          </c:marker>
          <c:dLbls>
            <c:spPr>
              <a:noFill/>
              <a:ln w="25400">
                <a:noFill/>
              </a:ln>
            </c:spPr>
            <c:txPr>
              <a:bodyPr/>
              <a:lstStyle/>
              <a:p>
                <a:pPr>
                  <a:defRPr lang="en-US" sz="1750" b="0" i="0" u="none" strike="noStrike" baseline="0">
                    <a:solidFill>
                      <a:srgbClr val="000000"/>
                    </a:solidFill>
                    <a:latin typeface="Arial"/>
                    <a:ea typeface="Arial"/>
                    <a:cs typeface="Arial"/>
                  </a:defRPr>
                </a:pPr>
                <a:endParaRPr lang="en-US"/>
              </a:p>
            </c:txPr>
            <c:showLegendKey val="1"/>
            <c:showVal val="1"/>
            <c:showCatName val="0"/>
            <c:showSerName val="0"/>
            <c:showPercent val="0"/>
            <c:showBubbleSize val="0"/>
            <c:showLeaderLines val="0"/>
            <c:extLst>
              <c:ext xmlns:c15="http://schemas.microsoft.com/office/drawing/2012/chart" uri="{CE6537A1-D6FC-4f65-9D91-7224C49458BB}">
                <c15:showLeaderLines val="0"/>
              </c:ext>
            </c:extLst>
          </c:dLbls>
          <c:xVal>
            <c:numRef>
              <c:f>'ISO_27018-Domaine 1 (Global)'!$G$8</c:f>
              <c:numCache>
                <c:formatCode>0.0</c:formatCode>
                <c:ptCount val="1"/>
                <c:pt idx="0">
                  <c:v>2.7777777777777777</c:v>
                </c:pt>
              </c:numCache>
            </c:numRef>
          </c:xVal>
          <c:yVal>
            <c:numRef>
              <c:f>'ISO_27018-Domaine 1 (Global)'!$G$8</c:f>
              <c:numCache>
                <c:formatCode>0.0</c:formatCode>
                <c:ptCount val="1"/>
                <c:pt idx="0">
                  <c:v>2.7777777777777777</c:v>
                </c:pt>
              </c:numCache>
            </c:numRef>
          </c:yVal>
          <c:smooth val="0"/>
          <c:extLst>
            <c:ext xmlns:c16="http://schemas.microsoft.com/office/drawing/2014/chart" uri="{C3380CC4-5D6E-409C-BE32-E72D297353CC}">
              <c16:uniqueId val="{00000006-1173-4EBE-889A-416A5D25583F}"/>
            </c:ext>
          </c:extLst>
        </c:ser>
        <c:ser>
          <c:idx val="7"/>
          <c:order val="7"/>
          <c:tx>
            <c:strRef>
              <c:f>'ISO_27018-Domaine 1 (Global)'!$F$9</c:f>
              <c:strCache>
                <c:ptCount val="1"/>
                <c:pt idx="0">
                  <c:v>12.Sécurité des opérations</c:v>
                </c:pt>
              </c:strCache>
            </c:strRef>
          </c:tx>
          <c:spPr>
            <a:ln w="28575">
              <a:noFill/>
            </a:ln>
          </c:spPr>
          <c:marker>
            <c:symbol val="dot"/>
            <c:size val="5"/>
            <c:spPr>
              <a:noFill/>
              <a:ln>
                <a:solidFill>
                  <a:srgbClr val="0000FF"/>
                </a:solidFill>
                <a:prstDash val="solid"/>
              </a:ln>
            </c:spPr>
          </c:marker>
          <c:dLbls>
            <c:spPr>
              <a:noFill/>
              <a:ln w="25400">
                <a:noFill/>
              </a:ln>
            </c:spPr>
            <c:txPr>
              <a:bodyPr/>
              <a:lstStyle/>
              <a:p>
                <a:pPr>
                  <a:defRPr lang="en-US" sz="1750" b="0" i="0" u="none" strike="noStrike" baseline="0">
                    <a:solidFill>
                      <a:srgbClr val="000000"/>
                    </a:solidFill>
                    <a:latin typeface="Arial"/>
                    <a:ea typeface="Arial"/>
                    <a:cs typeface="Arial"/>
                  </a:defRPr>
                </a:pPr>
                <a:endParaRPr lang="en-US"/>
              </a:p>
            </c:txPr>
            <c:showLegendKey val="1"/>
            <c:showVal val="1"/>
            <c:showCatName val="0"/>
            <c:showSerName val="0"/>
            <c:showPercent val="0"/>
            <c:showBubbleSize val="0"/>
            <c:showLeaderLines val="0"/>
            <c:extLst>
              <c:ext xmlns:c15="http://schemas.microsoft.com/office/drawing/2012/chart" uri="{CE6537A1-D6FC-4f65-9D91-7224C49458BB}">
                <c15:showLeaderLines val="0"/>
              </c:ext>
            </c:extLst>
          </c:dLbls>
          <c:xVal>
            <c:numRef>
              <c:f>'ISO_27018-Domaine 1 (Global)'!$G$9</c:f>
              <c:numCache>
                <c:formatCode>0.0</c:formatCode>
                <c:ptCount val="1"/>
                <c:pt idx="0">
                  <c:v>1.6666666666666667</c:v>
                </c:pt>
              </c:numCache>
            </c:numRef>
          </c:xVal>
          <c:yVal>
            <c:numRef>
              <c:f>'ISO_27018-Domaine 1 (Global)'!$G$9</c:f>
              <c:numCache>
                <c:formatCode>0.0</c:formatCode>
                <c:ptCount val="1"/>
                <c:pt idx="0">
                  <c:v>1.6666666666666667</c:v>
                </c:pt>
              </c:numCache>
            </c:numRef>
          </c:yVal>
          <c:smooth val="0"/>
          <c:extLst>
            <c:ext xmlns:c16="http://schemas.microsoft.com/office/drawing/2014/chart" uri="{C3380CC4-5D6E-409C-BE32-E72D297353CC}">
              <c16:uniqueId val="{00000007-1173-4EBE-889A-416A5D25583F}"/>
            </c:ext>
          </c:extLst>
        </c:ser>
        <c:ser>
          <c:idx val="8"/>
          <c:order val="8"/>
          <c:tx>
            <c:strRef>
              <c:f>'ISO_27018-Domaine 1 (Global)'!$F$10</c:f>
              <c:strCache>
                <c:ptCount val="1"/>
                <c:pt idx="0">
                  <c:v>13.Communication sécurisée</c:v>
                </c:pt>
              </c:strCache>
            </c:strRef>
          </c:tx>
          <c:spPr>
            <a:ln w="28575">
              <a:noFill/>
            </a:ln>
          </c:spPr>
          <c:marker>
            <c:symbol val="dash"/>
            <c:size val="5"/>
            <c:spPr>
              <a:noFill/>
              <a:ln>
                <a:solidFill>
                  <a:srgbClr val="00CCFF"/>
                </a:solidFill>
                <a:prstDash val="solid"/>
              </a:ln>
            </c:spPr>
          </c:marker>
          <c:dLbls>
            <c:spPr>
              <a:noFill/>
              <a:ln w="25400">
                <a:noFill/>
              </a:ln>
            </c:spPr>
            <c:txPr>
              <a:bodyPr/>
              <a:lstStyle/>
              <a:p>
                <a:pPr>
                  <a:defRPr lang="en-US" sz="1750" b="0" i="0" u="none" strike="noStrike" baseline="0">
                    <a:solidFill>
                      <a:srgbClr val="000000"/>
                    </a:solidFill>
                    <a:latin typeface="Arial"/>
                    <a:ea typeface="Arial"/>
                    <a:cs typeface="Arial"/>
                  </a:defRPr>
                </a:pPr>
                <a:endParaRPr lang="en-US"/>
              </a:p>
            </c:txPr>
            <c:showLegendKey val="1"/>
            <c:showVal val="1"/>
            <c:showCatName val="0"/>
            <c:showSerName val="0"/>
            <c:showPercent val="0"/>
            <c:showBubbleSize val="0"/>
            <c:showLeaderLines val="0"/>
            <c:extLst>
              <c:ext xmlns:c15="http://schemas.microsoft.com/office/drawing/2012/chart" uri="{CE6537A1-D6FC-4f65-9D91-7224C49458BB}">
                <c15:showLeaderLines val="0"/>
              </c:ext>
            </c:extLst>
          </c:dLbls>
          <c:xVal>
            <c:numRef>
              <c:f>'ISO_27018-Domaine 1 (Global)'!$G$10</c:f>
              <c:numCache>
                <c:formatCode>0.0</c:formatCode>
                <c:ptCount val="1"/>
                <c:pt idx="0">
                  <c:v>3.958333333333333</c:v>
                </c:pt>
              </c:numCache>
            </c:numRef>
          </c:xVal>
          <c:yVal>
            <c:numRef>
              <c:f>'ISO_27018-Domaine 1 (Global)'!$G$10</c:f>
              <c:numCache>
                <c:formatCode>0.0</c:formatCode>
                <c:ptCount val="1"/>
                <c:pt idx="0">
                  <c:v>3.958333333333333</c:v>
                </c:pt>
              </c:numCache>
            </c:numRef>
          </c:yVal>
          <c:smooth val="0"/>
          <c:extLst>
            <c:ext xmlns:c16="http://schemas.microsoft.com/office/drawing/2014/chart" uri="{C3380CC4-5D6E-409C-BE32-E72D297353CC}">
              <c16:uniqueId val="{00000008-1173-4EBE-889A-416A5D25583F}"/>
            </c:ext>
          </c:extLst>
        </c:ser>
        <c:ser>
          <c:idx val="9"/>
          <c:order val="9"/>
          <c:tx>
            <c:strRef>
              <c:f>'ISO_27018-Domaine 1 (Global)'!$F$11</c:f>
              <c:strCache>
                <c:ptCount val="1"/>
                <c:pt idx="0">
                  <c:v>14.Acquisition, développement et maintenance du système</c:v>
                </c:pt>
              </c:strCache>
            </c:strRef>
          </c:tx>
          <c:spPr>
            <a:ln w="28575">
              <a:noFill/>
            </a:ln>
          </c:spPr>
          <c:marker>
            <c:symbol val="diamond"/>
            <c:size val="5"/>
            <c:spPr>
              <a:solidFill>
                <a:srgbClr val="CCFFFF"/>
              </a:solidFill>
              <a:ln>
                <a:solidFill>
                  <a:srgbClr val="CCFFFF"/>
                </a:solidFill>
                <a:prstDash val="solid"/>
              </a:ln>
            </c:spPr>
          </c:marker>
          <c:dLbls>
            <c:spPr>
              <a:noFill/>
              <a:ln w="25400">
                <a:noFill/>
              </a:ln>
            </c:spPr>
            <c:txPr>
              <a:bodyPr/>
              <a:lstStyle/>
              <a:p>
                <a:pPr>
                  <a:defRPr lang="en-US" sz="1750" b="0" i="0" u="none" strike="noStrike" baseline="0">
                    <a:solidFill>
                      <a:srgbClr val="000000"/>
                    </a:solidFill>
                    <a:latin typeface="Arial"/>
                    <a:ea typeface="Arial"/>
                    <a:cs typeface="Arial"/>
                  </a:defRPr>
                </a:pPr>
                <a:endParaRPr lang="en-US"/>
              </a:p>
            </c:txPr>
            <c:showLegendKey val="1"/>
            <c:showVal val="1"/>
            <c:showCatName val="0"/>
            <c:showSerName val="0"/>
            <c:showPercent val="0"/>
            <c:showBubbleSize val="0"/>
            <c:showLeaderLines val="0"/>
            <c:extLst>
              <c:ext xmlns:c15="http://schemas.microsoft.com/office/drawing/2012/chart" uri="{CE6537A1-D6FC-4f65-9D91-7224C49458BB}">
                <c15:showLeaderLines val="0"/>
              </c:ext>
            </c:extLst>
          </c:dLbls>
          <c:xVal>
            <c:numRef>
              <c:f>'ISO_27018-Domaine 1 (Global)'!$G$11</c:f>
              <c:numCache>
                <c:formatCode>0.0</c:formatCode>
                <c:ptCount val="1"/>
                <c:pt idx="0">
                  <c:v>0</c:v>
                </c:pt>
              </c:numCache>
            </c:numRef>
          </c:xVal>
          <c:yVal>
            <c:numRef>
              <c:f>'ISO_27018-Domaine 1 (Global)'!$G$11</c:f>
              <c:numCache>
                <c:formatCode>0.0</c:formatCode>
                <c:ptCount val="1"/>
                <c:pt idx="0">
                  <c:v>0</c:v>
                </c:pt>
              </c:numCache>
            </c:numRef>
          </c:yVal>
          <c:smooth val="0"/>
          <c:extLst>
            <c:ext xmlns:c16="http://schemas.microsoft.com/office/drawing/2014/chart" uri="{C3380CC4-5D6E-409C-BE32-E72D297353CC}">
              <c16:uniqueId val="{00000009-1173-4EBE-889A-416A5D25583F}"/>
            </c:ext>
          </c:extLst>
        </c:ser>
        <c:ser>
          <c:idx val="10"/>
          <c:order val="10"/>
          <c:tx>
            <c:strRef>
              <c:f>'ISO_27018-Domaine 1 (Global)'!$F$12</c:f>
              <c:strCache>
                <c:ptCount val="1"/>
                <c:pt idx="0">
                  <c:v>15.Relations des fournisseurs</c:v>
                </c:pt>
              </c:strCache>
            </c:strRef>
          </c:tx>
          <c:spPr>
            <a:ln w="28575">
              <a:noFill/>
            </a:ln>
          </c:spPr>
          <c:marker>
            <c:symbol val="square"/>
            <c:size val="5"/>
            <c:spPr>
              <a:solidFill>
                <a:srgbClr val="CCFFCC"/>
              </a:solidFill>
              <a:ln>
                <a:solidFill>
                  <a:srgbClr val="CCFFCC"/>
                </a:solidFill>
                <a:prstDash val="solid"/>
              </a:ln>
            </c:spPr>
          </c:marker>
          <c:dLbls>
            <c:spPr>
              <a:noFill/>
              <a:ln w="25400">
                <a:noFill/>
              </a:ln>
            </c:spPr>
            <c:txPr>
              <a:bodyPr/>
              <a:lstStyle/>
              <a:p>
                <a:pPr>
                  <a:defRPr lang="en-US" sz="1750" b="0" i="0" u="none" strike="noStrike" baseline="0">
                    <a:solidFill>
                      <a:srgbClr val="000000"/>
                    </a:solidFill>
                    <a:latin typeface="Arial"/>
                    <a:ea typeface="Arial"/>
                    <a:cs typeface="Arial"/>
                  </a:defRPr>
                </a:pPr>
                <a:endParaRPr lang="en-US"/>
              </a:p>
            </c:txPr>
            <c:showLegendKey val="1"/>
            <c:showVal val="1"/>
            <c:showCatName val="0"/>
            <c:showSerName val="0"/>
            <c:showPercent val="0"/>
            <c:showBubbleSize val="0"/>
            <c:showLeaderLines val="0"/>
            <c:extLst>
              <c:ext xmlns:c15="http://schemas.microsoft.com/office/drawing/2012/chart" uri="{CE6537A1-D6FC-4f65-9D91-7224C49458BB}">
                <c15:showLeaderLines val="0"/>
              </c:ext>
            </c:extLst>
          </c:dLbls>
          <c:xVal>
            <c:numRef>
              <c:f>'ISO_27018-Domaine 1 (Global)'!$G$12</c:f>
              <c:numCache>
                <c:formatCode>0.0</c:formatCode>
                <c:ptCount val="1"/>
                <c:pt idx="0">
                  <c:v>0</c:v>
                </c:pt>
              </c:numCache>
            </c:numRef>
          </c:xVal>
          <c:yVal>
            <c:numRef>
              <c:f>'ISO_27018-Domaine 1 (Global)'!$G$12</c:f>
              <c:numCache>
                <c:formatCode>0.0</c:formatCode>
                <c:ptCount val="1"/>
                <c:pt idx="0">
                  <c:v>0</c:v>
                </c:pt>
              </c:numCache>
            </c:numRef>
          </c:yVal>
          <c:smooth val="0"/>
          <c:extLst>
            <c:ext xmlns:c16="http://schemas.microsoft.com/office/drawing/2014/chart" uri="{C3380CC4-5D6E-409C-BE32-E72D297353CC}">
              <c16:uniqueId val="{0000000A-1173-4EBE-889A-416A5D25583F}"/>
            </c:ext>
          </c:extLst>
        </c:ser>
        <c:ser>
          <c:idx val="11"/>
          <c:order val="11"/>
          <c:tx>
            <c:strRef>
              <c:f>'ISO_27018-Domaine 1 (Global)'!$F$13</c:f>
              <c:strCache>
                <c:ptCount val="1"/>
                <c:pt idx="0">
                  <c:v>16.Gestion des incidents de sécurité de l'information</c:v>
                </c:pt>
              </c:strCache>
            </c:strRef>
          </c:tx>
          <c:spPr>
            <a:ln w="28575">
              <a:noFill/>
            </a:ln>
          </c:spPr>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15:showLeaderLines val="1"/>
              </c:ext>
            </c:extLst>
          </c:dLbls>
          <c:xVal>
            <c:numRef>
              <c:f>'ISO_27018-Domaine 1 (Global)'!$G$13</c:f>
              <c:numCache>
                <c:formatCode>0.0</c:formatCode>
                <c:ptCount val="1"/>
                <c:pt idx="0">
                  <c:v>3.5714285714285716</c:v>
                </c:pt>
              </c:numCache>
            </c:numRef>
          </c:xVal>
          <c:yVal>
            <c:numRef>
              <c:f>'ISO_27018-Domaine 1 (Global)'!$G$13</c:f>
              <c:numCache>
                <c:formatCode>0.0</c:formatCode>
                <c:ptCount val="1"/>
                <c:pt idx="0">
                  <c:v>3.5714285714285716</c:v>
                </c:pt>
              </c:numCache>
            </c:numRef>
          </c:yVal>
          <c:smooth val="0"/>
          <c:extLst>
            <c:ext xmlns:c16="http://schemas.microsoft.com/office/drawing/2014/chart" uri="{C3380CC4-5D6E-409C-BE32-E72D297353CC}">
              <c16:uniqueId val="{0000000B-1173-4EBE-889A-416A5D25583F}"/>
            </c:ext>
          </c:extLst>
        </c:ser>
        <c:ser>
          <c:idx val="12"/>
          <c:order val="12"/>
          <c:tx>
            <c:strRef>
              <c:f>'ISO_27018-Domaine 1 (Global)'!$F$15</c:f>
              <c:strCache>
                <c:ptCount val="1"/>
                <c:pt idx="0">
                  <c:v>17.Communication sécurisée</c:v>
                </c:pt>
              </c:strCache>
            </c:strRef>
          </c:tx>
          <c:spPr>
            <a:ln w="28575">
              <a:noFill/>
            </a:ln>
          </c:spPr>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15:showLeaderLines val="1"/>
              </c:ext>
            </c:extLst>
          </c:dLbls>
          <c:xVal>
            <c:numRef>
              <c:f>'ISO_27018-Domaine 1 (Global)'!$G$15</c:f>
              <c:numCache>
                <c:formatCode>0.0</c:formatCode>
                <c:ptCount val="1"/>
                <c:pt idx="0">
                  <c:v>0</c:v>
                </c:pt>
              </c:numCache>
            </c:numRef>
          </c:xVal>
          <c:yVal>
            <c:numRef>
              <c:f>'ISO_27018-Domaine 1 (Global)'!$G$15</c:f>
              <c:numCache>
                <c:formatCode>0.0</c:formatCode>
                <c:ptCount val="1"/>
                <c:pt idx="0">
                  <c:v>0</c:v>
                </c:pt>
              </c:numCache>
            </c:numRef>
          </c:yVal>
          <c:smooth val="0"/>
          <c:extLst>
            <c:ext xmlns:c16="http://schemas.microsoft.com/office/drawing/2014/chart" uri="{C3380CC4-5D6E-409C-BE32-E72D297353CC}">
              <c16:uniqueId val="{0000000C-1173-4EBE-889A-416A5D25583F}"/>
            </c:ext>
          </c:extLst>
        </c:ser>
        <c:ser>
          <c:idx val="13"/>
          <c:order val="13"/>
          <c:tx>
            <c:strRef>
              <c:f>'ISO_27018-Domaine 1 (Global)'!$F$17</c:f>
              <c:strCache>
                <c:ptCount val="1"/>
                <c:pt idx="0">
                  <c:v>18. Conformité</c:v>
                </c:pt>
              </c:strCache>
            </c:strRef>
          </c:tx>
          <c:spPr>
            <a:ln w="28575">
              <a:noFill/>
            </a:ln>
          </c:spPr>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15:showLeaderLines val="1"/>
              </c:ext>
            </c:extLst>
          </c:dLbls>
          <c:xVal>
            <c:numRef>
              <c:f>'ISO_27018-Domaine 1 (Global)'!$G$17</c:f>
              <c:numCache>
                <c:formatCode>General</c:formatCode>
                <c:ptCount val="1"/>
                <c:pt idx="0">
                  <c:v>2.9166666666666665</c:v>
                </c:pt>
              </c:numCache>
            </c:numRef>
          </c:xVal>
          <c:yVal>
            <c:numRef>
              <c:f>'ISO_27018-Domaine 1 (Global)'!$G$17</c:f>
              <c:numCache>
                <c:formatCode>General</c:formatCode>
                <c:ptCount val="1"/>
                <c:pt idx="0">
                  <c:v>2.9166666666666665</c:v>
                </c:pt>
              </c:numCache>
            </c:numRef>
          </c:yVal>
          <c:smooth val="0"/>
          <c:extLst>
            <c:ext xmlns:c16="http://schemas.microsoft.com/office/drawing/2014/chart" uri="{C3380CC4-5D6E-409C-BE32-E72D297353CC}">
              <c16:uniqueId val="{0000000D-1173-4EBE-889A-416A5D25583F}"/>
            </c:ext>
          </c:extLst>
        </c:ser>
        <c:dLbls>
          <c:showLegendKey val="1"/>
          <c:showVal val="1"/>
          <c:showCatName val="0"/>
          <c:showSerName val="0"/>
          <c:showPercent val="0"/>
          <c:showBubbleSize val="0"/>
        </c:dLbls>
        <c:axId val="254105176"/>
        <c:axId val="254100864"/>
      </c:scatterChart>
      <c:valAx>
        <c:axId val="254105176"/>
        <c:scaling>
          <c:orientation val="minMax"/>
        </c:scaling>
        <c:delete val="1"/>
        <c:axPos val="b"/>
        <c:numFmt formatCode="0.0" sourceLinked="1"/>
        <c:majorTickMark val="out"/>
        <c:minorTickMark val="none"/>
        <c:tickLblPos val="nextTo"/>
        <c:crossAx val="254100864"/>
        <c:crosses val="autoZero"/>
        <c:crossBetween val="midCat"/>
      </c:valAx>
      <c:valAx>
        <c:axId val="254100864"/>
        <c:scaling>
          <c:orientation val="minMax"/>
          <c:max val="5"/>
        </c:scaling>
        <c:delete val="0"/>
        <c:axPos val="l"/>
        <c:majorGridlines>
          <c:spPr>
            <a:ln w="25400">
              <a:solidFill>
                <a:srgbClr val="FF0000"/>
              </a:solidFill>
              <a:prstDash val="solid"/>
            </a:ln>
          </c:spPr>
        </c:majorGridlines>
        <c:numFmt formatCode="0.0" sourceLinked="1"/>
        <c:majorTickMark val="out"/>
        <c:minorTickMark val="none"/>
        <c:tickLblPos val="nextTo"/>
        <c:spPr>
          <a:ln w="12700">
            <a:solidFill>
              <a:srgbClr val="000000"/>
            </a:solidFill>
            <a:prstDash val="solid"/>
          </a:ln>
        </c:spPr>
        <c:txPr>
          <a:bodyPr rot="0" vert="horz"/>
          <a:lstStyle/>
          <a:p>
            <a:pPr>
              <a:defRPr lang="en-US" sz="1450" b="0" i="0" u="none" strike="noStrike" baseline="0">
                <a:solidFill>
                  <a:srgbClr val="FFFFFF"/>
                </a:solidFill>
                <a:latin typeface="Arial"/>
                <a:ea typeface="Arial"/>
                <a:cs typeface="Arial"/>
              </a:defRPr>
            </a:pPr>
            <a:endParaRPr lang="en-US"/>
          </a:p>
        </c:txPr>
        <c:crossAx val="254105176"/>
        <c:crossesAt val="0"/>
        <c:crossBetween val="midCat"/>
        <c:majorUnit val="1"/>
        <c:minorUnit val="0.1"/>
      </c:valAx>
      <c:spPr>
        <a:noFill/>
        <a:ln w="25400">
          <a:noFill/>
        </a:ln>
      </c:spPr>
    </c:plotArea>
    <c:legend>
      <c:legendPos val="r"/>
      <c:layout>
        <c:manualLayout>
          <c:xMode val="edge"/>
          <c:yMode val="edge"/>
          <c:x val="0.69077914065522683"/>
          <c:y val="0.14690666034668209"/>
          <c:w val="0.30394124883460405"/>
          <c:h val="0.82009475421484734"/>
        </c:manualLayout>
      </c:layout>
      <c:overlay val="0"/>
      <c:spPr>
        <a:solidFill>
          <a:srgbClr val="FFFFFF"/>
        </a:solidFill>
        <a:ln w="3175">
          <a:solidFill>
            <a:srgbClr val="000000"/>
          </a:solidFill>
          <a:prstDash val="solid"/>
        </a:ln>
        <a:effectLst>
          <a:outerShdw dist="35921" dir="2700000" algn="br">
            <a:srgbClr val="000000"/>
          </a:outerShdw>
        </a:effectLst>
      </c:spPr>
      <c:txPr>
        <a:bodyPr/>
        <a:lstStyle/>
        <a:p>
          <a:pPr>
            <a:defRPr lang="en-US"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orientation="landscape"/>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8896493329942968"/>
          <c:y val="0.33433289477079614"/>
          <c:w val="0.39704236898228723"/>
          <c:h val="0.52323847656954192"/>
        </c:manualLayout>
      </c:layout>
      <c:radarChart>
        <c:radarStyle val="filled"/>
        <c:varyColors val="0"/>
        <c:ser>
          <c:idx val="1"/>
          <c:order val="0"/>
          <c:tx>
            <c:v>Notes ciblées</c:v>
          </c:tx>
          <c:spPr>
            <a:solidFill>
              <a:srgbClr val="00FF00"/>
            </a:solidFill>
            <a:ln w="25400">
              <a:noFill/>
            </a:ln>
          </c:spPr>
          <c:dLbls>
            <c:spPr>
              <a:noFill/>
              <a:ln w="25400">
                <a:noFill/>
              </a:ln>
            </c:spPr>
            <c:txPr>
              <a:bodyPr/>
              <a:lstStyle/>
              <a:p>
                <a:pPr>
                  <a:defRPr lang="en-US" sz="85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'ISO_27018-Domaine 1 (Global)'!$F$2:$F$17</c:f>
              <c:strCache>
                <c:ptCount val="14"/>
                <c:pt idx="0">
                  <c:v>5.Sécurité de l'information</c:v>
                </c:pt>
                <c:pt idx="1">
                  <c:v>6.Organisation de la sécurité de l'information</c:v>
                </c:pt>
                <c:pt idx="2">
                  <c:v>7.Sécurité liée aux ressources humaines</c:v>
                </c:pt>
                <c:pt idx="3">
                  <c:v>8. Gestion des actifs</c:v>
                </c:pt>
                <c:pt idx="4">
                  <c:v>9.Contrôle d'accès</c:v>
                </c:pt>
                <c:pt idx="5">
                  <c:v>10.Cryptographie</c:v>
                </c:pt>
                <c:pt idx="6">
                  <c:v>11.Sécurité physique et environnementale</c:v>
                </c:pt>
                <c:pt idx="7">
                  <c:v>12.Sécurité des opérations</c:v>
                </c:pt>
                <c:pt idx="8">
                  <c:v>13.Communication sécurisée</c:v>
                </c:pt>
                <c:pt idx="9">
                  <c:v>14.Acquisition, développement et maintenance du système</c:v>
                </c:pt>
                <c:pt idx="10">
                  <c:v>15.Relations des fournisseurs</c:v>
                </c:pt>
                <c:pt idx="11">
                  <c:v>16.Gestion des incidents de sécurité de l'information</c:v>
                </c:pt>
                <c:pt idx="12">
                  <c:v>17.Communication sécurisée</c:v>
                </c:pt>
                <c:pt idx="13">
                  <c:v>18. Conformité</c:v>
                </c:pt>
              </c:strCache>
            </c:strRef>
          </c:cat>
          <c:val>
            <c:numRef>
              <c:f>'ISO_27018-Domaine 1 (Global)'!$J$2:$J$17</c:f>
              <c:numCache>
                <c:formatCode>0.0</c:formatCode>
                <c:ptCount val="14"/>
                <c:pt idx="0">
                  <c:v>3</c:v>
                </c:pt>
                <c:pt idx="1">
                  <c:v>3</c:v>
                </c:pt>
                <c:pt idx="2">
                  <c:v>4</c:v>
                </c:pt>
                <c:pt idx="3">
                  <c:v>2.5</c:v>
                </c:pt>
                <c:pt idx="4">
                  <c:v>2</c:v>
                </c:pt>
                <c:pt idx="5">
                  <c:v>2</c:v>
                </c:pt>
                <c:pt idx="6">
                  <c:v>1.9</c:v>
                </c:pt>
                <c:pt idx="7">
                  <c:v>2</c:v>
                </c:pt>
                <c:pt idx="8">
                  <c:v>3.8</c:v>
                </c:pt>
                <c:pt idx="9">
                  <c:v>3.4</c:v>
                </c:pt>
                <c:pt idx="10">
                  <c:v>1.5</c:v>
                </c:pt>
                <c:pt idx="11">
                  <c:v>3</c:v>
                </c:pt>
                <c:pt idx="12">
                  <c:v>1.6</c:v>
                </c:pt>
                <c:pt idx="13">
                  <c:v>4</c:v>
                </c:pt>
              </c:numCache>
            </c:numRef>
          </c:val>
          <c:extLst>
            <c:ext xmlns:c16="http://schemas.microsoft.com/office/drawing/2014/chart" uri="{C3380CC4-5D6E-409C-BE32-E72D297353CC}">
              <c16:uniqueId val="{00000000-0A44-4382-8E77-F4C67265C176}"/>
            </c:ext>
          </c:extLst>
        </c:ser>
        <c:ser>
          <c:idx val="0"/>
          <c:order val="1"/>
          <c:tx>
            <c:strRef>
              <c:f>'ISO_27018-Domaine 1 (Global)'!$G$1:$G$2</c:f>
              <c:strCache>
                <c:ptCount val="2"/>
                <c:pt idx="0">
                  <c:v>Cote</c:v>
                </c:pt>
                <c:pt idx="1">
                  <c:v>2,9</c:v>
                </c:pt>
              </c:strCache>
            </c:strRef>
          </c:tx>
          <c:spPr>
            <a:solidFill>
              <a:srgbClr val="FF0000"/>
            </a:solidFill>
            <a:ln w="12700">
              <a:solidFill>
                <a:srgbClr val="000000"/>
              </a:solidFill>
              <a:prstDash val="solid"/>
            </a:ln>
          </c:spPr>
          <c:dLbls>
            <c:delete val="1"/>
          </c:dLbls>
          <c:cat>
            <c:strRef>
              <c:f>'ISO_27018-Domaine 1 (Global)'!$F$2:$F$17</c:f>
              <c:strCache>
                <c:ptCount val="14"/>
                <c:pt idx="0">
                  <c:v>5.Sécurité de l'information</c:v>
                </c:pt>
                <c:pt idx="1">
                  <c:v>6.Organisation de la sécurité de l'information</c:v>
                </c:pt>
                <c:pt idx="2">
                  <c:v>7.Sécurité liée aux ressources humaines</c:v>
                </c:pt>
                <c:pt idx="3">
                  <c:v>8. Gestion des actifs</c:v>
                </c:pt>
                <c:pt idx="4">
                  <c:v>9.Contrôle d'accès</c:v>
                </c:pt>
                <c:pt idx="5">
                  <c:v>10.Cryptographie</c:v>
                </c:pt>
                <c:pt idx="6">
                  <c:v>11.Sécurité physique et environnementale</c:v>
                </c:pt>
                <c:pt idx="7">
                  <c:v>12.Sécurité des opérations</c:v>
                </c:pt>
                <c:pt idx="8">
                  <c:v>13.Communication sécurisée</c:v>
                </c:pt>
                <c:pt idx="9">
                  <c:v>14.Acquisition, développement et maintenance du système</c:v>
                </c:pt>
                <c:pt idx="10">
                  <c:v>15.Relations des fournisseurs</c:v>
                </c:pt>
                <c:pt idx="11">
                  <c:v>16.Gestion des incidents de sécurité de l'information</c:v>
                </c:pt>
                <c:pt idx="12">
                  <c:v>17.Communication sécurisée</c:v>
                </c:pt>
                <c:pt idx="13">
                  <c:v>18. Conformité</c:v>
                </c:pt>
              </c:strCache>
            </c:strRef>
          </c:cat>
          <c:val>
            <c:numRef>
              <c:f>'ISO_27018-Domaine 1 (Global)'!$G$2:$G$17</c:f>
              <c:numCache>
                <c:formatCode>0.0</c:formatCode>
                <c:ptCount val="14"/>
                <c:pt idx="0">
                  <c:v>2.9166666666666665</c:v>
                </c:pt>
                <c:pt idx="1">
                  <c:v>1.1666666666666665</c:v>
                </c:pt>
                <c:pt idx="2">
                  <c:v>2.2222222222222219</c:v>
                </c:pt>
                <c:pt idx="3">
                  <c:v>0</c:v>
                </c:pt>
                <c:pt idx="4">
                  <c:v>3.75</c:v>
                </c:pt>
                <c:pt idx="5">
                  <c:v>1.25</c:v>
                </c:pt>
                <c:pt idx="6">
                  <c:v>2.7777777777777777</c:v>
                </c:pt>
                <c:pt idx="7">
                  <c:v>1.6666666666666667</c:v>
                </c:pt>
                <c:pt idx="8">
                  <c:v>3.958333333333333</c:v>
                </c:pt>
                <c:pt idx="9">
                  <c:v>0</c:v>
                </c:pt>
                <c:pt idx="10">
                  <c:v>0</c:v>
                </c:pt>
                <c:pt idx="11">
                  <c:v>3.5714285714285716</c:v>
                </c:pt>
                <c:pt idx="12">
                  <c:v>0</c:v>
                </c:pt>
                <c:pt idx="13" formatCode="General">
                  <c:v>2.9166666666666665</c:v>
                </c:pt>
              </c:numCache>
            </c:numRef>
          </c:val>
          <c:extLst>
            <c:ext xmlns:c16="http://schemas.microsoft.com/office/drawing/2014/chart" uri="{C3380CC4-5D6E-409C-BE32-E72D297353CC}">
              <c16:uniqueId val="{00000001-0A44-4382-8E77-F4C67265C176}"/>
            </c:ext>
          </c:extLst>
        </c:ser>
        <c:dLbls>
          <c:showLegendKey val="0"/>
          <c:showVal val="1"/>
          <c:showCatName val="0"/>
          <c:showSerName val="0"/>
          <c:showPercent val="0"/>
          <c:showBubbleSize val="0"/>
        </c:dLbls>
        <c:axId val="254102432"/>
        <c:axId val="254102824"/>
      </c:radarChart>
      <c:catAx>
        <c:axId val="254102432"/>
        <c:scaling>
          <c:orientation val="minMax"/>
        </c:scaling>
        <c:delete val="0"/>
        <c:axPos val="b"/>
        <c:majorGridlines>
          <c:spPr>
            <a:ln w="12700">
              <a:solidFill>
                <a:srgbClr val="000000"/>
              </a:solidFill>
              <a:prstDash val="solid"/>
            </a:ln>
          </c:spPr>
        </c:majorGridlines>
        <c:numFmt formatCode="General" sourceLinked="1"/>
        <c:majorTickMark val="out"/>
        <c:minorTickMark val="none"/>
        <c:tickLblPos val="nextTo"/>
        <c:txPr>
          <a:bodyPr rot="0" vert="horz"/>
          <a:lstStyle/>
          <a:p>
            <a:pPr>
              <a:defRPr lang="en-US" sz="900" b="1" i="0" u="none" strike="noStrike" baseline="0">
                <a:solidFill>
                  <a:srgbClr val="000000"/>
                </a:solidFill>
                <a:latin typeface="Arial"/>
                <a:ea typeface="Arial"/>
                <a:cs typeface="Arial"/>
              </a:defRPr>
            </a:pPr>
            <a:endParaRPr lang="en-US"/>
          </a:p>
        </c:txPr>
        <c:crossAx val="254102824"/>
        <c:crosses val="autoZero"/>
        <c:auto val="0"/>
        <c:lblAlgn val="ctr"/>
        <c:lblOffset val="100"/>
        <c:noMultiLvlLbl val="0"/>
      </c:catAx>
      <c:valAx>
        <c:axId val="254102824"/>
        <c:scaling>
          <c:orientation val="minMax"/>
          <c:max val="5"/>
        </c:scaling>
        <c:delete val="0"/>
        <c:axPos val="l"/>
        <c:majorGridlines>
          <c:spPr>
            <a:ln w="12700">
              <a:solidFill>
                <a:srgbClr val="FF0000"/>
              </a:solidFill>
              <a:prstDash val="solid"/>
            </a:ln>
          </c:spPr>
        </c:majorGridlines>
        <c:numFmt formatCode="0.0" sourceLinked="1"/>
        <c:majorTickMark val="cross"/>
        <c:minorTickMark val="none"/>
        <c:tickLblPos val="nextTo"/>
        <c:spPr>
          <a:ln w="12700">
            <a:solidFill>
              <a:srgbClr val="000000"/>
            </a:solidFill>
            <a:prstDash val="solid"/>
          </a:ln>
        </c:spPr>
        <c:txPr>
          <a:bodyPr rot="0" vert="horz"/>
          <a:lstStyle/>
          <a:p>
            <a:pPr>
              <a:defRPr lang="en-US" sz="1125" b="1" i="0" u="none" strike="noStrike" baseline="0">
                <a:solidFill>
                  <a:srgbClr val="FFFFFF"/>
                </a:solidFill>
                <a:latin typeface="Arial"/>
                <a:ea typeface="Arial"/>
                <a:cs typeface="Arial"/>
              </a:defRPr>
            </a:pPr>
            <a:endParaRPr lang="en-US"/>
          </a:p>
        </c:txPr>
        <c:crossAx val="25410243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orientation="landscape"/>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lang="en-US" sz="1175" b="1" i="0" u="none" strike="noStrike" baseline="0">
                <a:solidFill>
                  <a:srgbClr val="000000"/>
                </a:solidFill>
                <a:latin typeface="Arial"/>
                <a:ea typeface="Arial"/>
                <a:cs typeface="Arial"/>
              </a:defRPr>
            </a:pPr>
            <a:r>
              <a:rPr lang="fr-FR"/>
              <a:t>5. Sécurité</a:t>
            </a:r>
            <a:r>
              <a:rPr lang="fr-FR" baseline="0"/>
              <a:t> de l'information</a:t>
            </a:r>
          </a:p>
        </c:rich>
      </c:tx>
      <c:layout>
        <c:manualLayout>
          <c:xMode val="edge"/>
          <c:yMode val="edge"/>
          <c:x val="7.5805753364494771E-2"/>
          <c:y val="1.9878713204859177E-2"/>
        </c:manualLayout>
      </c:layout>
      <c:overlay val="0"/>
      <c:spPr>
        <a:noFill/>
        <a:ln w="25400">
          <a:noFill/>
        </a:ln>
      </c:spPr>
    </c:title>
    <c:autoTitleDeleted val="0"/>
    <c:plotArea>
      <c:layout>
        <c:manualLayout>
          <c:layoutTarget val="inner"/>
          <c:xMode val="edge"/>
          <c:yMode val="edge"/>
          <c:x val="2.1538510077772119E-2"/>
          <c:y val="0.18511450381679398"/>
          <c:w val="0.64769376733871886"/>
          <c:h val="0.8034351145038171"/>
        </c:manualLayout>
      </c:layout>
      <c:radarChart>
        <c:radarStyle val="filled"/>
        <c:varyColors val="0"/>
        <c:ser>
          <c:idx val="0"/>
          <c:order val="0"/>
          <c:tx>
            <c:strRef>
              <c:f>'ISO_27018-Domaine 5'!$J$1</c:f>
              <c:strCache>
                <c:ptCount val="1"/>
                <c:pt idx="0">
                  <c:v>Côte</c:v>
                </c:pt>
              </c:strCache>
            </c:strRef>
          </c:tx>
          <c:spPr>
            <a:solidFill>
              <a:srgbClr val="9999FF"/>
            </a:solidFill>
            <a:ln w="12700">
              <a:solidFill>
                <a:srgbClr val="000000"/>
              </a:solidFill>
              <a:prstDash val="solid"/>
            </a:ln>
          </c:spPr>
          <c:dLbls>
            <c:delete val="1"/>
          </c:dLbls>
          <c:cat>
            <c:strRef>
              <c:extLst>
                <c:ext xmlns:c15="http://schemas.microsoft.com/office/drawing/2012/chart" uri="{02D57815-91ED-43cb-92C2-25804820EDAC}">
                  <c15:fullRef>
                    <c15:sqref>'ISO_27018-Domaine 5'!$E$3:$E$4</c15:sqref>
                  </c15:fullRef>
                </c:ext>
              </c:extLst>
              <c:f>'ISO_27018-Domaine 5'!$E$3:$E$4</c:f>
              <c:strCache>
                <c:ptCount val="2"/>
                <c:pt idx="0">
                  <c:v>5.1.1 Politiques en matière de sécurité de l'information</c:v>
                </c:pt>
                <c:pt idx="1">
                  <c:v>5.1.2 Examen des politiques en matière de sécurité de l'information</c:v>
                </c:pt>
              </c:strCache>
            </c:strRef>
          </c:cat>
          <c:val>
            <c:numRef>
              <c:extLst>
                <c:ext xmlns:c15="http://schemas.microsoft.com/office/drawing/2012/chart" uri="{02D57815-91ED-43cb-92C2-25804820EDAC}">
                  <c15:fullRef>
                    <c15:sqref>'ISO_27018-Domaine 5'!$J$2:$J$8</c15:sqref>
                  </c15:fullRef>
                </c:ext>
              </c:extLst>
              <c:f>'ISO_27018-Domaine 5'!$J$2:$J$4</c:f>
              <c:numCache>
                <c:formatCode>0.0</c:formatCode>
                <c:ptCount val="3"/>
                <c:pt idx="0">
                  <c:v>2.9166666666666665</c:v>
                </c:pt>
                <c:pt idx="1">
                  <c:v>2.5</c:v>
                </c:pt>
                <c:pt idx="2">
                  <c:v>3.333333333333333</c:v>
                </c:pt>
              </c:numCache>
            </c:numRef>
          </c:val>
          <c:extLst>
            <c:ext xmlns:c16="http://schemas.microsoft.com/office/drawing/2014/chart" uri="{C3380CC4-5D6E-409C-BE32-E72D297353CC}">
              <c16:uniqueId val="{00000000-6C63-4340-A3DA-54F7316FAE04}"/>
            </c:ext>
          </c:extLst>
        </c:ser>
        <c:dLbls>
          <c:showLegendKey val="0"/>
          <c:showVal val="1"/>
          <c:showCatName val="0"/>
          <c:showSerName val="0"/>
          <c:showPercent val="0"/>
          <c:showBubbleSize val="0"/>
        </c:dLbls>
        <c:axId val="254100472"/>
        <c:axId val="254104000"/>
      </c:radarChart>
      <c:catAx>
        <c:axId val="254100472"/>
        <c:scaling>
          <c:orientation val="minMax"/>
        </c:scaling>
        <c:delete val="0"/>
        <c:axPos val="b"/>
        <c:majorGridlines/>
        <c:numFmt formatCode="General" sourceLinked="1"/>
        <c:majorTickMark val="out"/>
        <c:minorTickMark val="none"/>
        <c:tickLblPos val="nextTo"/>
        <c:txPr>
          <a:bodyPr rot="0" vert="horz"/>
          <a:lstStyle/>
          <a:p>
            <a:pPr>
              <a:defRPr lang="en-US" sz="1200" b="0" i="0" u="none" strike="noStrike" baseline="0">
                <a:solidFill>
                  <a:srgbClr val="000000"/>
                </a:solidFill>
                <a:latin typeface="Arial"/>
                <a:ea typeface="Arial"/>
                <a:cs typeface="Arial"/>
              </a:defRPr>
            </a:pPr>
            <a:endParaRPr lang="en-US"/>
          </a:p>
        </c:txPr>
        <c:crossAx val="254104000"/>
        <c:crosses val="autoZero"/>
        <c:auto val="0"/>
        <c:lblAlgn val="ctr"/>
        <c:lblOffset val="100"/>
        <c:noMultiLvlLbl val="0"/>
      </c:catAx>
      <c:valAx>
        <c:axId val="254104000"/>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875" b="0" i="0" u="none" strike="noStrike" baseline="0">
                <a:solidFill>
                  <a:srgbClr val="000000"/>
                </a:solidFill>
                <a:latin typeface="Arial"/>
                <a:ea typeface="Arial"/>
                <a:cs typeface="Arial"/>
              </a:defRPr>
            </a:pPr>
            <a:endParaRPr lang="en-US"/>
          </a:p>
        </c:txPr>
        <c:crossAx val="25410047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lang="en-US" sz="875" b="1" i="0" u="none" strike="noStrike" baseline="0">
                <a:solidFill>
                  <a:srgbClr val="000000"/>
                </a:solidFill>
                <a:latin typeface="Arial"/>
                <a:ea typeface="Arial"/>
                <a:cs typeface="Arial"/>
              </a:defRPr>
            </a:pPr>
            <a:r>
              <a:rPr lang="fr-FR"/>
              <a:t>6. Organisation de la sécurité de l'information </a:t>
            </a:r>
          </a:p>
        </c:rich>
      </c:tx>
      <c:layout>
        <c:manualLayout>
          <c:xMode val="edge"/>
          <c:yMode val="edge"/>
          <c:x val="1.367189455780205E-2"/>
          <c:y val="1.8041310902087569E-2"/>
        </c:manualLayout>
      </c:layout>
      <c:overlay val="0"/>
      <c:spPr>
        <a:noFill/>
        <a:ln w="25400">
          <a:noFill/>
        </a:ln>
      </c:spPr>
    </c:title>
    <c:autoTitleDeleted val="0"/>
    <c:plotArea>
      <c:layout>
        <c:manualLayout>
          <c:layoutTarget val="inner"/>
          <c:xMode val="edge"/>
          <c:yMode val="edge"/>
          <c:x val="0.2363284630705782"/>
          <c:y val="0.17525844876313645"/>
          <c:w val="0.58203208260357309"/>
          <c:h val="0.76804437840315698"/>
        </c:manualLayout>
      </c:layout>
      <c:radarChart>
        <c:radarStyle val="filled"/>
        <c:varyColors val="0"/>
        <c:ser>
          <c:idx val="0"/>
          <c:order val="0"/>
          <c:tx>
            <c:strRef>
              <c:f>'ISO_27018-Domaine 6'!$J$1</c:f>
              <c:strCache>
                <c:ptCount val="1"/>
                <c:pt idx="0">
                  <c:v>Cote</c:v>
                </c:pt>
              </c:strCache>
            </c:strRef>
          </c:tx>
          <c:spPr>
            <a:solidFill>
              <a:srgbClr val="9999FF"/>
            </a:solidFill>
            <a:ln w="12700">
              <a:solidFill>
                <a:srgbClr val="000000"/>
              </a:solidFill>
              <a:prstDash val="solid"/>
            </a:ln>
          </c:spPr>
          <c:dLbls>
            <c:delete val="1"/>
          </c:dLbls>
          <c:cat>
            <c:strRef>
              <c:extLst>
                <c:ext xmlns:c15="http://schemas.microsoft.com/office/drawing/2012/chart" uri="{02D57815-91ED-43cb-92C2-25804820EDAC}">
                  <c15:fullRef>
                    <c15:sqref>'ISO_27018-Domaine 6'!$E$3:$E$7</c15:sqref>
                  </c15:fullRef>
                </c:ext>
              </c:extLst>
              <c:f>'ISO_27018-Domaine 6'!$E$3:$E$7</c:f>
              <c:strCache>
                <c:ptCount val="5"/>
                <c:pt idx="0">
                  <c:v>6.1.1 Rôles et responsabilités en matière de sécurité de l'information</c:v>
                </c:pt>
                <c:pt idx="1">
                  <c:v>6.1.2 Séparation des tâches</c:v>
                </c:pt>
                <c:pt idx="2">
                  <c:v>6.1.3 Contact avec les autorités</c:v>
                </c:pt>
                <c:pt idx="3">
                  <c:v>6.1.4 Contact avec des groupes d'intérêt</c:v>
                </c:pt>
                <c:pt idx="4">
                  <c:v>6.1.5 Sécurité de l'information dans la gestion des projets</c:v>
                </c:pt>
              </c:strCache>
            </c:strRef>
          </c:cat>
          <c:val>
            <c:numRef>
              <c:extLst>
                <c:ext xmlns:c15="http://schemas.microsoft.com/office/drawing/2012/chart" uri="{02D57815-91ED-43cb-92C2-25804820EDAC}">
                  <c15:fullRef>
                    <c15:sqref>'ISO_27018-Domaine 6'!$J$2:$J$11</c15:sqref>
                  </c15:fullRef>
                </c:ext>
              </c:extLst>
              <c:f>'ISO_27018-Domaine 6'!$J$2:$J$6</c:f>
              <c:numCache>
                <c:formatCode>0.0</c:formatCode>
                <c:ptCount val="5"/>
                <c:pt idx="0">
                  <c:v>1.1666666666666665</c:v>
                </c:pt>
                <c:pt idx="1">
                  <c:v>3.333333333333333</c:v>
                </c:pt>
                <c:pt idx="2">
                  <c:v>2.5</c:v>
                </c:pt>
                <c:pt idx="3">
                  <c:v>0</c:v>
                </c:pt>
                <c:pt idx="4">
                  <c:v>0</c:v>
                </c:pt>
              </c:numCache>
            </c:numRef>
          </c:val>
          <c:extLst>
            <c:ext xmlns:c16="http://schemas.microsoft.com/office/drawing/2014/chart" uri="{C3380CC4-5D6E-409C-BE32-E72D297353CC}">
              <c16:uniqueId val="{00000000-E9D7-4D3F-A719-0C5FF6CAD588}"/>
            </c:ext>
          </c:extLst>
        </c:ser>
        <c:dLbls>
          <c:showLegendKey val="0"/>
          <c:showVal val="1"/>
          <c:showCatName val="0"/>
          <c:showSerName val="0"/>
          <c:showPercent val="0"/>
          <c:showBubbleSize val="0"/>
        </c:dLbls>
        <c:axId val="254105568"/>
        <c:axId val="254106744"/>
      </c:radarChart>
      <c:catAx>
        <c:axId val="254105568"/>
        <c:scaling>
          <c:orientation val="minMax"/>
        </c:scaling>
        <c:delete val="0"/>
        <c:axPos val="b"/>
        <c:majorGridlines/>
        <c:numFmt formatCode="General" sourceLinked="1"/>
        <c:majorTickMark val="out"/>
        <c:minorTickMark val="none"/>
        <c:tickLblPos val="nextTo"/>
        <c:txPr>
          <a:bodyPr rot="0" vert="horz"/>
          <a:lstStyle/>
          <a:p>
            <a:pPr>
              <a:defRPr lang="en-US" sz="1175" b="0" i="0" u="none" strike="noStrike" baseline="0">
                <a:solidFill>
                  <a:srgbClr val="000000"/>
                </a:solidFill>
                <a:latin typeface="Arial"/>
                <a:ea typeface="Arial"/>
                <a:cs typeface="Arial"/>
              </a:defRPr>
            </a:pPr>
            <a:endParaRPr lang="en-US"/>
          </a:p>
        </c:txPr>
        <c:crossAx val="254106744"/>
        <c:crosses val="autoZero"/>
        <c:auto val="0"/>
        <c:lblAlgn val="ctr"/>
        <c:lblOffset val="100"/>
        <c:noMultiLvlLbl val="0"/>
      </c:catAx>
      <c:valAx>
        <c:axId val="254106744"/>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875" b="0" i="0" u="none" strike="noStrike" baseline="0">
                <a:solidFill>
                  <a:srgbClr val="000000"/>
                </a:solidFill>
                <a:latin typeface="Arial"/>
                <a:ea typeface="Arial"/>
                <a:cs typeface="Arial"/>
              </a:defRPr>
            </a:pPr>
            <a:endParaRPr lang="en-US"/>
          </a:p>
        </c:txPr>
        <c:crossAx val="254105568"/>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5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205170427150111"/>
          <c:y val="0.25645221881037078"/>
          <c:w val="0.4102570243949108"/>
          <c:h val="0.59354978944790193"/>
        </c:manualLayout>
      </c:layout>
      <c:radarChart>
        <c:radarStyle val="filled"/>
        <c:varyColors val="0"/>
        <c:ser>
          <c:idx val="0"/>
          <c:order val="0"/>
          <c:spPr>
            <a:solidFill>
              <a:srgbClr val="FF0000"/>
            </a:solidFill>
          </c:spPr>
          <c:dLbls>
            <c:spPr>
              <a:noFill/>
              <a:ln w="25400">
                <a:noFill/>
              </a:ln>
            </c:spPr>
            <c:txPr>
              <a:bodyPr/>
              <a:lstStyle/>
              <a:p>
                <a:pPr>
                  <a:defRPr lang="en-US" sz="8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'ISO_27001-Domaine 1 (Global)'!$F$2:$F$8</c:f>
              <c:strCache>
                <c:ptCount val="7"/>
                <c:pt idx="0">
                  <c:v>4.contexte de l’organisation</c:v>
                </c:pt>
                <c:pt idx="1">
                  <c:v>5.Leadership</c:v>
                </c:pt>
                <c:pt idx="2">
                  <c:v>6. Planification</c:v>
                </c:pt>
                <c:pt idx="3">
                  <c:v>7. Support</c:v>
                </c:pt>
                <c:pt idx="4">
                  <c:v>8. Fonctionnement</c:v>
                </c:pt>
                <c:pt idx="5">
                  <c:v>9.Evaluation des performances</c:v>
                </c:pt>
                <c:pt idx="6">
                  <c:v>10. Amélioration</c:v>
                </c:pt>
              </c:strCache>
            </c:strRef>
          </c:cat>
          <c:val>
            <c:numRef>
              <c:f>'ISO_27001-Domaine 1 (Global)'!$G$2:$G$8</c:f>
              <c:numCache>
                <c:formatCode>0.0</c:formatCode>
                <c:ptCount val="7"/>
                <c:pt idx="0">
                  <c:v>3.1250000000000004</c:v>
                </c:pt>
                <c:pt idx="1">
                  <c:v>0.55555555555555558</c:v>
                </c:pt>
                <c:pt idx="2">
                  <c:v>3.3333333333333335</c:v>
                </c:pt>
                <c:pt idx="3">
                  <c:v>3</c:v>
                </c:pt>
                <c:pt idx="4">
                  <c:v>2.3888888888888888</c:v>
                </c:pt>
                <c:pt idx="5">
                  <c:v>3.0555555555555558</c:v>
                </c:pt>
                <c:pt idx="6">
                  <c:v>4.166666666666667</c:v>
                </c:pt>
              </c:numCache>
            </c:numRef>
          </c:val>
          <c:extLst>
            <c:ext xmlns:c16="http://schemas.microsoft.com/office/drawing/2014/chart" uri="{C3380CC4-5D6E-409C-BE32-E72D297353CC}">
              <c16:uniqueId val="{00000000-61F0-4C01-845C-9F17AAB098C4}"/>
            </c:ext>
          </c:extLst>
        </c:ser>
        <c:dLbls>
          <c:showLegendKey val="0"/>
          <c:showVal val="1"/>
          <c:showCatName val="0"/>
          <c:showSerName val="0"/>
          <c:showPercent val="0"/>
          <c:showBubbleSize val="0"/>
        </c:dLbls>
        <c:axId val="128792832"/>
        <c:axId val="130228224"/>
      </c:radarChart>
      <c:catAx>
        <c:axId val="128792832"/>
        <c:scaling>
          <c:orientation val="minMax"/>
        </c:scaling>
        <c:delete val="0"/>
        <c:axPos val="b"/>
        <c:majorGridlines>
          <c:spPr>
            <a:ln w="12700">
              <a:solidFill>
                <a:srgbClr val="000000"/>
              </a:solidFill>
              <a:prstDash val="solid"/>
            </a:ln>
          </c:spPr>
        </c:majorGridlines>
        <c:numFmt formatCode="General" sourceLinked="1"/>
        <c:majorTickMark val="out"/>
        <c:minorTickMark val="none"/>
        <c:tickLblPos val="nextTo"/>
        <c:txPr>
          <a:bodyPr rot="0" vert="horz"/>
          <a:lstStyle/>
          <a:p>
            <a:pPr>
              <a:defRPr lang="en-US" sz="875" b="1" i="0" u="none" strike="noStrike" baseline="0">
                <a:solidFill>
                  <a:srgbClr val="000000"/>
                </a:solidFill>
                <a:latin typeface="Arial"/>
                <a:ea typeface="Arial"/>
                <a:cs typeface="Arial"/>
              </a:defRPr>
            </a:pPr>
            <a:endParaRPr lang="en-US"/>
          </a:p>
        </c:txPr>
        <c:crossAx val="130228224"/>
        <c:crosses val="autoZero"/>
        <c:auto val="0"/>
        <c:lblAlgn val="ctr"/>
        <c:lblOffset val="100"/>
        <c:noMultiLvlLbl val="0"/>
      </c:catAx>
      <c:valAx>
        <c:axId val="130228224"/>
        <c:scaling>
          <c:orientation val="minMax"/>
          <c:max val="5"/>
        </c:scaling>
        <c:delete val="0"/>
        <c:axPos val="l"/>
        <c:majorGridlines>
          <c:spPr>
            <a:ln w="12700">
              <a:solidFill>
                <a:srgbClr val="FF0000"/>
              </a:solidFill>
              <a:prstDash val="solid"/>
            </a:ln>
          </c:spPr>
        </c:majorGridlines>
        <c:numFmt formatCode="0.0" sourceLinked="0"/>
        <c:majorTickMark val="cross"/>
        <c:minorTickMark val="none"/>
        <c:tickLblPos val="nextTo"/>
        <c:spPr>
          <a:ln w="12700">
            <a:solidFill>
              <a:srgbClr val="000000"/>
            </a:solidFill>
            <a:prstDash val="solid"/>
          </a:ln>
        </c:spPr>
        <c:txPr>
          <a:bodyPr rot="0" vert="horz"/>
          <a:lstStyle/>
          <a:p>
            <a:pPr>
              <a:defRPr lang="en-US" sz="1050" b="1" i="0" u="none" strike="noStrike" baseline="0">
                <a:solidFill>
                  <a:srgbClr val="FFFFFF"/>
                </a:solidFill>
                <a:latin typeface="Arial"/>
                <a:ea typeface="Arial"/>
                <a:cs typeface="Arial"/>
              </a:defRPr>
            </a:pPr>
            <a:endParaRPr lang="en-US"/>
          </a:p>
        </c:txPr>
        <c:crossAx val="12879283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orientation="landscape"/>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b="1"/>
              <a:t>7.Sécurité</a:t>
            </a:r>
            <a:r>
              <a:rPr lang="fr-FR" b="1" baseline="0"/>
              <a:t> liée aux ressources humaines</a:t>
            </a:r>
            <a:endParaRPr lang="fr-FR"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0"/>
          <c:order val="0"/>
          <c:spPr>
            <a:solidFill>
              <a:schemeClr val="accent1"/>
            </a:solidFill>
            <a:ln>
              <a:noFill/>
            </a:ln>
            <a:effectLst/>
          </c:spPr>
          <c:cat>
            <c:strRef>
              <c:f>'ISO_27018-Domaine 7'!$E$3:$E$5</c:f>
              <c:strCache>
                <c:ptCount val="3"/>
                <c:pt idx="0">
                  <c:v>7.2.1 Gestion responsabilités</c:v>
                </c:pt>
                <c:pt idx="1">
                  <c:v>7.2.2 Sensibilisation à la sécurité de l'information, éducation et formation</c:v>
                </c:pt>
                <c:pt idx="2">
                  <c:v>7.2.3 Cessation et changement d'emploi</c:v>
                </c:pt>
              </c:strCache>
            </c:strRef>
          </c:cat>
          <c:val>
            <c:numRef>
              <c:f>'ISO_27018-Domaine 7'!$J$3:$J$5</c:f>
              <c:numCache>
                <c:formatCode>0.0</c:formatCode>
                <c:ptCount val="3"/>
                <c:pt idx="0">
                  <c:v>1.6666666666666665</c:v>
                </c:pt>
                <c:pt idx="1">
                  <c:v>5</c:v>
                </c:pt>
                <c:pt idx="2">
                  <c:v>0</c:v>
                </c:pt>
              </c:numCache>
            </c:numRef>
          </c:val>
          <c:extLst>
            <c:ext xmlns:c16="http://schemas.microsoft.com/office/drawing/2014/chart" uri="{C3380CC4-5D6E-409C-BE32-E72D297353CC}">
              <c16:uniqueId val="{00000000-9BE3-42EB-8342-E49FD356543D}"/>
            </c:ext>
          </c:extLst>
        </c:ser>
        <c:dLbls>
          <c:showLegendKey val="0"/>
          <c:showVal val="0"/>
          <c:showCatName val="0"/>
          <c:showSerName val="0"/>
          <c:showPercent val="0"/>
          <c:showBubbleSize val="0"/>
        </c:dLbls>
        <c:axId val="254103216"/>
        <c:axId val="254105960"/>
      </c:radarChart>
      <c:catAx>
        <c:axId val="25410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105960"/>
        <c:crosses val="autoZero"/>
        <c:auto val="1"/>
        <c:lblAlgn val="ctr"/>
        <c:lblOffset val="100"/>
        <c:noMultiLvlLbl val="0"/>
      </c:catAx>
      <c:valAx>
        <c:axId val="254105960"/>
        <c:scaling>
          <c:orientation val="minMax"/>
        </c:scaling>
        <c:delete val="0"/>
        <c:axPos val="l"/>
        <c:majorGridlines>
          <c:spPr>
            <a:ln w="9525" cap="flat" cmpd="sng" algn="ctr">
              <a:solidFill>
                <a:srgbClr val="FF0000"/>
              </a:solidFill>
              <a:round/>
            </a:ln>
            <a:effectLst/>
          </c:spPr>
        </c:majorGridlines>
        <c:numFmt formatCode="0.0" sourceLinked="1"/>
        <c:majorTickMark val="cross"/>
        <c:minorTickMark val="none"/>
        <c:tickLblPos val="nextTo"/>
        <c:spPr>
          <a:noFill/>
          <a:ln>
            <a:solidFill>
              <a:srgbClr val="FF0000"/>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1032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lang="en-US" sz="800" b="1" i="0" u="none" strike="noStrike" baseline="0">
                <a:solidFill>
                  <a:srgbClr val="000000"/>
                </a:solidFill>
                <a:latin typeface="Arial"/>
                <a:ea typeface="Arial"/>
                <a:cs typeface="Arial"/>
              </a:defRPr>
            </a:pPr>
            <a:r>
              <a:rPr lang="fr-FR"/>
              <a:t>9. Contrôle</a:t>
            </a:r>
            <a:r>
              <a:rPr lang="fr-FR" baseline="0"/>
              <a:t> d'accès</a:t>
            </a:r>
            <a:r>
              <a:rPr lang="fr-FR"/>
              <a:t> </a:t>
            </a:r>
          </a:p>
        </c:rich>
      </c:tx>
      <c:layout>
        <c:manualLayout>
          <c:xMode val="edge"/>
          <c:yMode val="edge"/>
          <c:x val="0.21441712943776761"/>
          <c:y val="6.4752604614379539E-2"/>
        </c:manualLayout>
      </c:layout>
      <c:overlay val="0"/>
      <c:spPr>
        <a:noFill/>
        <a:ln w="25400">
          <a:noFill/>
        </a:ln>
      </c:spPr>
    </c:title>
    <c:autoTitleDeleted val="0"/>
    <c:plotArea>
      <c:layout>
        <c:manualLayout>
          <c:layoutTarget val="inner"/>
          <c:xMode val="edge"/>
          <c:yMode val="edge"/>
          <c:x val="0.25702031937183417"/>
          <c:y val="0.18373534509574094"/>
          <c:w val="0.54211848875907853"/>
          <c:h val="0.75602576424640933"/>
        </c:manualLayout>
      </c:layout>
      <c:radarChart>
        <c:radarStyle val="filled"/>
        <c:varyColors val="0"/>
        <c:ser>
          <c:idx val="0"/>
          <c:order val="0"/>
          <c:tx>
            <c:strRef>
              <c:f>'ISO_27018-Domaine 9'!$J$2:$J$14</c:f>
              <c:strCache>
                <c:ptCount val="13"/>
                <c:pt idx="0">
                  <c:v>3,8</c:v>
                </c:pt>
                <c:pt idx="1">
                  <c:v>2,5</c:v>
                </c:pt>
                <c:pt idx="2">
                  <c:v>5,0</c:v>
                </c:pt>
                <c:pt idx="3">
                  <c:v>3,8</c:v>
                </c:pt>
                <c:pt idx="4">
                  <c:v>2,5</c:v>
                </c:pt>
                <c:pt idx="5">
                  <c:v>5,0</c:v>
                </c:pt>
                <c:pt idx="6">
                  <c:v>2,5</c:v>
                </c:pt>
                <c:pt idx="7">
                  <c:v>0,0</c:v>
                </c:pt>
                <c:pt idx="8">
                  <c:v>5,0</c:v>
                </c:pt>
                <c:pt idx="9">
                  <c:v>5,0</c:v>
                </c:pt>
                <c:pt idx="10">
                  <c:v>5,0</c:v>
                </c:pt>
                <c:pt idx="11">
                  <c:v>5,0</c:v>
                </c:pt>
                <c:pt idx="12">
                  <c:v>0,0</c:v>
                </c:pt>
              </c:strCache>
            </c:strRef>
          </c:tx>
          <c:spPr>
            <a:solidFill>
              <a:srgbClr val="9999FF"/>
            </a:solidFill>
            <a:ln w="12700">
              <a:solidFill>
                <a:srgbClr val="000000"/>
              </a:solidFill>
              <a:prstDash val="solid"/>
            </a:ln>
          </c:spPr>
          <c:dLbls>
            <c:delete val="1"/>
          </c:dLbls>
          <c:cat>
            <c:strRef>
              <c:extLst>
                <c:ext xmlns:c15="http://schemas.microsoft.com/office/drawing/2012/chart" uri="{02D57815-91ED-43cb-92C2-25804820EDAC}">
                  <c15:fullRef>
                    <c15:sqref>'ISO_27018-Domaine 9'!$E$3:$E$14</c15:sqref>
                  </c15:fullRef>
                </c:ext>
              </c:extLst>
              <c:f>'ISO_27018-Domaine 9'!$E$3:$E$14</c:f>
              <c:strCache>
                <c:ptCount val="12"/>
                <c:pt idx="0">
                  <c:v>9.2.1 Enregistrement de l'utilisateur et de- enregistrement</c:v>
                </c:pt>
                <c:pt idx="1">
                  <c:v>9.2.2 Accès des utilisateurs provisioning</c:v>
                </c:pt>
                <c:pt idx="2">
                  <c:v>9.2.3 Gestion des privilèges des droits d'accès</c:v>
                </c:pt>
                <c:pt idx="3">
                  <c:v>9.2.4 Gestion des informations secrètes d'authentification des utilisateurs</c:v>
                </c:pt>
                <c:pt idx="4">
                  <c:v>9.2.5 Examen des droits d'accès utilisateurs</c:v>
                </c:pt>
                <c:pt idx="5">
                  <c:v>9.2.6 Suppression ou adaptation des droits d'accès</c:v>
                </c:pt>
                <c:pt idx="6">
                  <c:v>9.3.1 Utilisation de l'authentification secrète information</c:v>
                </c:pt>
                <c:pt idx="7">
                  <c:v>9.4.1 Restriction d'accès à l'information</c:v>
                </c:pt>
                <c:pt idx="8">
                  <c:v>9.4.2 Procédures de connexion sécurisée</c:v>
                </c:pt>
                <c:pt idx="9">
                  <c:v>9.4.3 Système de gestion des mots de passe</c:v>
                </c:pt>
                <c:pt idx="10">
                  <c:v>9.4.4 Utilisation de programmes utilitaires privilégiés</c:v>
                </c:pt>
                <c:pt idx="11">
                  <c:v>9.4.5 Contrôle d'accès à la source du programme code</c:v>
                </c:pt>
              </c:strCache>
            </c:strRef>
          </c:cat>
          <c:val>
            <c:numRef>
              <c:extLst>
                <c:ext xmlns:c15="http://schemas.microsoft.com/office/drawing/2012/chart" uri="{02D57815-91ED-43cb-92C2-25804820EDAC}">
                  <c15:fullRef>
                    <c15:sqref>'ISO_27018-Domaine 9'!$J$3:$J$20</c15:sqref>
                  </c15:fullRef>
                </c:ext>
              </c:extLst>
              <c:f>'ISO_27018-Domaine 9'!$J$3:$J$14</c:f>
              <c:numCache>
                <c:formatCode>0.0</c:formatCode>
                <c:ptCount val="12"/>
                <c:pt idx="0">
                  <c:v>2.5</c:v>
                </c:pt>
                <c:pt idx="1">
                  <c:v>5</c:v>
                </c:pt>
                <c:pt idx="2">
                  <c:v>3.75</c:v>
                </c:pt>
                <c:pt idx="3">
                  <c:v>2.5</c:v>
                </c:pt>
                <c:pt idx="4">
                  <c:v>5</c:v>
                </c:pt>
                <c:pt idx="5">
                  <c:v>2.5</c:v>
                </c:pt>
                <c:pt idx="6">
                  <c:v>0</c:v>
                </c:pt>
                <c:pt idx="7">
                  <c:v>5</c:v>
                </c:pt>
                <c:pt idx="8">
                  <c:v>5</c:v>
                </c:pt>
                <c:pt idx="9">
                  <c:v>5</c:v>
                </c:pt>
                <c:pt idx="10">
                  <c:v>5</c:v>
                </c:pt>
                <c:pt idx="11">
                  <c:v>0</c:v>
                </c:pt>
              </c:numCache>
            </c:numRef>
          </c:val>
          <c:extLst>
            <c:ext xmlns:c16="http://schemas.microsoft.com/office/drawing/2014/chart" uri="{C3380CC4-5D6E-409C-BE32-E72D297353CC}">
              <c16:uniqueId val="{00000000-D038-4714-87CE-069EB8452A70}"/>
            </c:ext>
          </c:extLst>
        </c:ser>
        <c:dLbls>
          <c:showLegendKey val="0"/>
          <c:showVal val="1"/>
          <c:showCatName val="0"/>
          <c:showSerName val="0"/>
          <c:showPercent val="0"/>
          <c:showBubbleSize val="0"/>
        </c:dLbls>
        <c:axId val="254100080"/>
        <c:axId val="254703304"/>
      </c:radarChart>
      <c:catAx>
        <c:axId val="254100080"/>
        <c:scaling>
          <c:orientation val="minMax"/>
        </c:scaling>
        <c:delete val="0"/>
        <c:axPos val="b"/>
        <c:majorGridlines/>
        <c:numFmt formatCode="General" sourceLinked="1"/>
        <c:majorTickMark val="out"/>
        <c:minorTickMark val="none"/>
        <c:tickLblPos val="nextTo"/>
        <c:txPr>
          <a:bodyPr rot="0" vert="horz"/>
          <a:lstStyle/>
          <a:p>
            <a:pPr>
              <a:defRPr lang="en-US" sz="1025" b="0" i="0" u="none" strike="noStrike" baseline="0">
                <a:solidFill>
                  <a:srgbClr val="000000"/>
                </a:solidFill>
                <a:latin typeface="Arial"/>
                <a:ea typeface="Arial"/>
                <a:cs typeface="Arial"/>
              </a:defRPr>
            </a:pPr>
            <a:endParaRPr lang="en-US"/>
          </a:p>
        </c:txPr>
        <c:crossAx val="254703304"/>
        <c:crosses val="autoZero"/>
        <c:auto val="0"/>
        <c:lblAlgn val="ctr"/>
        <c:lblOffset val="100"/>
        <c:noMultiLvlLbl val="0"/>
      </c:catAx>
      <c:valAx>
        <c:axId val="254703304"/>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n-US"/>
          </a:p>
        </c:txPr>
        <c:crossAx val="254100080"/>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45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lang="en-US" sz="925" b="1" i="0" u="none" strike="noStrike" baseline="0">
                <a:solidFill>
                  <a:srgbClr val="000000"/>
                </a:solidFill>
                <a:latin typeface="Arial"/>
                <a:ea typeface="Arial"/>
                <a:cs typeface="Arial"/>
              </a:defRPr>
            </a:pPr>
            <a:r>
              <a:rPr lang="fr-FR"/>
              <a:t>10. Cryptograpie</a:t>
            </a:r>
          </a:p>
        </c:rich>
      </c:tx>
      <c:layout>
        <c:manualLayout>
          <c:xMode val="edge"/>
          <c:yMode val="edge"/>
          <c:x val="8.985879332477539E-3"/>
          <c:y val="1.1764722777922194E-2"/>
        </c:manualLayout>
      </c:layout>
      <c:overlay val="0"/>
      <c:spPr>
        <a:noFill/>
        <a:ln w="25400">
          <a:noFill/>
        </a:ln>
      </c:spPr>
    </c:title>
    <c:autoTitleDeleted val="0"/>
    <c:plotArea>
      <c:layout>
        <c:manualLayout>
          <c:layoutTarget val="inner"/>
          <c:xMode val="edge"/>
          <c:yMode val="edge"/>
          <c:x val="0.43054683754843459"/>
          <c:y val="0.17049379381667001"/>
          <c:w val="0.59178433889602056"/>
          <c:h val="0.7747910286603048"/>
        </c:manualLayout>
      </c:layout>
      <c:radarChart>
        <c:radarStyle val="filled"/>
        <c:varyColors val="0"/>
        <c:ser>
          <c:idx val="0"/>
          <c:order val="0"/>
          <c:tx>
            <c:strRef>
              <c:f>'ISO_27018-Domaine 10'!$J$1</c:f>
              <c:strCache>
                <c:ptCount val="1"/>
                <c:pt idx="0">
                  <c:v>Cote</c:v>
                </c:pt>
              </c:strCache>
            </c:strRef>
          </c:tx>
          <c:spPr>
            <a:solidFill>
              <a:srgbClr val="9999FF"/>
            </a:solidFill>
            <a:ln w="12700">
              <a:solidFill>
                <a:srgbClr val="000000"/>
              </a:solidFill>
              <a:prstDash val="solid"/>
            </a:ln>
          </c:spPr>
          <c:dLbls>
            <c:delete val="1"/>
          </c:dLbls>
          <c:cat>
            <c:strRef>
              <c:extLst>
                <c:ext xmlns:c15="http://schemas.microsoft.com/office/drawing/2012/chart" uri="{02D57815-91ED-43cb-92C2-25804820EDAC}">
                  <c15:fullRef>
                    <c15:sqref>'ISO_27018-Domaine 10'!$E$3:$E$4</c15:sqref>
                  </c15:fullRef>
                </c:ext>
              </c:extLst>
              <c:f>'ISO_27018-Domaine 10'!$E$3:$E$4</c:f>
              <c:strCache>
                <c:ptCount val="2"/>
                <c:pt idx="0">
                  <c:v>10.1.1 Politique d'utilisation des contrôles crytographiques</c:v>
                </c:pt>
                <c:pt idx="1">
                  <c:v>10.1.2 Clé gestion</c:v>
                </c:pt>
              </c:strCache>
            </c:strRef>
          </c:cat>
          <c:val>
            <c:numRef>
              <c:extLst>
                <c:ext xmlns:c15="http://schemas.microsoft.com/office/drawing/2012/chart" uri="{02D57815-91ED-43cb-92C2-25804820EDAC}">
                  <c15:fullRef>
                    <c15:sqref>'ISO_27018-Domaine 10'!$J$3:$J$36</c15:sqref>
                  </c15:fullRef>
                </c:ext>
              </c:extLst>
              <c:f>'ISO_27018-Domaine 10'!$J$3:$J$5</c:f>
              <c:numCache>
                <c:formatCode>0.0</c:formatCode>
                <c:ptCount val="3"/>
                <c:pt idx="0">
                  <c:v>2.5</c:v>
                </c:pt>
                <c:pt idx="1">
                  <c:v>0</c:v>
                </c:pt>
              </c:numCache>
            </c:numRef>
          </c:val>
          <c:extLst>
            <c:ext xmlns:c16="http://schemas.microsoft.com/office/drawing/2014/chart" uri="{C3380CC4-5D6E-409C-BE32-E72D297353CC}">
              <c16:uniqueId val="{00000000-23CD-4399-BDF9-40DC3FE50208}"/>
            </c:ext>
          </c:extLst>
        </c:ser>
        <c:dLbls>
          <c:showLegendKey val="0"/>
          <c:showVal val="1"/>
          <c:showCatName val="0"/>
          <c:showSerName val="0"/>
          <c:showPercent val="0"/>
          <c:showBubbleSize val="0"/>
        </c:dLbls>
        <c:axId val="254703696"/>
        <c:axId val="254704480"/>
      </c:radarChart>
      <c:catAx>
        <c:axId val="254703696"/>
        <c:scaling>
          <c:orientation val="minMax"/>
        </c:scaling>
        <c:delete val="0"/>
        <c:axPos val="b"/>
        <c:majorGridlines/>
        <c:numFmt formatCode="General" sourceLinked="1"/>
        <c:majorTickMark val="out"/>
        <c:minorTickMark val="none"/>
        <c:tickLblPos val="nextTo"/>
        <c:txPr>
          <a:bodyPr rot="0" vert="horz"/>
          <a:lstStyle/>
          <a:p>
            <a:pPr>
              <a:defRPr lang="en-US" sz="1600" b="0" i="0" u="none" strike="noStrike" baseline="0">
                <a:solidFill>
                  <a:srgbClr val="000000"/>
                </a:solidFill>
                <a:latin typeface="Arial"/>
                <a:ea typeface="Arial"/>
                <a:cs typeface="Arial"/>
              </a:defRPr>
            </a:pPr>
            <a:endParaRPr lang="en-US"/>
          </a:p>
        </c:txPr>
        <c:crossAx val="254704480"/>
        <c:crosses val="autoZero"/>
        <c:auto val="0"/>
        <c:lblAlgn val="ctr"/>
        <c:lblOffset val="100"/>
        <c:noMultiLvlLbl val="0"/>
      </c:catAx>
      <c:valAx>
        <c:axId val="254704480"/>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1200" b="0" i="0" u="none" strike="noStrike" baseline="0">
                <a:solidFill>
                  <a:srgbClr val="000000"/>
                </a:solidFill>
                <a:latin typeface="Arial"/>
                <a:ea typeface="Arial"/>
                <a:cs typeface="Arial"/>
              </a:defRPr>
            </a:pPr>
            <a:endParaRPr lang="en-US"/>
          </a:p>
        </c:txPr>
        <c:crossAx val="254703696"/>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rPr lang="fr-FR"/>
              <a:t>11. Sécurité physique et environnementale</a:t>
            </a:r>
          </a:p>
        </c:rich>
      </c:tx>
      <c:layout>
        <c:manualLayout>
          <c:xMode val="edge"/>
          <c:yMode val="edge"/>
          <c:x val="0.11725964633676995"/>
          <c:y val="1.0654511882185004E-2"/>
        </c:manualLayout>
      </c:layout>
      <c:overlay val="0"/>
      <c:spPr>
        <a:noFill/>
        <a:ln w="25400">
          <a:noFill/>
        </a:ln>
      </c:spPr>
    </c:title>
    <c:autoTitleDeleted val="0"/>
    <c:plotArea>
      <c:layout>
        <c:manualLayout>
          <c:layoutTarget val="inner"/>
          <c:xMode val="edge"/>
          <c:yMode val="edge"/>
          <c:x val="0.19762861742152232"/>
          <c:y val="0.17047219011496006"/>
          <c:w val="0.66139710630402848"/>
          <c:h val="0.76408070926526728"/>
        </c:manualLayout>
      </c:layout>
      <c:radarChart>
        <c:radarStyle val="filled"/>
        <c:varyColors val="0"/>
        <c:ser>
          <c:idx val="0"/>
          <c:order val="0"/>
          <c:tx>
            <c:strRef>
              <c:f>'ISO_27018-Domaine 11'!$J$2:$J$11</c:f>
              <c:strCache>
                <c:ptCount val="10"/>
                <c:pt idx="0">
                  <c:v>2,8</c:v>
                </c:pt>
                <c:pt idx="1">
                  <c:v>0,0</c:v>
                </c:pt>
                <c:pt idx="2">
                  <c:v>5,0</c:v>
                </c:pt>
                <c:pt idx="3">
                  <c:v>5,0</c:v>
                </c:pt>
                <c:pt idx="4">
                  <c:v>0,0</c:v>
                </c:pt>
                <c:pt idx="5">
                  <c:v>5,0</c:v>
                </c:pt>
                <c:pt idx="6">
                  <c:v>0,0</c:v>
                </c:pt>
                <c:pt idx="7">
                  <c:v>0,0</c:v>
                </c:pt>
                <c:pt idx="8">
                  <c:v>5,0</c:v>
                </c:pt>
                <c:pt idx="9">
                  <c:v>5,0</c:v>
                </c:pt>
              </c:strCache>
            </c:strRef>
          </c:tx>
          <c:spPr>
            <a:solidFill>
              <a:srgbClr val="9999FF"/>
            </a:solidFill>
            <a:ln w="12700">
              <a:solidFill>
                <a:srgbClr val="000000"/>
              </a:solidFill>
              <a:prstDash val="solid"/>
            </a:ln>
          </c:spPr>
          <c:dLbls>
            <c:delete val="1"/>
          </c:dLbls>
          <c:cat>
            <c:strRef>
              <c:extLst>
                <c:ext xmlns:c15="http://schemas.microsoft.com/office/drawing/2012/chart" uri="{02D57815-91ED-43cb-92C2-25804820EDAC}">
                  <c15:fullRef>
                    <c15:sqref>'ISO_27018-Domaine 11'!$E$3:$E$11</c15:sqref>
                  </c15:fullRef>
                </c:ext>
              </c:extLst>
              <c:f>'ISO_27018-Domaine 11'!$E$3:$E$11</c:f>
              <c:strCache>
                <c:ptCount val="9"/>
                <c:pt idx="0">
                  <c:v>11.2.1 Choix de l'emplacement des équipements et protection du site</c:v>
                </c:pt>
                <c:pt idx="1">
                  <c:v>11.2.2 Soutenir les services publics</c:v>
                </c:pt>
                <c:pt idx="2">
                  <c:v>11.2.3 Câblage sécurité</c:v>
                </c:pt>
                <c:pt idx="3">
                  <c:v>11.2.4 Equipement maintenance</c:v>
                </c:pt>
                <c:pt idx="4">
                  <c:v>11.2.5 Suppression des actifs</c:v>
                </c:pt>
                <c:pt idx="5">
                  <c:v>11.2.6 Sécurité des équipements et des biens hors des locaux </c:v>
                </c:pt>
                <c:pt idx="6">
                  <c:v>11.2.7 Élimination ou réutilisation sécurisée des équipements</c:v>
                </c:pt>
                <c:pt idx="7">
                  <c:v>11.2.8 Utilisateur sans surveillance équipement</c:v>
                </c:pt>
                <c:pt idx="8">
                  <c:v>11.2.9 Politique de bureau et d'écran clairs</c:v>
                </c:pt>
              </c:strCache>
            </c:strRef>
          </c:cat>
          <c:val>
            <c:numRef>
              <c:extLst>
                <c:ext xmlns:c15="http://schemas.microsoft.com/office/drawing/2012/chart" uri="{02D57815-91ED-43cb-92C2-25804820EDAC}">
                  <c15:fullRef>
                    <c15:sqref>'ISO_27018-Domaine 11'!$J$3:$J$25</c15:sqref>
                  </c15:fullRef>
                </c:ext>
              </c:extLst>
              <c:f>'ISO_27018-Domaine 11'!$J$3:$J$11</c:f>
              <c:numCache>
                <c:formatCode>0.0</c:formatCode>
                <c:ptCount val="9"/>
                <c:pt idx="0">
                  <c:v>0</c:v>
                </c:pt>
                <c:pt idx="1">
                  <c:v>5</c:v>
                </c:pt>
                <c:pt idx="2">
                  <c:v>5</c:v>
                </c:pt>
                <c:pt idx="3">
                  <c:v>0</c:v>
                </c:pt>
                <c:pt idx="4">
                  <c:v>5</c:v>
                </c:pt>
                <c:pt idx="5">
                  <c:v>0</c:v>
                </c:pt>
                <c:pt idx="6">
                  <c:v>0</c:v>
                </c:pt>
                <c:pt idx="7">
                  <c:v>5</c:v>
                </c:pt>
                <c:pt idx="8">
                  <c:v>5</c:v>
                </c:pt>
              </c:numCache>
            </c:numRef>
          </c:val>
          <c:extLst>
            <c:ext xmlns:c16="http://schemas.microsoft.com/office/drawing/2014/chart" uri="{C3380CC4-5D6E-409C-BE32-E72D297353CC}">
              <c16:uniqueId val="{00000000-35F8-4688-86FF-60828BDE78D4}"/>
            </c:ext>
          </c:extLst>
        </c:ser>
        <c:dLbls>
          <c:showLegendKey val="0"/>
          <c:showVal val="1"/>
          <c:showCatName val="0"/>
          <c:showSerName val="0"/>
          <c:showPercent val="0"/>
          <c:showBubbleSize val="0"/>
        </c:dLbls>
        <c:axId val="254706440"/>
        <c:axId val="254707224"/>
      </c:radarChart>
      <c:catAx>
        <c:axId val="254706440"/>
        <c:scaling>
          <c:orientation val="minMax"/>
        </c:scaling>
        <c:delete val="0"/>
        <c:axPos val="b"/>
        <c:majorGridlines/>
        <c:numFmt formatCode="General" sourceLinked="1"/>
        <c:majorTickMark val="out"/>
        <c:minorTickMark val="none"/>
        <c:tickLblPos val="nextTo"/>
        <c:txPr>
          <a:bodyPr rot="0" vert="horz"/>
          <a:lstStyle/>
          <a:p>
            <a:pPr>
              <a:defRPr lang="en-US" sz="1750" b="0" i="0" u="none" strike="noStrike" baseline="0">
                <a:solidFill>
                  <a:srgbClr val="000000"/>
                </a:solidFill>
                <a:latin typeface="Arial"/>
                <a:ea typeface="Arial"/>
                <a:cs typeface="Arial"/>
              </a:defRPr>
            </a:pPr>
            <a:endParaRPr lang="en-US"/>
          </a:p>
        </c:txPr>
        <c:crossAx val="254707224"/>
        <c:crosses val="autoZero"/>
        <c:auto val="0"/>
        <c:lblAlgn val="ctr"/>
        <c:lblOffset val="100"/>
        <c:noMultiLvlLbl val="0"/>
      </c:catAx>
      <c:valAx>
        <c:axId val="254707224"/>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1525" b="0" i="0" u="none" strike="noStrike" baseline="0">
                <a:solidFill>
                  <a:srgbClr val="000000"/>
                </a:solidFill>
                <a:latin typeface="Arial"/>
                <a:ea typeface="Arial"/>
                <a:cs typeface="Arial"/>
              </a:defRPr>
            </a:pPr>
            <a:endParaRPr lang="en-US"/>
          </a:p>
        </c:txPr>
        <c:crossAx val="254706440"/>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lang="en-US" sz="1125" b="1" i="0" u="none" strike="noStrike" baseline="0">
                <a:solidFill>
                  <a:srgbClr val="000000"/>
                </a:solidFill>
                <a:latin typeface="Arial"/>
                <a:ea typeface="Arial"/>
                <a:cs typeface="Arial"/>
              </a:defRPr>
            </a:pPr>
            <a:r>
              <a:rPr lang="fr-FR"/>
              <a:t>12. </a:t>
            </a:r>
            <a:r>
              <a:rPr lang="fr-FR" sz="1125" b="1" i="0" u="none" strike="noStrike" baseline="0">
                <a:effectLst/>
              </a:rPr>
              <a:t>Opérations sécurité</a:t>
            </a:r>
            <a:r>
              <a:rPr lang="fr-FR" sz="1125" b="1" i="0" u="none" strike="noStrike" baseline="0"/>
              <a:t> </a:t>
            </a:r>
            <a:endParaRPr lang="fr-FR" b="1"/>
          </a:p>
        </c:rich>
      </c:tx>
      <c:layout>
        <c:manualLayout>
          <c:xMode val="edge"/>
          <c:yMode val="edge"/>
          <c:x val="1.16279211238269E-2"/>
          <c:y val="1.3698643226596158E-2"/>
        </c:manualLayout>
      </c:layout>
      <c:overlay val="0"/>
      <c:spPr>
        <a:noFill/>
        <a:ln w="25400">
          <a:noFill/>
        </a:ln>
      </c:spPr>
    </c:title>
    <c:autoTitleDeleted val="0"/>
    <c:plotArea>
      <c:layout>
        <c:manualLayout>
          <c:layoutTarget val="inner"/>
          <c:xMode val="edge"/>
          <c:yMode val="edge"/>
          <c:x val="0.20265805387241173"/>
          <c:y val="0.16634066775152484"/>
          <c:w val="0.64451905657783404"/>
          <c:h val="0.75929622455990164"/>
        </c:manualLayout>
      </c:layout>
      <c:radarChart>
        <c:radarStyle val="filled"/>
        <c:varyColors val="0"/>
        <c:ser>
          <c:idx val="0"/>
          <c:order val="0"/>
          <c:tx>
            <c:strRef>
              <c:f>'ISO_27018-Domaine 12'!$J$1</c:f>
              <c:strCache>
                <c:ptCount val="1"/>
                <c:pt idx="0">
                  <c:v>Cote</c:v>
                </c:pt>
              </c:strCache>
            </c:strRef>
          </c:tx>
          <c:spPr>
            <a:solidFill>
              <a:srgbClr val="9999FF"/>
            </a:solidFill>
            <a:ln w="12700">
              <a:solidFill>
                <a:srgbClr val="000000"/>
              </a:solidFill>
              <a:prstDash val="solid"/>
            </a:ln>
          </c:spPr>
          <c:dLbls>
            <c:delete val="1"/>
          </c:dLbls>
          <c:cat>
            <c:strRef>
              <c:extLst>
                <c:ext xmlns:c15="http://schemas.microsoft.com/office/drawing/2012/chart" uri="{02D57815-91ED-43cb-92C2-25804820EDAC}">
                  <c15:fullRef>
                    <c15:sqref>'ISO_27018-Domaine 12'!$E$3:$E$11</c15:sqref>
                  </c15:fullRef>
                </c:ext>
              </c:extLst>
              <c:f>'ISO_27018-Domaine 12'!$E$3:$E$11</c:f>
              <c:strCache>
                <c:ptCount val="9"/>
                <c:pt idx="0">
                  <c:v>12.1.1 Procédures d'exploitation documentées</c:v>
                </c:pt>
                <c:pt idx="1">
                  <c:v>12.1.2 Changement gestion</c:v>
                </c:pt>
                <c:pt idx="2">
                  <c:v>12.1.3 Capacité gestion</c:v>
                </c:pt>
                <c:pt idx="3">
                  <c:v>12.1.4 Séparation des environnements de développement, de test et d'exploitation</c:v>
                </c:pt>
                <c:pt idx="4">
                  <c:v>12.3.1 Information backup</c:v>
                </c:pt>
                <c:pt idx="5">
                  <c:v>12.4.1 Événement</c:v>
                </c:pt>
                <c:pt idx="6">
                  <c:v>12.4.2 Protection des informations du journal</c:v>
                </c:pt>
                <c:pt idx="7">
                  <c:v>12.4.3 Journauxde l'administrateur et de l'opérateur</c:v>
                </c:pt>
                <c:pt idx="8">
                  <c:v>12.4.4 Horloge synchronisation</c:v>
                </c:pt>
              </c:strCache>
            </c:strRef>
          </c:cat>
          <c:val>
            <c:numRef>
              <c:extLst>
                <c:ext xmlns:c15="http://schemas.microsoft.com/office/drawing/2012/chart" uri="{02D57815-91ED-43cb-92C2-25804820EDAC}">
                  <c15:fullRef>
                    <c15:sqref>'ISO_27018-Domaine 12'!$J$2:$J$16</c15:sqref>
                  </c15:fullRef>
                </c:ext>
              </c:extLst>
              <c:f>'ISO_27018-Domaine 12'!$J$2:$J$10</c:f>
              <c:numCache>
                <c:formatCode>0.0</c:formatCode>
                <c:ptCount val="9"/>
                <c:pt idx="0">
                  <c:v>1.6666666666666667</c:v>
                </c:pt>
                <c:pt idx="1">
                  <c:v>2.5</c:v>
                </c:pt>
                <c:pt idx="2">
                  <c:v>5</c:v>
                </c:pt>
                <c:pt idx="3">
                  <c:v>0</c:v>
                </c:pt>
                <c:pt idx="4">
                  <c:v>0</c:v>
                </c:pt>
                <c:pt idx="5">
                  <c:v>0</c:v>
                </c:pt>
                <c:pt idx="6">
                  <c:v>5</c:v>
                </c:pt>
                <c:pt idx="7">
                  <c:v>0</c:v>
                </c:pt>
                <c:pt idx="8">
                  <c:v>0</c:v>
                </c:pt>
              </c:numCache>
            </c:numRef>
          </c:val>
          <c:extLst>
            <c:ext xmlns:c16="http://schemas.microsoft.com/office/drawing/2014/chart" uri="{C3380CC4-5D6E-409C-BE32-E72D297353CC}">
              <c16:uniqueId val="{00000000-D6FF-4460-8A7F-79FBD1C732CB}"/>
            </c:ext>
          </c:extLst>
        </c:ser>
        <c:dLbls>
          <c:showLegendKey val="0"/>
          <c:showVal val="1"/>
          <c:showCatName val="0"/>
          <c:showSerName val="0"/>
          <c:showPercent val="0"/>
          <c:showBubbleSize val="0"/>
        </c:dLbls>
        <c:axId val="254704088"/>
        <c:axId val="254709968"/>
      </c:radarChart>
      <c:catAx>
        <c:axId val="254704088"/>
        <c:scaling>
          <c:orientation val="minMax"/>
        </c:scaling>
        <c:delete val="0"/>
        <c:axPos val="b"/>
        <c:majorGridlines/>
        <c:numFmt formatCode="General" sourceLinked="1"/>
        <c:majorTickMark val="out"/>
        <c:minorTickMark val="none"/>
        <c:tickLblPos val="nextTo"/>
        <c:txPr>
          <a:bodyPr rot="0" vert="horz"/>
          <a:lstStyle/>
          <a:p>
            <a:pPr>
              <a:defRPr lang="en-US" sz="1200" b="0" i="0" u="none" strike="noStrike" baseline="0">
                <a:solidFill>
                  <a:srgbClr val="000000"/>
                </a:solidFill>
                <a:latin typeface="Arial"/>
                <a:ea typeface="Arial"/>
                <a:cs typeface="Arial"/>
              </a:defRPr>
            </a:pPr>
            <a:endParaRPr lang="en-US"/>
          </a:p>
        </c:txPr>
        <c:crossAx val="254709968"/>
        <c:crosses val="autoZero"/>
        <c:auto val="0"/>
        <c:lblAlgn val="ctr"/>
        <c:lblOffset val="100"/>
        <c:noMultiLvlLbl val="0"/>
      </c:catAx>
      <c:valAx>
        <c:axId val="254709968"/>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1100" b="0" i="0" u="none" strike="noStrike" baseline="0">
                <a:solidFill>
                  <a:srgbClr val="000000"/>
                </a:solidFill>
                <a:latin typeface="Arial"/>
                <a:ea typeface="Arial"/>
                <a:cs typeface="Arial"/>
              </a:defRPr>
            </a:pPr>
            <a:endParaRPr lang="en-US"/>
          </a:p>
        </c:txPr>
        <c:crossAx val="254704088"/>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575"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lang="en-US" sz="1200" b="1" i="0" u="none" strike="noStrike" baseline="0">
                <a:solidFill>
                  <a:srgbClr val="000000"/>
                </a:solidFill>
                <a:latin typeface="Arial"/>
                <a:ea typeface="Arial"/>
                <a:cs typeface="Arial"/>
              </a:defRPr>
            </a:pPr>
            <a:r>
              <a:rPr lang="fr-FR" sz="1200" b="1" i="0" u="none" strike="noStrike" baseline="0">
                <a:effectLst/>
              </a:rPr>
              <a:t>13 Sécurité des communications</a:t>
            </a:r>
            <a:r>
              <a:rPr lang="fr-FR" sz="1200" b="1" i="0" u="none" strike="noStrike" baseline="0"/>
              <a:t> </a:t>
            </a:r>
            <a:endParaRPr lang="fr-FR" b="1"/>
          </a:p>
        </c:rich>
      </c:tx>
      <c:layout>
        <c:manualLayout>
          <c:xMode val="edge"/>
          <c:yMode val="edge"/>
          <c:x val="1.1111115416943909E-2"/>
          <c:y val="1.2658264172834393E-2"/>
        </c:manualLayout>
      </c:layout>
      <c:overlay val="0"/>
      <c:spPr>
        <a:noFill/>
        <a:ln w="25400">
          <a:noFill/>
        </a:ln>
      </c:spPr>
    </c:title>
    <c:autoTitleDeleted val="0"/>
    <c:plotArea>
      <c:layout>
        <c:manualLayout>
          <c:layoutTarget val="inner"/>
          <c:xMode val="edge"/>
          <c:yMode val="edge"/>
          <c:x val="0.20158737970741097"/>
          <c:y val="0.18264066877946783"/>
          <c:w val="0.6539685073972703"/>
          <c:h val="0.74502926274396764"/>
        </c:manualLayout>
      </c:layout>
      <c:radarChart>
        <c:radarStyle val="filled"/>
        <c:varyColors val="0"/>
        <c:ser>
          <c:idx val="0"/>
          <c:order val="0"/>
          <c:tx>
            <c:strRef>
              <c:f>'ISO_27018-Domaine 13'!$J$3:$J$7</c:f>
              <c:strCache>
                <c:ptCount val="5"/>
                <c:pt idx="0">
                  <c:v>3,3</c:v>
                </c:pt>
                <c:pt idx="1">
                  <c:v>2,5</c:v>
                </c:pt>
                <c:pt idx="2">
                  <c:v>5,0</c:v>
                </c:pt>
                <c:pt idx="3">
                  <c:v>5,0</c:v>
                </c:pt>
              </c:strCache>
            </c:strRef>
          </c:tx>
          <c:spPr>
            <a:solidFill>
              <a:srgbClr val="9999FF"/>
            </a:solidFill>
            <a:ln w="12700">
              <a:solidFill>
                <a:srgbClr val="000000"/>
              </a:solidFill>
              <a:prstDash val="solid"/>
            </a:ln>
          </c:spPr>
          <c:dLbls>
            <c:delete val="1"/>
          </c:dLbls>
          <c:cat>
            <c:strRef>
              <c:extLst>
                <c:ext xmlns:c15="http://schemas.microsoft.com/office/drawing/2012/chart" uri="{02D57815-91ED-43cb-92C2-25804820EDAC}">
                  <c15:fullRef>
                    <c15:sqref>'ISO_27018-Domaine 13'!$E$3:$E$6</c15:sqref>
                  </c15:fullRef>
                </c:ext>
              </c:extLst>
              <c:f>'ISO_27018-Domaine 13'!$E$3:$E$6</c:f>
              <c:strCache>
                <c:ptCount val="4"/>
                <c:pt idx="0">
                  <c:v>13.2.1 Politiques de transfert d'informations et procédures</c:v>
                </c:pt>
                <c:pt idx="1">
                  <c:v>13.2.2 Accords sur le transfert d'informations</c:v>
                </c:pt>
                <c:pt idx="2">
                  <c:v>13.2.3 Messagerie électronique</c:v>
                </c:pt>
                <c:pt idx="3">
                  <c:v>13.2.4 Accords de confidentialité ou de non-divulgation</c:v>
                </c:pt>
              </c:strCache>
            </c:strRef>
          </c:cat>
          <c:val>
            <c:numRef>
              <c:extLst>
                <c:ext xmlns:c15="http://schemas.microsoft.com/office/drawing/2012/chart" uri="{02D57815-91ED-43cb-92C2-25804820EDAC}">
                  <c15:fullRef>
                    <c15:sqref>'ISO_27018-Domaine 13'!$J$3:$J$9</c15:sqref>
                  </c15:fullRef>
                </c:ext>
              </c:extLst>
              <c:f>'ISO_27018-Domaine 13'!$J$3:$J$6</c:f>
              <c:numCache>
                <c:formatCode>0.0</c:formatCode>
                <c:ptCount val="4"/>
                <c:pt idx="0">
                  <c:v>3.333333333333333</c:v>
                </c:pt>
                <c:pt idx="1">
                  <c:v>2.5</c:v>
                </c:pt>
                <c:pt idx="2">
                  <c:v>5</c:v>
                </c:pt>
                <c:pt idx="3">
                  <c:v>5</c:v>
                </c:pt>
              </c:numCache>
            </c:numRef>
          </c:val>
          <c:extLst>
            <c:ext xmlns:c16="http://schemas.microsoft.com/office/drawing/2014/chart" uri="{C3380CC4-5D6E-409C-BE32-E72D297353CC}">
              <c16:uniqueId val="{00000000-985A-44EE-8C98-D48FD0CF4C2E}"/>
            </c:ext>
          </c:extLst>
        </c:ser>
        <c:dLbls>
          <c:showLegendKey val="0"/>
          <c:showVal val="1"/>
          <c:showCatName val="0"/>
          <c:showSerName val="0"/>
          <c:showPercent val="0"/>
          <c:showBubbleSize val="0"/>
        </c:dLbls>
        <c:axId val="254706048"/>
        <c:axId val="254705264"/>
      </c:radarChart>
      <c:catAx>
        <c:axId val="254706048"/>
        <c:scaling>
          <c:orientation val="minMax"/>
        </c:scaling>
        <c:delete val="0"/>
        <c:axPos val="b"/>
        <c:majorGridlines/>
        <c:numFmt formatCode="General" sourceLinked="1"/>
        <c:majorTickMark val="out"/>
        <c:minorTickMark val="none"/>
        <c:tickLblPos val="nextTo"/>
        <c:txPr>
          <a:bodyPr rot="0" vert="horz"/>
          <a:lstStyle/>
          <a:p>
            <a:pPr>
              <a:defRPr lang="en-US" sz="1450" b="0" i="0" u="none" strike="noStrike" baseline="0">
                <a:solidFill>
                  <a:srgbClr val="000000"/>
                </a:solidFill>
                <a:latin typeface="Arial"/>
                <a:ea typeface="Arial"/>
                <a:cs typeface="Arial"/>
              </a:defRPr>
            </a:pPr>
            <a:endParaRPr lang="en-US"/>
          </a:p>
        </c:txPr>
        <c:crossAx val="254705264"/>
        <c:crosses val="autoZero"/>
        <c:auto val="0"/>
        <c:lblAlgn val="ctr"/>
        <c:lblOffset val="100"/>
        <c:noMultiLvlLbl val="0"/>
      </c:catAx>
      <c:valAx>
        <c:axId val="254705264"/>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1200" b="0" i="0" u="none" strike="noStrike" baseline="0">
                <a:solidFill>
                  <a:srgbClr val="000000"/>
                </a:solidFill>
                <a:latin typeface="Arial"/>
                <a:ea typeface="Arial"/>
                <a:cs typeface="Arial"/>
              </a:defRPr>
            </a:pPr>
            <a:endParaRPr lang="en-US"/>
          </a:p>
        </c:txPr>
        <c:crossAx val="254706048"/>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lang="en-US" sz="1150" b="1" i="0" u="none" strike="noStrike" baseline="0">
                <a:solidFill>
                  <a:srgbClr val="000000"/>
                </a:solidFill>
                <a:latin typeface="Arial"/>
                <a:ea typeface="Arial"/>
                <a:cs typeface="Arial"/>
              </a:defRPr>
            </a:pPr>
            <a:r>
              <a:rPr lang="fr-FR" sz="1150" b="1" i="0" u="none" strike="noStrike" baseline="0">
                <a:effectLst/>
              </a:rPr>
              <a:t>14 Acquisition, développement et maintenance du système</a:t>
            </a:r>
            <a:r>
              <a:rPr lang="fr-FR" sz="1150" b="1" i="0" u="none" strike="noStrike" baseline="0"/>
              <a:t> </a:t>
            </a:r>
            <a:endParaRPr lang="fr-FR" sz="1075" b="1" i="0" strike="noStrike">
              <a:solidFill>
                <a:srgbClr val="000000"/>
              </a:solidFill>
              <a:latin typeface="Arial"/>
              <a:cs typeface="Arial"/>
            </a:endParaRPr>
          </a:p>
        </c:rich>
      </c:tx>
      <c:layout>
        <c:manualLayout>
          <c:xMode val="edge"/>
          <c:yMode val="edge"/>
          <c:x val="7.5594042170729122E-3"/>
          <c:y val="1.3725496766571298E-2"/>
        </c:manualLayout>
      </c:layout>
      <c:overlay val="0"/>
      <c:spPr>
        <a:noFill/>
        <a:ln w="25400">
          <a:noFill/>
        </a:ln>
      </c:spPr>
    </c:title>
    <c:autoTitleDeleted val="0"/>
    <c:plotArea>
      <c:layout>
        <c:manualLayout>
          <c:layoutTarget val="inner"/>
          <c:xMode val="edge"/>
          <c:yMode val="edge"/>
          <c:x val="0.27753812625539115"/>
          <c:y val="0.18823538422726363"/>
          <c:w val="0.43196595526130932"/>
          <c:h val="0.78431410094693055"/>
        </c:manualLayout>
      </c:layout>
      <c:radarChart>
        <c:radarStyle val="filled"/>
        <c:varyColors val="0"/>
        <c:ser>
          <c:idx val="0"/>
          <c:order val="0"/>
          <c:tx>
            <c:strRef>
              <c:f>'ISO_27018-Domaine 14'!$C$1</c:f>
              <c:strCache>
                <c:ptCount val="1"/>
                <c:pt idx="0">
                  <c:v>Cote</c:v>
                </c:pt>
              </c:strCache>
            </c:strRef>
          </c:tx>
          <c:spPr>
            <a:solidFill>
              <a:srgbClr val="9999FF"/>
            </a:solidFill>
            <a:ln w="12700">
              <a:solidFill>
                <a:srgbClr val="000000"/>
              </a:solidFill>
              <a:prstDash val="solid"/>
            </a:ln>
          </c:spPr>
          <c:dLbls>
            <c:delete val="1"/>
          </c:dLbls>
          <c:cat>
            <c:numRef>
              <c:f>'ISO_27018-Domaine 14'!$B$2:$B$8</c:f>
              <c:numCache>
                <c:formatCode>General</c:formatCode>
                <c:ptCount val="7"/>
                <c:pt idx="5">
                  <c:v>0</c:v>
                </c:pt>
              </c:numCache>
            </c:numRef>
          </c:cat>
          <c:val>
            <c:numRef>
              <c:f>'ISO_27018-Domaine 14'!$C$2:$C$8</c:f>
              <c:numCache>
                <c:formatCode>0.0</c:formatCode>
                <c:ptCount val="7"/>
                <c:pt idx="5">
                  <c:v>0</c:v>
                </c:pt>
                <c:pt idx="6">
                  <c:v>0</c:v>
                </c:pt>
              </c:numCache>
            </c:numRef>
          </c:val>
          <c:extLst>
            <c:ext xmlns:c16="http://schemas.microsoft.com/office/drawing/2014/chart" uri="{C3380CC4-5D6E-409C-BE32-E72D297353CC}">
              <c16:uniqueId val="{00000000-F824-4BE3-9154-E1F4E0168F6C}"/>
            </c:ext>
          </c:extLst>
        </c:ser>
        <c:dLbls>
          <c:showLegendKey val="0"/>
          <c:showVal val="1"/>
          <c:showCatName val="0"/>
          <c:showSerName val="0"/>
          <c:showPercent val="0"/>
          <c:showBubbleSize val="0"/>
        </c:dLbls>
        <c:axId val="254702912"/>
        <c:axId val="254705656"/>
      </c:radarChart>
      <c:catAx>
        <c:axId val="254702912"/>
        <c:scaling>
          <c:orientation val="minMax"/>
        </c:scaling>
        <c:delete val="0"/>
        <c:axPos val="b"/>
        <c:majorGridlines/>
        <c:numFmt formatCode="General" sourceLinked="1"/>
        <c:majorTickMark val="out"/>
        <c:minorTickMark val="none"/>
        <c:tickLblPos val="nextTo"/>
        <c:txPr>
          <a:bodyPr rot="0" vert="horz"/>
          <a:lstStyle/>
          <a:p>
            <a:pPr>
              <a:defRPr lang="en-US" sz="1650" b="0" i="0" u="none" strike="noStrike" baseline="0">
                <a:solidFill>
                  <a:srgbClr val="000000"/>
                </a:solidFill>
                <a:latin typeface="Arial"/>
                <a:ea typeface="Arial"/>
                <a:cs typeface="Arial"/>
              </a:defRPr>
            </a:pPr>
            <a:endParaRPr lang="en-US"/>
          </a:p>
        </c:txPr>
        <c:crossAx val="254705656"/>
        <c:crosses val="autoZero"/>
        <c:auto val="0"/>
        <c:lblAlgn val="ctr"/>
        <c:lblOffset val="100"/>
        <c:noMultiLvlLbl val="0"/>
      </c:catAx>
      <c:valAx>
        <c:axId val="254705656"/>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1200" b="0" i="0" u="none" strike="noStrike" baseline="0">
                <a:solidFill>
                  <a:srgbClr val="000000"/>
                </a:solidFill>
                <a:latin typeface="Arial"/>
                <a:ea typeface="Arial"/>
                <a:cs typeface="Arial"/>
              </a:defRPr>
            </a:pPr>
            <a:endParaRPr lang="en-US"/>
          </a:p>
        </c:txPr>
        <c:crossAx val="25470291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lang="en-US" sz="1200" b="1" i="0" u="none" strike="noStrike" baseline="0">
                <a:solidFill>
                  <a:srgbClr val="000000"/>
                </a:solidFill>
                <a:latin typeface="Arial"/>
                <a:ea typeface="Arial"/>
                <a:cs typeface="Arial"/>
              </a:defRPr>
            </a:pPr>
            <a:r>
              <a:rPr lang="fr-FR" sz="1200" b="1" i="0" u="none" strike="noStrike" baseline="0">
                <a:effectLst/>
              </a:rPr>
              <a:t>15. Fournisseur relations</a:t>
            </a:r>
            <a:r>
              <a:rPr lang="fr-FR" sz="1200" b="1" i="0" u="none" strike="noStrike" baseline="0"/>
              <a:t> </a:t>
            </a:r>
            <a:endParaRPr lang="fr-FR" sz="1025" b="1" i="0" strike="noStrike">
              <a:solidFill>
                <a:srgbClr val="000000"/>
              </a:solidFill>
              <a:latin typeface="Arial"/>
              <a:cs typeface="Arial"/>
            </a:endParaRPr>
          </a:p>
        </c:rich>
      </c:tx>
      <c:layout>
        <c:manualLayout>
          <c:xMode val="edge"/>
          <c:yMode val="edge"/>
          <c:x val="8.6659077056443184E-2"/>
          <c:y val="1.2110734316753236E-2"/>
        </c:manualLayout>
      </c:layout>
      <c:overlay val="0"/>
      <c:spPr>
        <a:noFill/>
        <a:ln w="25400">
          <a:noFill/>
        </a:ln>
      </c:spPr>
    </c:title>
    <c:autoTitleDeleted val="0"/>
    <c:plotArea>
      <c:layout>
        <c:manualLayout>
          <c:layoutTarget val="inner"/>
          <c:xMode val="edge"/>
          <c:yMode val="edge"/>
          <c:x val="0.26453823522493175"/>
          <c:y val="0.21972332260395153"/>
          <c:w val="0.44127714237951965"/>
          <c:h val="0.66955059722621468"/>
        </c:manualLayout>
      </c:layout>
      <c:radarChart>
        <c:radarStyle val="filled"/>
        <c:varyColors val="0"/>
        <c:ser>
          <c:idx val="0"/>
          <c:order val="0"/>
          <c:tx>
            <c:strRef>
              <c:f>'ISO_27018-Domaine 15'!$C$1</c:f>
              <c:strCache>
                <c:ptCount val="1"/>
                <c:pt idx="0">
                  <c:v>Cote</c:v>
                </c:pt>
              </c:strCache>
            </c:strRef>
          </c:tx>
          <c:spPr>
            <a:solidFill>
              <a:srgbClr val="9999FF"/>
            </a:solidFill>
            <a:ln w="12700">
              <a:solidFill>
                <a:srgbClr val="000000"/>
              </a:solidFill>
              <a:prstDash val="solid"/>
            </a:ln>
          </c:spPr>
          <c:dLbls>
            <c:delete val="1"/>
          </c:dLbls>
          <c:cat>
            <c:numRef>
              <c:f>'ISO_27018-Domaine 15'!$B$2:$B$11</c:f>
              <c:numCache>
                <c:formatCode>General</c:formatCode>
                <c:ptCount val="10"/>
              </c:numCache>
            </c:numRef>
          </c:cat>
          <c:val>
            <c:numRef>
              <c:f>'ISO_27018-Domaine 15'!$C$2:$C$11</c:f>
              <c:numCache>
                <c:formatCode>0.0</c:formatCode>
                <c:ptCount val="10"/>
              </c:numCache>
            </c:numRef>
          </c:val>
          <c:extLst>
            <c:ext xmlns:c16="http://schemas.microsoft.com/office/drawing/2014/chart" uri="{C3380CC4-5D6E-409C-BE32-E72D297353CC}">
              <c16:uniqueId val="{00000000-E04D-49DF-A2CC-F974E18E5301}"/>
            </c:ext>
          </c:extLst>
        </c:ser>
        <c:dLbls>
          <c:showLegendKey val="0"/>
          <c:showVal val="1"/>
          <c:showCatName val="0"/>
          <c:showSerName val="0"/>
          <c:showPercent val="0"/>
          <c:showBubbleSize val="0"/>
        </c:dLbls>
        <c:axId val="254708792"/>
        <c:axId val="254709184"/>
      </c:radarChart>
      <c:catAx>
        <c:axId val="254708792"/>
        <c:scaling>
          <c:orientation val="minMax"/>
        </c:scaling>
        <c:delete val="0"/>
        <c:axPos val="b"/>
        <c:majorGridlines/>
        <c:numFmt formatCode="General" sourceLinked="1"/>
        <c:majorTickMark val="out"/>
        <c:minorTickMark val="none"/>
        <c:tickLblPos val="nextTo"/>
        <c:txPr>
          <a:bodyPr rot="0" vert="horz"/>
          <a:lstStyle/>
          <a:p>
            <a:pPr>
              <a:defRPr lang="en-US" sz="1200" b="0" i="0" u="none" strike="noStrike" baseline="0">
                <a:solidFill>
                  <a:srgbClr val="000000"/>
                </a:solidFill>
                <a:latin typeface="Arial"/>
                <a:ea typeface="Arial"/>
                <a:cs typeface="Arial"/>
              </a:defRPr>
            </a:pPr>
            <a:endParaRPr lang="en-US"/>
          </a:p>
        </c:txPr>
        <c:crossAx val="254709184"/>
        <c:crosses val="autoZero"/>
        <c:auto val="0"/>
        <c:lblAlgn val="ctr"/>
        <c:lblOffset val="100"/>
        <c:noMultiLvlLbl val="0"/>
      </c:catAx>
      <c:valAx>
        <c:axId val="254709184"/>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1125" b="0" i="0" u="none" strike="noStrike" baseline="0">
                <a:solidFill>
                  <a:srgbClr val="000000"/>
                </a:solidFill>
                <a:latin typeface="Arial"/>
                <a:ea typeface="Arial"/>
                <a:cs typeface="Arial"/>
              </a:defRPr>
            </a:pPr>
            <a:endParaRPr lang="en-US"/>
          </a:p>
        </c:txPr>
        <c:crossAx val="25470879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lang="en-US" sz="1125" b="1" i="0" u="none" strike="noStrike" baseline="0">
                <a:solidFill>
                  <a:srgbClr val="000000"/>
                </a:solidFill>
                <a:latin typeface="Arial"/>
                <a:ea typeface="Arial"/>
                <a:cs typeface="Arial"/>
              </a:defRPr>
            </a:pPr>
            <a:r>
              <a:rPr lang="fr-FR" sz="1125" b="1" i="0" u="none" strike="noStrike" baseline="0">
                <a:effectLst/>
              </a:rPr>
              <a:t>16. Gestion des incidents de sécurité de l'information</a:t>
            </a:r>
            <a:r>
              <a:rPr lang="fr-FR" sz="1125" b="1" i="0" u="none" strike="noStrike" baseline="0"/>
              <a:t> </a:t>
            </a:r>
            <a:endParaRPr lang="fr-FR" b="1"/>
          </a:p>
        </c:rich>
      </c:tx>
      <c:layout>
        <c:manualLayout>
          <c:xMode val="edge"/>
          <c:yMode val="edge"/>
          <c:x val="1.16279211238269E-2"/>
          <c:y val="1.3698643226596158E-2"/>
        </c:manualLayout>
      </c:layout>
      <c:overlay val="0"/>
      <c:spPr>
        <a:noFill/>
        <a:ln w="25400">
          <a:noFill/>
        </a:ln>
      </c:spPr>
    </c:title>
    <c:autoTitleDeleted val="0"/>
    <c:plotArea>
      <c:layout>
        <c:manualLayout>
          <c:layoutTarget val="inner"/>
          <c:xMode val="edge"/>
          <c:yMode val="edge"/>
          <c:x val="0.20265805387241173"/>
          <c:y val="0.16634066775152484"/>
          <c:w val="0.64451905657783404"/>
          <c:h val="0.75929622455990164"/>
        </c:manualLayout>
      </c:layout>
      <c:radarChart>
        <c:radarStyle val="filled"/>
        <c:varyColors val="0"/>
        <c:ser>
          <c:idx val="0"/>
          <c:order val="0"/>
          <c:tx>
            <c:strRef>
              <c:f>'ISO_27018-Domaine 16'!$J$3:$J$9</c:f>
              <c:strCache>
                <c:ptCount val="7"/>
                <c:pt idx="0">
                  <c:v>5,0</c:v>
                </c:pt>
                <c:pt idx="1">
                  <c:v>2,5</c:v>
                </c:pt>
                <c:pt idx="2">
                  <c:v>5,0</c:v>
                </c:pt>
                <c:pt idx="3">
                  <c:v>5,0</c:v>
                </c:pt>
                <c:pt idx="4">
                  <c:v>5,0</c:v>
                </c:pt>
                <c:pt idx="5">
                  <c:v>0,0</c:v>
                </c:pt>
                <c:pt idx="6">
                  <c:v>2,5</c:v>
                </c:pt>
              </c:strCache>
            </c:strRef>
          </c:tx>
          <c:spPr>
            <a:solidFill>
              <a:srgbClr val="9999FF"/>
            </a:solidFill>
            <a:ln w="12700">
              <a:solidFill>
                <a:srgbClr val="000000"/>
              </a:solidFill>
              <a:prstDash val="solid"/>
            </a:ln>
          </c:spPr>
          <c:dLbls>
            <c:delete val="1"/>
          </c:dLbls>
          <c:cat>
            <c:strRef>
              <c:extLst>
                <c:ext xmlns:c15="http://schemas.microsoft.com/office/drawing/2012/chart" uri="{02D57815-91ED-43cb-92C2-25804820EDAC}">
                  <c15:fullRef>
                    <c15:sqref>'ISO_27018-Domaine 16'!$E$3:$E$9</c15:sqref>
                  </c15:fullRef>
                </c:ext>
              </c:extLst>
              <c:f>'ISO_27018-Domaine 16'!$E$3:$E$9</c:f>
              <c:strCache>
                <c:ptCount val="7"/>
                <c:pt idx="0">
                  <c:v>16.1.1 Responsabilités et procédures</c:v>
                </c:pt>
                <c:pt idx="1">
                  <c:v>16.1.2 Signalement des événements liés à la sécurité de l'information</c:v>
                </c:pt>
                <c:pt idx="2">
                  <c:v>16.1.3 Signalement des faiblesses en matière de sécurité de l'information</c:v>
                </c:pt>
                <c:pt idx="3">
                  <c:v>16.1.4 Évaluation des événements liés à la sécurité de l'information et décision à ce sujet</c:v>
                </c:pt>
                <c:pt idx="4">
                  <c:v>16.1.5 Réponse aux incidents liés à la sécurité de l'information</c:v>
                </c:pt>
                <c:pt idx="5">
                  <c:v>16.1.6 Tirer les leçons des incidents liés à la sécurité de l'information</c:v>
                </c:pt>
                <c:pt idx="6">
                  <c:v>16.1.7 Collecte des preuves</c:v>
                </c:pt>
              </c:strCache>
            </c:strRef>
          </c:cat>
          <c:val>
            <c:numRef>
              <c:extLst>
                <c:ext xmlns:c15="http://schemas.microsoft.com/office/drawing/2012/chart" uri="{02D57815-91ED-43cb-92C2-25804820EDAC}">
                  <c15:fullRef>
                    <c15:sqref>'ISO_27018-Domaine 16'!$J$3:$J$16</c15:sqref>
                  </c15:fullRef>
                </c:ext>
              </c:extLst>
              <c:f>'ISO_27018-Domaine 16'!$J$3:$J$9</c:f>
              <c:numCache>
                <c:formatCode>0.0</c:formatCode>
                <c:ptCount val="7"/>
                <c:pt idx="0">
                  <c:v>5</c:v>
                </c:pt>
                <c:pt idx="1">
                  <c:v>2.5</c:v>
                </c:pt>
                <c:pt idx="2">
                  <c:v>5</c:v>
                </c:pt>
                <c:pt idx="3">
                  <c:v>5</c:v>
                </c:pt>
                <c:pt idx="4">
                  <c:v>5</c:v>
                </c:pt>
                <c:pt idx="5">
                  <c:v>0</c:v>
                </c:pt>
                <c:pt idx="6">
                  <c:v>2.5</c:v>
                </c:pt>
              </c:numCache>
            </c:numRef>
          </c:val>
          <c:extLst>
            <c:ext xmlns:c16="http://schemas.microsoft.com/office/drawing/2014/chart" uri="{C3380CC4-5D6E-409C-BE32-E72D297353CC}">
              <c16:uniqueId val="{00000000-93EE-4A3B-8B0A-EDF0FC1440DC}"/>
            </c:ext>
          </c:extLst>
        </c:ser>
        <c:dLbls>
          <c:showLegendKey val="0"/>
          <c:showVal val="1"/>
          <c:showCatName val="0"/>
          <c:showSerName val="0"/>
          <c:showPercent val="0"/>
          <c:showBubbleSize val="0"/>
        </c:dLbls>
        <c:axId val="254102040"/>
        <c:axId val="255657728"/>
      </c:radarChart>
      <c:catAx>
        <c:axId val="254102040"/>
        <c:scaling>
          <c:orientation val="minMax"/>
        </c:scaling>
        <c:delete val="0"/>
        <c:axPos val="b"/>
        <c:majorGridlines/>
        <c:numFmt formatCode="General" sourceLinked="1"/>
        <c:majorTickMark val="out"/>
        <c:minorTickMark val="none"/>
        <c:tickLblPos val="nextTo"/>
        <c:txPr>
          <a:bodyPr rot="0" vert="horz"/>
          <a:lstStyle/>
          <a:p>
            <a:pPr>
              <a:defRPr lang="en-US" sz="1200" b="0" i="0" u="none" strike="noStrike" baseline="0">
                <a:solidFill>
                  <a:srgbClr val="000000"/>
                </a:solidFill>
                <a:latin typeface="Arial"/>
                <a:ea typeface="Arial"/>
                <a:cs typeface="Arial"/>
              </a:defRPr>
            </a:pPr>
            <a:endParaRPr lang="en-US"/>
          </a:p>
        </c:txPr>
        <c:crossAx val="255657728"/>
        <c:crosses val="autoZero"/>
        <c:auto val="0"/>
        <c:lblAlgn val="ctr"/>
        <c:lblOffset val="100"/>
        <c:noMultiLvlLbl val="0"/>
      </c:catAx>
      <c:valAx>
        <c:axId val="255657728"/>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1100" b="0" i="0" u="none" strike="noStrike" baseline="0">
                <a:solidFill>
                  <a:srgbClr val="000000"/>
                </a:solidFill>
                <a:latin typeface="Arial"/>
                <a:ea typeface="Arial"/>
                <a:cs typeface="Arial"/>
              </a:defRPr>
            </a:pPr>
            <a:endParaRPr lang="en-US"/>
          </a:p>
        </c:txPr>
        <c:crossAx val="254102040"/>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575"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lang="en-US" sz="1125" b="1" i="0" u="none" strike="noStrike" baseline="0">
                <a:solidFill>
                  <a:srgbClr val="000000"/>
                </a:solidFill>
                <a:latin typeface="Arial"/>
                <a:ea typeface="Arial"/>
                <a:cs typeface="Arial"/>
              </a:defRPr>
            </a:pPr>
            <a:r>
              <a:rPr lang="fr-FR"/>
              <a:t>12. Acquisition, développement et maintenance des systèmes d’information </a:t>
            </a:r>
          </a:p>
        </c:rich>
      </c:tx>
      <c:layout>
        <c:manualLayout>
          <c:xMode val="edge"/>
          <c:yMode val="edge"/>
          <c:x val="1.16279211238269E-2"/>
          <c:y val="1.3698643226596158E-2"/>
        </c:manualLayout>
      </c:layout>
      <c:overlay val="0"/>
      <c:spPr>
        <a:noFill/>
        <a:ln w="25400">
          <a:noFill/>
        </a:ln>
      </c:spPr>
    </c:title>
    <c:autoTitleDeleted val="0"/>
    <c:plotArea>
      <c:layout>
        <c:manualLayout>
          <c:layoutTarget val="inner"/>
          <c:xMode val="edge"/>
          <c:yMode val="edge"/>
          <c:x val="0.20265805387241173"/>
          <c:y val="0.16634066775152484"/>
          <c:w val="0.64451905657783404"/>
          <c:h val="0.75929622455990164"/>
        </c:manualLayout>
      </c:layout>
      <c:radarChart>
        <c:radarStyle val="filled"/>
        <c:varyColors val="0"/>
        <c:ser>
          <c:idx val="0"/>
          <c:order val="0"/>
          <c:tx>
            <c:strRef>
              <c:f>'ISO_27018-Domaine 18'!$J$1:$J$5</c:f>
              <c:strCache>
                <c:ptCount val="5"/>
                <c:pt idx="0">
                  <c:v>Cote</c:v>
                </c:pt>
                <c:pt idx="1">
                  <c:v>2,9</c:v>
                </c:pt>
                <c:pt idx="2">
                  <c:v>3,8</c:v>
                </c:pt>
                <c:pt idx="3">
                  <c:v>5,0</c:v>
                </c:pt>
                <c:pt idx="4">
                  <c:v>0,0</c:v>
                </c:pt>
              </c:strCache>
            </c:strRef>
          </c:tx>
          <c:spPr>
            <a:solidFill>
              <a:srgbClr val="9999FF"/>
            </a:solidFill>
            <a:ln w="12700">
              <a:solidFill>
                <a:srgbClr val="000000"/>
              </a:solidFill>
              <a:prstDash val="solid"/>
            </a:ln>
          </c:spPr>
          <c:dLbls>
            <c:delete val="1"/>
          </c:dLbls>
          <c:cat>
            <c:strRef>
              <c:f>'ISO_27018-Domaine 18'!$E$3:$E$5</c:f>
              <c:strCache>
                <c:ptCount val="3"/>
                <c:pt idx="0">
                  <c:v>18.2.1 Examen indépendant de la sécurité de l'information</c:v>
                </c:pt>
                <c:pt idx="1">
                  <c:v>18.2.2 Respect des politiques de sécurité et des normes</c:v>
                </c:pt>
                <c:pt idx="2">
                  <c:v>18.2.3 Conformité technique review</c:v>
                </c:pt>
              </c:strCache>
            </c:strRef>
          </c:cat>
          <c:val>
            <c:numRef>
              <c:f>'ISO_27018-Domaine 18'!$J$3:$J$5</c:f>
              <c:numCache>
                <c:formatCode>0.0</c:formatCode>
                <c:ptCount val="3"/>
                <c:pt idx="0">
                  <c:v>3.75</c:v>
                </c:pt>
                <c:pt idx="1">
                  <c:v>5</c:v>
                </c:pt>
                <c:pt idx="2">
                  <c:v>0</c:v>
                </c:pt>
              </c:numCache>
            </c:numRef>
          </c:val>
          <c:extLst>
            <c:ext xmlns:c16="http://schemas.microsoft.com/office/drawing/2014/chart" uri="{C3380CC4-5D6E-409C-BE32-E72D297353CC}">
              <c16:uniqueId val="{00000000-C662-4921-BCA5-B3CEF508D98B}"/>
            </c:ext>
          </c:extLst>
        </c:ser>
        <c:dLbls>
          <c:showLegendKey val="0"/>
          <c:showVal val="1"/>
          <c:showCatName val="0"/>
          <c:showSerName val="0"/>
          <c:showPercent val="0"/>
          <c:showBubbleSize val="0"/>
        </c:dLbls>
        <c:axId val="255656160"/>
        <c:axId val="255659296"/>
      </c:radarChart>
      <c:catAx>
        <c:axId val="255656160"/>
        <c:scaling>
          <c:orientation val="minMax"/>
        </c:scaling>
        <c:delete val="0"/>
        <c:axPos val="b"/>
        <c:majorGridlines/>
        <c:numFmt formatCode="General" sourceLinked="1"/>
        <c:majorTickMark val="out"/>
        <c:minorTickMark val="none"/>
        <c:tickLblPos val="nextTo"/>
        <c:txPr>
          <a:bodyPr rot="0" vert="horz"/>
          <a:lstStyle/>
          <a:p>
            <a:pPr>
              <a:defRPr lang="en-US" sz="1200" b="0" i="0" u="none" strike="noStrike" baseline="0">
                <a:solidFill>
                  <a:srgbClr val="000000"/>
                </a:solidFill>
                <a:latin typeface="Arial"/>
                <a:ea typeface="Arial"/>
                <a:cs typeface="Arial"/>
              </a:defRPr>
            </a:pPr>
            <a:endParaRPr lang="en-US"/>
          </a:p>
        </c:txPr>
        <c:crossAx val="255659296"/>
        <c:crosses val="autoZero"/>
        <c:auto val="0"/>
        <c:lblAlgn val="ctr"/>
        <c:lblOffset val="100"/>
        <c:noMultiLvlLbl val="0"/>
      </c:catAx>
      <c:valAx>
        <c:axId val="255659296"/>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1100" b="0" i="0" u="none" strike="noStrike" baseline="0">
                <a:solidFill>
                  <a:srgbClr val="000000"/>
                </a:solidFill>
                <a:latin typeface="Arial"/>
                <a:ea typeface="Arial"/>
                <a:cs typeface="Arial"/>
              </a:defRPr>
            </a:pPr>
            <a:endParaRPr lang="en-US"/>
          </a:p>
        </c:txPr>
        <c:crossAx val="255656160"/>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575"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8896493329942968"/>
          <c:y val="0.33433289477079614"/>
          <c:w val="0.39704236898228723"/>
          <c:h val="0.52323847656954192"/>
        </c:manualLayout>
      </c:layout>
      <c:radarChart>
        <c:radarStyle val="filled"/>
        <c:varyColors val="0"/>
        <c:ser>
          <c:idx val="1"/>
          <c:order val="0"/>
          <c:spPr>
            <a:solidFill>
              <a:srgbClr val="00FF00"/>
            </a:solidFill>
            <a:ln w="25400">
              <a:noFill/>
            </a:ln>
          </c:spPr>
          <c:dLbls>
            <c:spPr>
              <a:noFill/>
              <a:ln w="25400">
                <a:noFill/>
              </a:ln>
            </c:spPr>
            <c:txPr>
              <a:bodyPr/>
              <a:lstStyle/>
              <a:p>
                <a:pPr>
                  <a:defRPr lang="en-US" sz="85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'ISO_27001-Domaine 1 (Global)'!$F$2:$F$8</c:f>
              <c:strCache>
                <c:ptCount val="7"/>
                <c:pt idx="0">
                  <c:v>4.contexte de l’organisation</c:v>
                </c:pt>
                <c:pt idx="1">
                  <c:v>5.Leadership</c:v>
                </c:pt>
                <c:pt idx="2">
                  <c:v>6. Planification</c:v>
                </c:pt>
                <c:pt idx="3">
                  <c:v>7. Support</c:v>
                </c:pt>
                <c:pt idx="4">
                  <c:v>8. Fonctionnement</c:v>
                </c:pt>
                <c:pt idx="5">
                  <c:v>9.Evaluation des performances</c:v>
                </c:pt>
                <c:pt idx="6">
                  <c:v>10. Amélioration</c:v>
                </c:pt>
              </c:strCache>
            </c:strRef>
          </c:cat>
          <c:val>
            <c:numRef>
              <c:f>'ISO_27001-Domaine 1 (Global)'!$J$2:$J$8</c:f>
              <c:numCache>
                <c:formatCode>0.0</c:formatCode>
                <c:ptCount val="7"/>
                <c:pt idx="0">
                  <c:v>2.5</c:v>
                </c:pt>
                <c:pt idx="1">
                  <c:v>2</c:v>
                </c:pt>
                <c:pt idx="2">
                  <c:v>3</c:v>
                </c:pt>
                <c:pt idx="3">
                  <c:v>4</c:v>
                </c:pt>
                <c:pt idx="4">
                  <c:v>4</c:v>
                </c:pt>
                <c:pt idx="5">
                  <c:v>4</c:v>
                </c:pt>
                <c:pt idx="6">
                  <c:v>4</c:v>
                </c:pt>
              </c:numCache>
            </c:numRef>
          </c:val>
          <c:extLst>
            <c:ext xmlns:c16="http://schemas.microsoft.com/office/drawing/2014/chart" uri="{C3380CC4-5D6E-409C-BE32-E72D297353CC}">
              <c16:uniqueId val="{00000000-EF86-4971-AF4A-00788AA46889}"/>
            </c:ext>
          </c:extLst>
        </c:ser>
        <c:dLbls>
          <c:showLegendKey val="0"/>
          <c:showVal val="1"/>
          <c:showCatName val="0"/>
          <c:showSerName val="0"/>
          <c:showPercent val="0"/>
          <c:showBubbleSize val="0"/>
        </c:dLbls>
        <c:axId val="128496384"/>
        <c:axId val="128497920"/>
      </c:radarChart>
      <c:catAx>
        <c:axId val="128496384"/>
        <c:scaling>
          <c:orientation val="minMax"/>
        </c:scaling>
        <c:delete val="0"/>
        <c:axPos val="b"/>
        <c:majorGridlines>
          <c:spPr>
            <a:ln w="12700">
              <a:solidFill>
                <a:srgbClr val="000000"/>
              </a:solidFill>
              <a:prstDash val="solid"/>
            </a:ln>
          </c:spPr>
        </c:majorGridlines>
        <c:numFmt formatCode="General" sourceLinked="1"/>
        <c:majorTickMark val="out"/>
        <c:minorTickMark val="none"/>
        <c:tickLblPos val="nextTo"/>
        <c:txPr>
          <a:bodyPr rot="0" vert="horz"/>
          <a:lstStyle/>
          <a:p>
            <a:pPr>
              <a:defRPr lang="en-US" sz="900" b="1" i="0" u="none" strike="noStrike" baseline="0">
                <a:solidFill>
                  <a:srgbClr val="000000"/>
                </a:solidFill>
                <a:latin typeface="Arial"/>
                <a:ea typeface="Arial"/>
                <a:cs typeface="Arial"/>
              </a:defRPr>
            </a:pPr>
            <a:endParaRPr lang="en-US"/>
          </a:p>
        </c:txPr>
        <c:crossAx val="128497920"/>
        <c:crosses val="autoZero"/>
        <c:auto val="0"/>
        <c:lblAlgn val="ctr"/>
        <c:lblOffset val="100"/>
        <c:noMultiLvlLbl val="0"/>
      </c:catAx>
      <c:valAx>
        <c:axId val="128497920"/>
        <c:scaling>
          <c:orientation val="minMax"/>
          <c:max val="5"/>
        </c:scaling>
        <c:delete val="0"/>
        <c:axPos val="l"/>
        <c:majorGridlines>
          <c:spPr>
            <a:ln w="12700">
              <a:solidFill>
                <a:srgbClr val="FF0000"/>
              </a:solidFill>
              <a:prstDash val="solid"/>
            </a:ln>
          </c:spPr>
        </c:majorGridlines>
        <c:numFmt formatCode="0.0" sourceLinked="1"/>
        <c:majorTickMark val="cross"/>
        <c:minorTickMark val="none"/>
        <c:tickLblPos val="nextTo"/>
        <c:spPr>
          <a:ln w="12700">
            <a:solidFill>
              <a:srgbClr val="000000"/>
            </a:solidFill>
            <a:prstDash val="solid"/>
          </a:ln>
        </c:spPr>
        <c:txPr>
          <a:bodyPr rot="0" vert="horz"/>
          <a:lstStyle/>
          <a:p>
            <a:pPr>
              <a:defRPr lang="en-US" sz="1125" b="1" i="0" u="none" strike="noStrike" baseline="0">
                <a:solidFill>
                  <a:srgbClr val="FFFFFF"/>
                </a:solidFill>
                <a:latin typeface="Arial"/>
                <a:ea typeface="Arial"/>
                <a:cs typeface="Arial"/>
              </a:defRPr>
            </a:pPr>
            <a:endParaRPr lang="en-US"/>
          </a:p>
        </c:txPr>
        <c:crossAx val="128496384"/>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orientation="landscape"/>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205170427150111"/>
          <c:y val="0.25645221881037078"/>
          <c:w val="0.4102570243949108"/>
          <c:h val="0.59354978944790193"/>
        </c:manualLayout>
      </c:layout>
      <c:radarChart>
        <c:radarStyle val="filled"/>
        <c:varyColors val="0"/>
        <c:ser>
          <c:idx val="0"/>
          <c:order val="0"/>
          <c:spPr>
            <a:solidFill>
              <a:srgbClr val="FF0000"/>
            </a:solidFill>
          </c:spPr>
          <c:dLbls>
            <c:spPr>
              <a:noFill/>
              <a:ln w="25400">
                <a:noFill/>
              </a:ln>
            </c:spPr>
            <c:txPr>
              <a:bodyPr/>
              <a:lstStyle/>
              <a:p>
                <a:pPr>
                  <a:defRPr lang="en-US" sz="8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'ISO_2733.1-Domaine 1 (Global)'!$F$2:$F$6</c:f>
              <c:strCache>
                <c:ptCount val="5"/>
                <c:pt idx="0">
                  <c:v>6. Aperçu</c:v>
                </c:pt>
                <c:pt idx="1">
                  <c:v>7. Identifier les risques et se préparer à identifier les contrôles de sécurité</c:v>
                </c:pt>
                <c:pt idx="2">
                  <c:v>8.Contrôles de support</c:v>
                </c:pt>
                <c:pt idx="3">
                  <c:v>9. Lignes directrices pour la conception et la mise en œuvre de la sécurité du réseau</c:v>
                </c:pt>
                <c:pt idx="4">
                  <c:v>10. Scénarios de réseau de référence – Risques, conception, techniques et problèmes de contrôle</c:v>
                </c:pt>
              </c:strCache>
            </c:strRef>
          </c:cat>
          <c:val>
            <c:numRef>
              <c:f>'ISO_2733.1-Domaine 1 (Global)'!$G$2:$G$6</c:f>
              <c:numCache>
                <c:formatCode>0.0</c:formatCode>
                <c:ptCount val="5"/>
                <c:pt idx="0">
                  <c:v>2.5</c:v>
                </c:pt>
                <c:pt idx="1">
                  <c:v>0.72222222222222232</c:v>
                </c:pt>
                <c:pt idx="2">
                  <c:v>0.73529411764705888</c:v>
                </c:pt>
                <c:pt idx="3">
                  <c:v>1.25</c:v>
                </c:pt>
                <c:pt idx="4">
                  <c:v>5</c:v>
                </c:pt>
              </c:numCache>
            </c:numRef>
          </c:val>
          <c:extLst>
            <c:ext xmlns:c16="http://schemas.microsoft.com/office/drawing/2014/chart" uri="{C3380CC4-5D6E-409C-BE32-E72D297353CC}">
              <c16:uniqueId val="{00000000-BBDF-4665-BD4F-3FA58D858802}"/>
            </c:ext>
          </c:extLst>
        </c:ser>
        <c:dLbls>
          <c:showLegendKey val="0"/>
          <c:showVal val="1"/>
          <c:showCatName val="0"/>
          <c:showSerName val="0"/>
          <c:showPercent val="0"/>
          <c:showBubbleSize val="0"/>
        </c:dLbls>
        <c:axId val="128792832"/>
        <c:axId val="130228224"/>
      </c:radarChart>
      <c:catAx>
        <c:axId val="128792832"/>
        <c:scaling>
          <c:orientation val="minMax"/>
        </c:scaling>
        <c:delete val="0"/>
        <c:axPos val="b"/>
        <c:majorGridlines>
          <c:spPr>
            <a:ln w="12700">
              <a:solidFill>
                <a:srgbClr val="000000"/>
              </a:solidFill>
              <a:prstDash val="solid"/>
            </a:ln>
          </c:spPr>
        </c:majorGridlines>
        <c:numFmt formatCode="General" sourceLinked="1"/>
        <c:majorTickMark val="out"/>
        <c:minorTickMark val="none"/>
        <c:tickLblPos val="nextTo"/>
        <c:txPr>
          <a:bodyPr rot="0" vert="horz"/>
          <a:lstStyle/>
          <a:p>
            <a:pPr>
              <a:defRPr lang="en-US" sz="875" b="1" i="0" u="none" strike="noStrike" baseline="0">
                <a:solidFill>
                  <a:srgbClr val="000000"/>
                </a:solidFill>
                <a:latin typeface="Arial"/>
                <a:ea typeface="Arial"/>
                <a:cs typeface="Arial"/>
              </a:defRPr>
            </a:pPr>
            <a:endParaRPr lang="en-US"/>
          </a:p>
        </c:txPr>
        <c:crossAx val="130228224"/>
        <c:crosses val="autoZero"/>
        <c:auto val="0"/>
        <c:lblAlgn val="ctr"/>
        <c:lblOffset val="100"/>
        <c:noMultiLvlLbl val="0"/>
      </c:catAx>
      <c:valAx>
        <c:axId val="130228224"/>
        <c:scaling>
          <c:orientation val="minMax"/>
          <c:max val="5"/>
        </c:scaling>
        <c:delete val="0"/>
        <c:axPos val="l"/>
        <c:majorGridlines>
          <c:spPr>
            <a:ln w="12700">
              <a:solidFill>
                <a:srgbClr val="FF0000"/>
              </a:solidFill>
              <a:prstDash val="solid"/>
            </a:ln>
          </c:spPr>
        </c:majorGridlines>
        <c:numFmt formatCode="0.0" sourceLinked="0"/>
        <c:majorTickMark val="cross"/>
        <c:minorTickMark val="none"/>
        <c:tickLblPos val="nextTo"/>
        <c:spPr>
          <a:ln w="12700">
            <a:solidFill>
              <a:srgbClr val="000000"/>
            </a:solidFill>
            <a:prstDash val="solid"/>
          </a:ln>
        </c:spPr>
        <c:txPr>
          <a:bodyPr rot="0" vert="horz"/>
          <a:lstStyle/>
          <a:p>
            <a:pPr>
              <a:defRPr lang="en-US" sz="1050" b="1" i="0" u="none" strike="noStrike" baseline="0">
                <a:solidFill>
                  <a:srgbClr val="FFFFFF"/>
                </a:solidFill>
                <a:latin typeface="Arial"/>
                <a:ea typeface="Arial"/>
                <a:cs typeface="Arial"/>
              </a:defRPr>
            </a:pPr>
            <a:endParaRPr lang="en-US"/>
          </a:p>
        </c:txPr>
        <c:crossAx val="12879283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orientation="landscape"/>
  </c:printSettings>
  <c:userShapes r:id="rId1"/>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8896493329942968"/>
          <c:y val="0.33433289477079614"/>
          <c:w val="0.39704236898228723"/>
          <c:h val="0.52323847656954192"/>
        </c:manualLayout>
      </c:layout>
      <c:radarChart>
        <c:radarStyle val="filled"/>
        <c:varyColors val="0"/>
        <c:ser>
          <c:idx val="1"/>
          <c:order val="0"/>
          <c:spPr>
            <a:solidFill>
              <a:srgbClr val="00FF00"/>
            </a:solidFill>
            <a:ln w="25400">
              <a:noFill/>
            </a:ln>
          </c:spPr>
          <c:dLbls>
            <c:spPr>
              <a:noFill/>
              <a:ln w="25400">
                <a:noFill/>
              </a:ln>
            </c:spPr>
            <c:txPr>
              <a:bodyPr/>
              <a:lstStyle/>
              <a:p>
                <a:pPr>
                  <a:defRPr lang="en-US" sz="85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'ISO_2733.1-Domaine 1 (Global)'!$F$2:$F$6</c:f>
              <c:strCache>
                <c:ptCount val="5"/>
                <c:pt idx="0">
                  <c:v>6. Aperçu</c:v>
                </c:pt>
                <c:pt idx="1">
                  <c:v>7. Identifier les risques et se préparer à identifier les contrôles de sécurité</c:v>
                </c:pt>
                <c:pt idx="2">
                  <c:v>8.Contrôles de support</c:v>
                </c:pt>
                <c:pt idx="3">
                  <c:v>9. Lignes directrices pour la conception et la mise en œuvre de la sécurité du réseau</c:v>
                </c:pt>
                <c:pt idx="4">
                  <c:v>10. Scénarios de réseau de référence – Risques, conception, techniques et problèmes de contrôle</c:v>
                </c:pt>
              </c:strCache>
            </c:strRef>
          </c:cat>
          <c:val>
            <c:numRef>
              <c:f>'ISO_2733.1-Domaine 1 (Global)'!$J$2:$J$6</c:f>
              <c:numCache>
                <c:formatCode>0.0</c:formatCode>
                <c:ptCount val="5"/>
                <c:pt idx="0">
                  <c:v>3</c:v>
                </c:pt>
                <c:pt idx="1">
                  <c:v>3</c:v>
                </c:pt>
                <c:pt idx="2">
                  <c:v>3</c:v>
                </c:pt>
                <c:pt idx="3">
                  <c:v>3</c:v>
                </c:pt>
                <c:pt idx="4">
                  <c:v>3</c:v>
                </c:pt>
              </c:numCache>
            </c:numRef>
          </c:val>
          <c:extLst>
            <c:ext xmlns:c16="http://schemas.microsoft.com/office/drawing/2014/chart" uri="{C3380CC4-5D6E-409C-BE32-E72D297353CC}">
              <c16:uniqueId val="{00000000-7A0B-438D-922C-FAE2A50A2479}"/>
            </c:ext>
          </c:extLst>
        </c:ser>
        <c:dLbls>
          <c:showLegendKey val="0"/>
          <c:showVal val="1"/>
          <c:showCatName val="0"/>
          <c:showSerName val="0"/>
          <c:showPercent val="0"/>
          <c:showBubbleSize val="0"/>
        </c:dLbls>
        <c:axId val="128496384"/>
        <c:axId val="128497920"/>
      </c:radarChart>
      <c:catAx>
        <c:axId val="128496384"/>
        <c:scaling>
          <c:orientation val="minMax"/>
        </c:scaling>
        <c:delete val="0"/>
        <c:axPos val="b"/>
        <c:majorGridlines>
          <c:spPr>
            <a:ln w="12700">
              <a:solidFill>
                <a:srgbClr val="000000"/>
              </a:solidFill>
              <a:prstDash val="solid"/>
            </a:ln>
          </c:spPr>
        </c:majorGridlines>
        <c:numFmt formatCode="General" sourceLinked="1"/>
        <c:majorTickMark val="out"/>
        <c:minorTickMark val="none"/>
        <c:tickLblPos val="nextTo"/>
        <c:txPr>
          <a:bodyPr rot="0" vert="horz"/>
          <a:lstStyle/>
          <a:p>
            <a:pPr>
              <a:defRPr lang="en-US" sz="900" b="1" i="0" u="none" strike="noStrike" baseline="0">
                <a:solidFill>
                  <a:srgbClr val="000000"/>
                </a:solidFill>
                <a:latin typeface="Arial"/>
                <a:ea typeface="Arial"/>
                <a:cs typeface="Arial"/>
              </a:defRPr>
            </a:pPr>
            <a:endParaRPr lang="en-US"/>
          </a:p>
        </c:txPr>
        <c:crossAx val="128497920"/>
        <c:crosses val="autoZero"/>
        <c:auto val="0"/>
        <c:lblAlgn val="ctr"/>
        <c:lblOffset val="100"/>
        <c:noMultiLvlLbl val="0"/>
      </c:catAx>
      <c:valAx>
        <c:axId val="128497920"/>
        <c:scaling>
          <c:orientation val="minMax"/>
          <c:max val="5"/>
        </c:scaling>
        <c:delete val="0"/>
        <c:axPos val="l"/>
        <c:majorGridlines>
          <c:spPr>
            <a:ln w="12700">
              <a:solidFill>
                <a:srgbClr val="FF0000"/>
              </a:solidFill>
              <a:prstDash val="solid"/>
            </a:ln>
          </c:spPr>
        </c:majorGridlines>
        <c:numFmt formatCode="0.0" sourceLinked="1"/>
        <c:majorTickMark val="cross"/>
        <c:minorTickMark val="none"/>
        <c:tickLblPos val="nextTo"/>
        <c:spPr>
          <a:ln w="12700">
            <a:solidFill>
              <a:srgbClr val="000000"/>
            </a:solidFill>
            <a:prstDash val="solid"/>
          </a:ln>
        </c:spPr>
        <c:txPr>
          <a:bodyPr rot="0" vert="horz"/>
          <a:lstStyle/>
          <a:p>
            <a:pPr>
              <a:defRPr lang="en-US" sz="1125" b="1" i="0" u="none" strike="noStrike" baseline="0">
                <a:solidFill>
                  <a:srgbClr val="FFFFFF"/>
                </a:solidFill>
                <a:latin typeface="Arial"/>
                <a:ea typeface="Arial"/>
                <a:cs typeface="Arial"/>
              </a:defRPr>
            </a:pPr>
            <a:endParaRPr lang="en-US"/>
          </a:p>
        </c:txPr>
        <c:crossAx val="128496384"/>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orientation="landscape"/>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650" b="1" i="0" u="none" strike="noStrike" baseline="0">
                <a:solidFill>
                  <a:srgbClr val="000000"/>
                </a:solidFill>
                <a:latin typeface="Arial"/>
                <a:ea typeface="Arial"/>
                <a:cs typeface="Arial"/>
              </a:defRPr>
            </a:pPr>
            <a:r>
              <a:rPr lang="fr-FR"/>
              <a:t>État de la sécurité</a:t>
            </a:r>
          </a:p>
        </c:rich>
      </c:tx>
      <c:layout>
        <c:manualLayout>
          <c:xMode val="edge"/>
          <c:yMode val="edge"/>
          <c:x val="0.40326382400307004"/>
          <c:y val="2.8967254408060455E-2"/>
        </c:manualLayout>
      </c:layout>
      <c:overlay val="0"/>
      <c:spPr>
        <a:noFill/>
        <a:ln w="25400">
          <a:noFill/>
        </a:ln>
      </c:spPr>
    </c:title>
    <c:autoTitleDeleted val="0"/>
    <c:plotArea>
      <c:layout>
        <c:manualLayout>
          <c:layoutTarget val="inner"/>
          <c:xMode val="edge"/>
          <c:yMode val="edge"/>
          <c:x val="0.10955722386210576"/>
          <c:y val="0.16498740554156183"/>
          <c:w val="0.53302308914471308"/>
          <c:h val="0.68639798488664949"/>
        </c:manualLayout>
      </c:layout>
      <c:scatterChart>
        <c:scatterStyle val="lineMarker"/>
        <c:varyColors val="0"/>
        <c:ser>
          <c:idx val="0"/>
          <c:order val="0"/>
          <c:tx>
            <c:strRef>
              <c:f>'ISO_2733.1-Domaine 1 (Global)'!$F$2</c:f>
              <c:strCache>
                <c:ptCount val="1"/>
                <c:pt idx="0">
                  <c:v>6. Aperçu</c:v>
                </c:pt>
              </c:strCache>
            </c:strRef>
          </c:tx>
          <c:spPr>
            <a:ln w="19050">
              <a:noFill/>
            </a:ln>
          </c:spPr>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15:showLeaderLines val="1"/>
              </c:ext>
            </c:extLst>
          </c:dLbls>
          <c:xVal>
            <c:numRef>
              <c:f>'ISO_2733.1-Domaine 1 (Global)'!$G$2</c:f>
              <c:numCache>
                <c:formatCode>0.0</c:formatCode>
                <c:ptCount val="1"/>
                <c:pt idx="0">
                  <c:v>2.5</c:v>
                </c:pt>
              </c:numCache>
            </c:numRef>
          </c:xVal>
          <c:yVal>
            <c:numRef>
              <c:f>'ISO_2733.1-Domaine 1 (Global)'!$G$2</c:f>
              <c:numCache>
                <c:formatCode>0.0</c:formatCode>
                <c:ptCount val="1"/>
                <c:pt idx="0">
                  <c:v>2.5</c:v>
                </c:pt>
              </c:numCache>
            </c:numRef>
          </c:yVal>
          <c:smooth val="0"/>
          <c:extLst>
            <c:ext xmlns:c16="http://schemas.microsoft.com/office/drawing/2014/chart" uri="{C3380CC4-5D6E-409C-BE32-E72D297353CC}">
              <c16:uniqueId val="{00000000-EADA-4FB1-8FC3-24A834BCB68E}"/>
            </c:ext>
          </c:extLst>
        </c:ser>
        <c:ser>
          <c:idx val="1"/>
          <c:order val="1"/>
          <c:tx>
            <c:strRef>
              <c:f>'ISO_2733.1-Domaine 1 (Global)'!$F$3</c:f>
              <c:strCache>
                <c:ptCount val="1"/>
                <c:pt idx="0">
                  <c:v>7. Identifier les risques et se préparer à identifier les contrôles de sécurité</c:v>
                </c:pt>
              </c:strCache>
            </c:strRef>
          </c:tx>
          <c:spPr>
            <a:ln w="28575">
              <a:noFill/>
            </a:ln>
          </c:spPr>
          <c:marker>
            <c:symbol val="square"/>
            <c:size val="5"/>
          </c:marker>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15:showLeaderLines val="1"/>
              </c:ext>
            </c:extLst>
          </c:dLbls>
          <c:xVal>
            <c:numRef>
              <c:f>'ISO_2733.1-Domaine 1 (Global)'!$G$3</c:f>
              <c:numCache>
                <c:formatCode>0.0</c:formatCode>
                <c:ptCount val="1"/>
                <c:pt idx="0">
                  <c:v>0.72222222222222232</c:v>
                </c:pt>
              </c:numCache>
            </c:numRef>
          </c:xVal>
          <c:yVal>
            <c:numRef>
              <c:f>'ISO_2733.1-Domaine 1 (Global)'!$G$3</c:f>
              <c:numCache>
                <c:formatCode>0.0</c:formatCode>
                <c:ptCount val="1"/>
                <c:pt idx="0">
                  <c:v>0.72222222222222232</c:v>
                </c:pt>
              </c:numCache>
            </c:numRef>
          </c:yVal>
          <c:smooth val="0"/>
          <c:extLst>
            <c:ext xmlns:c16="http://schemas.microsoft.com/office/drawing/2014/chart" uri="{C3380CC4-5D6E-409C-BE32-E72D297353CC}">
              <c16:uniqueId val="{00000001-EADA-4FB1-8FC3-24A834BCB68E}"/>
            </c:ext>
          </c:extLst>
        </c:ser>
        <c:ser>
          <c:idx val="2"/>
          <c:order val="2"/>
          <c:tx>
            <c:strRef>
              <c:f>'ISO_2733.1-Domaine 1 (Global)'!$F$4</c:f>
              <c:strCache>
                <c:ptCount val="1"/>
                <c:pt idx="0">
                  <c:v>8.Contrôles de support</c:v>
                </c:pt>
              </c:strCache>
            </c:strRef>
          </c:tx>
          <c:spPr>
            <a:ln w="28575">
              <a:noFill/>
            </a:ln>
          </c:spPr>
          <c:marker>
            <c:symbol val="triangle"/>
            <c:size val="5"/>
          </c:marker>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15:showLeaderLines val="1"/>
              </c:ext>
            </c:extLst>
          </c:dLbls>
          <c:xVal>
            <c:numRef>
              <c:f>'ISO_2733.1-Domaine 1 (Global)'!$G$4</c:f>
              <c:numCache>
                <c:formatCode>0.0</c:formatCode>
                <c:ptCount val="1"/>
                <c:pt idx="0">
                  <c:v>0.73529411764705888</c:v>
                </c:pt>
              </c:numCache>
            </c:numRef>
          </c:xVal>
          <c:yVal>
            <c:numRef>
              <c:f>'ISO_2733.1-Domaine 1 (Global)'!$G$4</c:f>
              <c:numCache>
                <c:formatCode>0.0</c:formatCode>
                <c:ptCount val="1"/>
                <c:pt idx="0">
                  <c:v>0.73529411764705888</c:v>
                </c:pt>
              </c:numCache>
            </c:numRef>
          </c:yVal>
          <c:smooth val="0"/>
          <c:extLst>
            <c:ext xmlns:c16="http://schemas.microsoft.com/office/drawing/2014/chart" uri="{C3380CC4-5D6E-409C-BE32-E72D297353CC}">
              <c16:uniqueId val="{00000002-EADA-4FB1-8FC3-24A834BCB68E}"/>
            </c:ext>
          </c:extLst>
        </c:ser>
        <c:ser>
          <c:idx val="3"/>
          <c:order val="3"/>
          <c:tx>
            <c:strRef>
              <c:f>'ISO_2733.1-Domaine 1 (Global)'!$F$5</c:f>
              <c:strCache>
                <c:ptCount val="1"/>
                <c:pt idx="0">
                  <c:v>9. Lignes directrices pour la conception et la mise en œuvre de la sécurité du réseau</c:v>
                </c:pt>
              </c:strCache>
            </c:strRef>
          </c:tx>
          <c:spPr>
            <a:ln w="19050">
              <a:noFill/>
            </a:ln>
          </c:spPr>
          <c:marker>
            <c:symbol val="x"/>
            <c:size val="5"/>
          </c:marker>
          <c:dLbls>
            <c:spPr>
              <a:noFill/>
              <a:ln>
                <a:noFill/>
              </a:ln>
              <a:effectLst/>
            </c:spPr>
            <c:showLegendKey val="1"/>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ext>
            </c:extLst>
          </c:dLbls>
          <c:xVal>
            <c:numRef>
              <c:f>'ISO_2733.1-Domaine 1 (Global)'!$G$5</c:f>
              <c:numCache>
                <c:formatCode>0.0</c:formatCode>
                <c:ptCount val="1"/>
                <c:pt idx="0">
                  <c:v>1.25</c:v>
                </c:pt>
              </c:numCache>
            </c:numRef>
          </c:xVal>
          <c:yVal>
            <c:numRef>
              <c:f>'ISO_2733.1-Domaine 1 (Global)'!$G$5</c:f>
              <c:numCache>
                <c:formatCode>0.0</c:formatCode>
                <c:ptCount val="1"/>
                <c:pt idx="0">
                  <c:v>1.25</c:v>
                </c:pt>
              </c:numCache>
            </c:numRef>
          </c:yVal>
          <c:smooth val="0"/>
          <c:extLst xmlns:c15="http://schemas.microsoft.com/office/drawing/2012/chart">
            <c:ext xmlns:c16="http://schemas.microsoft.com/office/drawing/2014/chart" uri="{C3380CC4-5D6E-409C-BE32-E72D297353CC}">
              <c16:uniqueId val="{00000003-EADA-4FB1-8FC3-24A834BCB68E}"/>
            </c:ext>
          </c:extLst>
        </c:ser>
        <c:ser>
          <c:idx val="4"/>
          <c:order val="4"/>
          <c:tx>
            <c:strRef>
              <c:f>'ISO_2733.1-Domaine 1 (Global)'!$F$6</c:f>
              <c:strCache>
                <c:ptCount val="1"/>
                <c:pt idx="0">
                  <c:v>10. Scénarios de réseau de référence – Risques, conception, techniques et problèmes de contrôle</c:v>
                </c:pt>
              </c:strCache>
            </c:strRef>
          </c:tx>
          <c:spPr>
            <a:ln w="28575">
              <a:noFill/>
            </a:ln>
          </c:spPr>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15:showLeaderLines val="1"/>
              </c:ext>
            </c:extLst>
          </c:dLbls>
          <c:xVal>
            <c:numRef>
              <c:f>'ISO_2733.1-Domaine 1 (Global)'!$G$6</c:f>
              <c:numCache>
                <c:formatCode>0.0</c:formatCode>
                <c:ptCount val="1"/>
                <c:pt idx="0">
                  <c:v>5</c:v>
                </c:pt>
              </c:numCache>
            </c:numRef>
          </c:xVal>
          <c:yVal>
            <c:numRef>
              <c:f>'ISO_2733.1-Domaine 1 (Global)'!$G$6</c:f>
              <c:numCache>
                <c:formatCode>0.0</c:formatCode>
                <c:ptCount val="1"/>
                <c:pt idx="0">
                  <c:v>5</c:v>
                </c:pt>
              </c:numCache>
            </c:numRef>
          </c:yVal>
          <c:smooth val="0"/>
          <c:extLst>
            <c:ext xmlns:c16="http://schemas.microsoft.com/office/drawing/2014/chart" uri="{C3380CC4-5D6E-409C-BE32-E72D297353CC}">
              <c16:uniqueId val="{00000004-EADA-4FB1-8FC3-24A834BCB68E}"/>
            </c:ext>
          </c:extLst>
        </c:ser>
        <c:dLbls>
          <c:showLegendKey val="1"/>
          <c:showVal val="1"/>
          <c:showCatName val="0"/>
          <c:showSerName val="0"/>
          <c:showPercent val="0"/>
          <c:showBubbleSize val="0"/>
        </c:dLbls>
        <c:axId val="254105176"/>
        <c:axId val="254100864"/>
        <c:extLst/>
      </c:scatterChart>
      <c:valAx>
        <c:axId val="254105176"/>
        <c:scaling>
          <c:orientation val="minMax"/>
        </c:scaling>
        <c:delete val="1"/>
        <c:axPos val="b"/>
        <c:numFmt formatCode="0.0" sourceLinked="1"/>
        <c:majorTickMark val="out"/>
        <c:minorTickMark val="none"/>
        <c:tickLblPos val="nextTo"/>
        <c:crossAx val="254100864"/>
        <c:crosses val="autoZero"/>
        <c:crossBetween val="midCat"/>
      </c:valAx>
      <c:valAx>
        <c:axId val="254100864"/>
        <c:scaling>
          <c:orientation val="minMax"/>
          <c:max val="5"/>
        </c:scaling>
        <c:delete val="0"/>
        <c:axPos val="l"/>
        <c:majorGridlines>
          <c:spPr>
            <a:ln w="25400">
              <a:solidFill>
                <a:srgbClr val="FF0000"/>
              </a:solidFill>
              <a:prstDash val="solid"/>
            </a:ln>
          </c:spPr>
        </c:majorGridlines>
        <c:numFmt formatCode="0.0" sourceLinked="1"/>
        <c:majorTickMark val="out"/>
        <c:minorTickMark val="none"/>
        <c:tickLblPos val="nextTo"/>
        <c:spPr>
          <a:ln w="12700">
            <a:solidFill>
              <a:srgbClr val="000000"/>
            </a:solidFill>
            <a:prstDash val="solid"/>
          </a:ln>
        </c:spPr>
        <c:txPr>
          <a:bodyPr rot="0" vert="horz"/>
          <a:lstStyle/>
          <a:p>
            <a:pPr>
              <a:defRPr lang="en-US" sz="1450" b="0" i="0" u="none" strike="noStrike" baseline="0">
                <a:solidFill>
                  <a:srgbClr val="FFFFFF"/>
                </a:solidFill>
                <a:latin typeface="Arial"/>
                <a:ea typeface="Arial"/>
                <a:cs typeface="Arial"/>
              </a:defRPr>
            </a:pPr>
            <a:endParaRPr lang="en-US"/>
          </a:p>
        </c:txPr>
        <c:crossAx val="254105176"/>
        <c:crossesAt val="0"/>
        <c:crossBetween val="midCat"/>
        <c:majorUnit val="1"/>
        <c:minorUnit val="0.1"/>
      </c:valAx>
      <c:spPr>
        <a:noFill/>
        <a:ln w="25400">
          <a:noFill/>
        </a:ln>
      </c:spPr>
    </c:plotArea>
    <c:legend>
      <c:legendPos val="r"/>
      <c:layout>
        <c:manualLayout>
          <c:xMode val="edge"/>
          <c:yMode val="edge"/>
          <c:x val="0.69077914065522683"/>
          <c:y val="0.14690666034668209"/>
          <c:w val="0.30922087216873279"/>
          <c:h val="0.25254351388083274"/>
        </c:manualLayout>
      </c:layout>
      <c:overlay val="0"/>
      <c:spPr>
        <a:solidFill>
          <a:srgbClr val="FFFFFF"/>
        </a:solidFill>
        <a:ln w="3175">
          <a:solidFill>
            <a:srgbClr val="000000"/>
          </a:solidFill>
          <a:prstDash val="solid"/>
        </a:ln>
        <a:effectLst>
          <a:outerShdw dist="35921" dir="2700000" algn="br">
            <a:srgbClr val="000000"/>
          </a:outerShdw>
        </a:effectLst>
      </c:spPr>
      <c:txPr>
        <a:bodyPr/>
        <a:lstStyle/>
        <a:p>
          <a:pPr>
            <a:defRPr lang="en-US"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orientation="landscape"/>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8896493329942968"/>
          <c:y val="0.33433289477079614"/>
          <c:w val="0.39704236898228723"/>
          <c:h val="0.52323847656954192"/>
        </c:manualLayout>
      </c:layout>
      <c:radarChart>
        <c:radarStyle val="filled"/>
        <c:varyColors val="0"/>
        <c:ser>
          <c:idx val="1"/>
          <c:order val="0"/>
          <c:spPr>
            <a:solidFill>
              <a:srgbClr val="FF0000"/>
            </a:solidFill>
            <a:ln w="12700">
              <a:solidFill>
                <a:srgbClr val="000000"/>
              </a:solidFill>
              <a:prstDash val="solid"/>
            </a:ln>
          </c:spPr>
          <c:dLbls>
            <c:spPr>
              <a:noFill/>
              <a:ln w="25400">
                <a:noFill/>
              </a:ln>
            </c:spPr>
            <c:txPr>
              <a:bodyPr/>
              <a:lstStyle/>
              <a:p>
                <a:pPr>
                  <a:defRPr lang="en-US" sz="85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'ISO_2733.1-Domaine 1 (Global)'!$F$2:$F$4</c:f>
              <c:strCache>
                <c:ptCount val="3"/>
                <c:pt idx="0">
                  <c:v>6. Aperçu</c:v>
                </c:pt>
                <c:pt idx="1">
                  <c:v>7. Identifier les risques et se préparer à identifier les contrôles de sécurité</c:v>
                </c:pt>
                <c:pt idx="2">
                  <c:v>8.Contrôles de support</c:v>
                </c:pt>
              </c:strCache>
            </c:strRef>
          </c:cat>
          <c:val>
            <c:numRef>
              <c:f>'ISO_2733.1-Domaine 1 (Global)'!$G$2:$G$4</c:f>
              <c:numCache>
                <c:formatCode>0.0</c:formatCode>
                <c:ptCount val="3"/>
                <c:pt idx="0">
                  <c:v>2.5</c:v>
                </c:pt>
                <c:pt idx="1">
                  <c:v>0.72222222222222232</c:v>
                </c:pt>
                <c:pt idx="2">
                  <c:v>0.73529411764705888</c:v>
                </c:pt>
              </c:numCache>
            </c:numRef>
          </c:val>
          <c:extLst>
            <c:ext xmlns:c16="http://schemas.microsoft.com/office/drawing/2014/chart" uri="{C3380CC4-5D6E-409C-BE32-E72D297353CC}">
              <c16:uniqueId val="{00000000-F5D7-497B-88CA-FE882D9F434D}"/>
            </c:ext>
          </c:extLst>
        </c:ser>
        <c:ser>
          <c:idx val="0"/>
          <c:order val="1"/>
          <c:spPr>
            <a:solidFill>
              <a:srgbClr val="00FF00"/>
            </a:solidFill>
            <a:ln w="25400">
              <a:noFill/>
            </a:ln>
          </c:spPr>
          <c:dLbls>
            <c:spPr>
              <a:noFill/>
              <a:ln w="25400">
                <a:noFill/>
              </a:ln>
            </c:spPr>
            <c:txPr>
              <a:bodyPr/>
              <a:lstStyle/>
              <a:p>
                <a:pPr>
                  <a:defRPr lang="en-US" sz="85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'ISO_2733.1-Domaine 1 (Global)'!$F$2:$F$4</c:f>
              <c:strCache>
                <c:ptCount val="3"/>
                <c:pt idx="0">
                  <c:v>6. Aperçu</c:v>
                </c:pt>
                <c:pt idx="1">
                  <c:v>7. Identifier les risques et se préparer à identifier les contrôles de sécurité</c:v>
                </c:pt>
                <c:pt idx="2">
                  <c:v>8.Contrôles de support</c:v>
                </c:pt>
              </c:strCache>
            </c:strRef>
          </c:cat>
          <c:val>
            <c:numRef>
              <c:f>'ISO_2733.1-Domaine 1 (Global)'!$J$2:$J$4</c:f>
              <c:numCache>
                <c:formatCode>0.0</c:formatCode>
                <c:ptCount val="3"/>
                <c:pt idx="0">
                  <c:v>3</c:v>
                </c:pt>
                <c:pt idx="1">
                  <c:v>3</c:v>
                </c:pt>
                <c:pt idx="2">
                  <c:v>3</c:v>
                </c:pt>
              </c:numCache>
            </c:numRef>
          </c:val>
          <c:extLst>
            <c:ext xmlns:c16="http://schemas.microsoft.com/office/drawing/2014/chart" uri="{C3380CC4-5D6E-409C-BE32-E72D297353CC}">
              <c16:uniqueId val="{00000001-F5D7-497B-88CA-FE882D9F434D}"/>
            </c:ext>
          </c:extLst>
        </c:ser>
        <c:dLbls>
          <c:showLegendKey val="0"/>
          <c:showVal val="1"/>
          <c:showCatName val="0"/>
          <c:showSerName val="0"/>
          <c:showPercent val="0"/>
          <c:showBubbleSize val="0"/>
        </c:dLbls>
        <c:axId val="254102432"/>
        <c:axId val="254102824"/>
      </c:radarChart>
      <c:catAx>
        <c:axId val="254102432"/>
        <c:scaling>
          <c:orientation val="minMax"/>
        </c:scaling>
        <c:delete val="0"/>
        <c:axPos val="b"/>
        <c:majorGridlines>
          <c:spPr>
            <a:ln w="12700">
              <a:solidFill>
                <a:srgbClr val="000000"/>
              </a:solidFill>
              <a:prstDash val="solid"/>
            </a:ln>
          </c:spPr>
        </c:majorGridlines>
        <c:numFmt formatCode="General" sourceLinked="1"/>
        <c:majorTickMark val="out"/>
        <c:minorTickMark val="none"/>
        <c:tickLblPos val="nextTo"/>
        <c:txPr>
          <a:bodyPr rot="0" vert="horz"/>
          <a:lstStyle/>
          <a:p>
            <a:pPr>
              <a:defRPr lang="en-US" sz="900" b="1" i="0" u="none" strike="noStrike" baseline="0">
                <a:solidFill>
                  <a:srgbClr val="000000"/>
                </a:solidFill>
                <a:latin typeface="Arial"/>
                <a:ea typeface="Arial"/>
                <a:cs typeface="Arial"/>
              </a:defRPr>
            </a:pPr>
            <a:endParaRPr lang="en-US"/>
          </a:p>
        </c:txPr>
        <c:crossAx val="254102824"/>
        <c:crosses val="autoZero"/>
        <c:auto val="0"/>
        <c:lblAlgn val="ctr"/>
        <c:lblOffset val="100"/>
        <c:noMultiLvlLbl val="0"/>
      </c:catAx>
      <c:valAx>
        <c:axId val="254102824"/>
        <c:scaling>
          <c:orientation val="minMax"/>
          <c:max val="5"/>
        </c:scaling>
        <c:delete val="0"/>
        <c:axPos val="l"/>
        <c:majorGridlines>
          <c:spPr>
            <a:ln w="12700">
              <a:solidFill>
                <a:srgbClr val="FF0000"/>
              </a:solidFill>
              <a:prstDash val="solid"/>
            </a:ln>
          </c:spPr>
        </c:majorGridlines>
        <c:numFmt formatCode="0.0" sourceLinked="1"/>
        <c:majorTickMark val="cross"/>
        <c:minorTickMark val="none"/>
        <c:tickLblPos val="nextTo"/>
        <c:spPr>
          <a:ln w="12700">
            <a:solidFill>
              <a:srgbClr val="000000"/>
            </a:solidFill>
            <a:prstDash val="solid"/>
          </a:ln>
        </c:spPr>
        <c:txPr>
          <a:bodyPr rot="0" vert="horz"/>
          <a:lstStyle/>
          <a:p>
            <a:pPr>
              <a:defRPr lang="en-US" sz="1125" b="1" i="0" u="none" strike="noStrike" baseline="0">
                <a:solidFill>
                  <a:srgbClr val="FFFFFF"/>
                </a:solidFill>
                <a:latin typeface="Arial"/>
                <a:ea typeface="Arial"/>
                <a:cs typeface="Arial"/>
              </a:defRPr>
            </a:pPr>
            <a:endParaRPr lang="en-US"/>
          </a:p>
        </c:txPr>
        <c:crossAx val="25410243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orientation="landscape"/>
  </c:printSettings>
  <c:userShapes r:id="rId1"/>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lang="en-US" sz="1175" b="1" i="0" u="none" strike="noStrike" baseline="0">
                <a:solidFill>
                  <a:srgbClr val="000000"/>
                </a:solidFill>
                <a:latin typeface="Arial"/>
                <a:ea typeface="Arial"/>
                <a:cs typeface="Arial"/>
              </a:defRPr>
            </a:pPr>
            <a:r>
              <a:rPr lang="fr-FR" sz="1175" b="1" i="0" u="none" strike="noStrike" baseline="0"/>
              <a:t>6. Apperçu </a:t>
            </a:r>
            <a:endParaRPr lang="fr-FR" baseline="0"/>
          </a:p>
        </c:rich>
      </c:tx>
      <c:layout>
        <c:manualLayout>
          <c:xMode val="edge"/>
          <c:yMode val="edge"/>
          <c:x val="0.23828850520266745"/>
          <c:y val="4.2443792613225811E-2"/>
        </c:manualLayout>
      </c:layout>
      <c:overlay val="0"/>
      <c:spPr>
        <a:noFill/>
        <a:ln w="25400">
          <a:noFill/>
        </a:ln>
      </c:spPr>
    </c:title>
    <c:autoTitleDeleted val="0"/>
    <c:plotArea>
      <c:layout>
        <c:manualLayout>
          <c:layoutTarget val="inner"/>
          <c:xMode val="edge"/>
          <c:yMode val="edge"/>
          <c:x val="2.1538510077772119E-2"/>
          <c:y val="0.18511450381679398"/>
          <c:w val="0.64769376733871886"/>
          <c:h val="0.8034351145038171"/>
        </c:manualLayout>
      </c:layout>
      <c:radarChart>
        <c:radarStyle val="filled"/>
        <c:varyColors val="0"/>
        <c:ser>
          <c:idx val="0"/>
          <c:order val="0"/>
          <c:spPr>
            <a:solidFill>
              <a:srgbClr val="9999FF"/>
            </a:solidFill>
            <a:ln w="12700">
              <a:solidFill>
                <a:srgbClr val="000000"/>
              </a:solidFill>
              <a:prstDash val="solid"/>
            </a:ln>
          </c:spPr>
          <c:cat>
            <c:strRef>
              <c:f>'ISO_2733.1-Domaine 6'!$E$3:$E$4</c:f>
              <c:strCache>
                <c:ptCount val="2"/>
                <c:pt idx="0">
                  <c:v>6.1 Arrière-plan</c:v>
                </c:pt>
                <c:pt idx="1">
                  <c:v>6.2 Planification et gestion de la sécurité du réseau</c:v>
                </c:pt>
              </c:strCache>
            </c:strRef>
          </c:cat>
          <c:val>
            <c:numRef>
              <c:f>'ISO_2733.1-Domaine 6'!$J$3:$J$4</c:f>
              <c:numCache>
                <c:formatCode>0.0</c:formatCode>
                <c:ptCount val="2"/>
                <c:pt idx="0">
                  <c:v>3.3333333333333335</c:v>
                </c:pt>
                <c:pt idx="1">
                  <c:v>1.6666666666666667</c:v>
                </c:pt>
              </c:numCache>
            </c:numRef>
          </c:val>
          <c:extLst>
            <c:ext xmlns:c16="http://schemas.microsoft.com/office/drawing/2014/chart" uri="{C3380CC4-5D6E-409C-BE32-E72D297353CC}">
              <c16:uniqueId val="{00000000-6657-4513-8321-07EB4AC4DB4C}"/>
            </c:ext>
          </c:extLst>
        </c:ser>
        <c:dLbls>
          <c:showLegendKey val="0"/>
          <c:showVal val="0"/>
          <c:showCatName val="0"/>
          <c:showSerName val="0"/>
          <c:showPercent val="0"/>
          <c:showBubbleSize val="0"/>
        </c:dLbls>
        <c:axId val="254100472"/>
        <c:axId val="254104000"/>
      </c:radarChart>
      <c:catAx>
        <c:axId val="254100472"/>
        <c:scaling>
          <c:orientation val="minMax"/>
        </c:scaling>
        <c:delete val="0"/>
        <c:axPos val="b"/>
        <c:majorGridlines/>
        <c:numFmt formatCode="General" sourceLinked="1"/>
        <c:majorTickMark val="out"/>
        <c:minorTickMark val="none"/>
        <c:tickLblPos val="nextTo"/>
        <c:txPr>
          <a:bodyPr rot="0" vert="horz"/>
          <a:lstStyle/>
          <a:p>
            <a:pPr>
              <a:defRPr lang="en-US" sz="1200" b="0" i="0" u="none" strike="noStrike" baseline="0">
                <a:solidFill>
                  <a:srgbClr val="000000"/>
                </a:solidFill>
                <a:latin typeface="Arial"/>
                <a:ea typeface="Arial"/>
                <a:cs typeface="Arial"/>
              </a:defRPr>
            </a:pPr>
            <a:endParaRPr lang="en-US"/>
          </a:p>
        </c:txPr>
        <c:crossAx val="254104000"/>
        <c:crosses val="autoZero"/>
        <c:auto val="0"/>
        <c:lblAlgn val="ctr"/>
        <c:lblOffset val="100"/>
        <c:noMultiLvlLbl val="0"/>
      </c:catAx>
      <c:valAx>
        <c:axId val="254104000"/>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875" b="0" i="0" u="none" strike="noStrike" baseline="0">
                <a:solidFill>
                  <a:srgbClr val="000000"/>
                </a:solidFill>
                <a:latin typeface="Arial"/>
                <a:ea typeface="Arial"/>
                <a:cs typeface="Arial"/>
              </a:defRPr>
            </a:pPr>
            <a:endParaRPr lang="en-US"/>
          </a:p>
        </c:txPr>
        <c:crossAx val="25410047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80"/>
            </a:pPr>
            <a:r>
              <a:rPr lang="fr-FR" sz="1180" b="1"/>
              <a:t>7. Identifier les risques et se préparer à identifier les contrôles de sécurité</a:t>
            </a:r>
          </a:p>
        </c:rich>
      </c:tx>
      <c:overlay val="0"/>
    </c:title>
    <c:autoTitleDeleted val="0"/>
    <c:plotArea>
      <c:layout>
        <c:manualLayout>
          <c:layoutTarget val="inner"/>
          <c:xMode val="edge"/>
          <c:yMode val="edge"/>
          <c:x val="2.1538510077772119E-2"/>
          <c:y val="0.18511450381679398"/>
          <c:w val="0.64769376733871886"/>
          <c:h val="0.8034351145038171"/>
        </c:manualLayout>
      </c:layout>
      <c:radarChart>
        <c:radarStyle val="filled"/>
        <c:varyColors val="0"/>
        <c:ser>
          <c:idx val="0"/>
          <c:order val="0"/>
          <c:spPr>
            <a:solidFill>
              <a:srgbClr val="9999FF"/>
            </a:solidFill>
            <a:ln w="12700">
              <a:solidFill>
                <a:srgbClr val="000000"/>
              </a:solidFill>
              <a:prstDash val="solid"/>
            </a:ln>
          </c:spPr>
          <c:cat>
            <c:strRef>
              <c:f>'ISO_2733.1-Domaine 7'!$E$3:$E$8</c:f>
              <c:strCache>
                <c:ptCount val="6"/>
                <c:pt idx="0">
                  <c:v>7.2.1 Exigences de sécurité dans la politique de sécurité de l'information de l'entreprise</c:v>
                </c:pt>
                <c:pt idx="1">
                  <c:v>7.2.2.2 Architectures réseau, applications et services</c:v>
                </c:pt>
                <c:pt idx="2">
                  <c:v>7.2.2.3 Types de connexion réseau</c:v>
                </c:pt>
                <c:pt idx="3">
                  <c:v>7.2.2.4 Autres caractéristiques du réseau</c:v>
                </c:pt>
                <c:pt idx="4">
                  <c:v>7.2.2.5 Autres informations</c:v>
                </c:pt>
                <c:pt idx="5">
                  <c:v>7.3 Risques de sécurité de l'information et domaines de contrôle potentiels</c:v>
                </c:pt>
              </c:strCache>
            </c:strRef>
          </c:cat>
          <c:val>
            <c:numRef>
              <c:f>'ISO_2733.1-Domaine 7'!$J$3:$J$8</c:f>
              <c:numCache>
                <c:formatCode>0.0</c:formatCode>
                <c:ptCount val="6"/>
                <c:pt idx="0">
                  <c:v>3.3333333333333335</c:v>
                </c:pt>
                <c:pt idx="1">
                  <c:v>1</c:v>
                </c:pt>
                <c:pt idx="2">
                  <c:v>0</c:v>
                </c:pt>
                <c:pt idx="3">
                  <c:v>0</c:v>
                </c:pt>
                <c:pt idx="4">
                  <c:v>0</c:v>
                </c:pt>
                <c:pt idx="5">
                  <c:v>0</c:v>
                </c:pt>
              </c:numCache>
            </c:numRef>
          </c:val>
          <c:extLst>
            <c:ext xmlns:c16="http://schemas.microsoft.com/office/drawing/2014/chart" uri="{C3380CC4-5D6E-409C-BE32-E72D297353CC}">
              <c16:uniqueId val="{00000000-6E69-45E1-89DB-C70774F23EB3}"/>
            </c:ext>
          </c:extLst>
        </c:ser>
        <c:dLbls>
          <c:showLegendKey val="0"/>
          <c:showVal val="0"/>
          <c:showCatName val="0"/>
          <c:showSerName val="0"/>
          <c:showPercent val="0"/>
          <c:showBubbleSize val="0"/>
        </c:dLbls>
        <c:axId val="254100472"/>
        <c:axId val="254104000"/>
      </c:radarChart>
      <c:catAx>
        <c:axId val="254100472"/>
        <c:scaling>
          <c:orientation val="minMax"/>
        </c:scaling>
        <c:delete val="0"/>
        <c:axPos val="b"/>
        <c:majorGridlines/>
        <c:numFmt formatCode="General" sourceLinked="1"/>
        <c:majorTickMark val="out"/>
        <c:minorTickMark val="none"/>
        <c:tickLblPos val="nextTo"/>
        <c:txPr>
          <a:bodyPr rot="0" vert="horz"/>
          <a:lstStyle/>
          <a:p>
            <a:pPr>
              <a:defRPr lang="en-US" sz="1200" b="0" i="0" u="none" strike="noStrike" baseline="0">
                <a:solidFill>
                  <a:srgbClr val="000000"/>
                </a:solidFill>
                <a:latin typeface="Arial"/>
                <a:ea typeface="Arial"/>
                <a:cs typeface="Arial"/>
              </a:defRPr>
            </a:pPr>
            <a:endParaRPr lang="en-US"/>
          </a:p>
        </c:txPr>
        <c:crossAx val="254104000"/>
        <c:crosses val="autoZero"/>
        <c:auto val="0"/>
        <c:lblAlgn val="ctr"/>
        <c:lblOffset val="100"/>
        <c:noMultiLvlLbl val="0"/>
      </c:catAx>
      <c:valAx>
        <c:axId val="254104000"/>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875" b="0" i="0" u="none" strike="noStrike" baseline="0">
                <a:solidFill>
                  <a:srgbClr val="000000"/>
                </a:solidFill>
                <a:latin typeface="Arial"/>
                <a:ea typeface="Arial"/>
                <a:cs typeface="Arial"/>
              </a:defRPr>
            </a:pPr>
            <a:endParaRPr lang="en-US"/>
          </a:p>
        </c:txPr>
        <c:crossAx val="25410047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80"/>
            </a:pPr>
            <a:r>
              <a:rPr lang="fr-FR" sz="1180" b="1"/>
              <a:t>8. Contrôles de support</a:t>
            </a:r>
          </a:p>
        </c:rich>
      </c:tx>
      <c:overlay val="0"/>
    </c:title>
    <c:autoTitleDeleted val="0"/>
    <c:plotArea>
      <c:layout>
        <c:manualLayout>
          <c:layoutTarget val="inner"/>
          <c:xMode val="edge"/>
          <c:yMode val="edge"/>
          <c:x val="0.31001344664258895"/>
          <c:y val="0.19333948104331139"/>
          <c:w val="0.49047125775029055"/>
          <c:h val="0.63842932144139941"/>
        </c:manualLayout>
      </c:layout>
      <c:radarChart>
        <c:radarStyle val="filled"/>
        <c:varyColors val="0"/>
        <c:ser>
          <c:idx val="0"/>
          <c:order val="0"/>
          <c:spPr>
            <a:solidFill>
              <a:srgbClr val="9999FF"/>
            </a:solidFill>
            <a:ln w="12700">
              <a:solidFill>
                <a:srgbClr val="000000"/>
              </a:solidFill>
              <a:prstDash val="solid"/>
            </a:ln>
          </c:spPr>
          <c:cat>
            <c:strRef>
              <c:f>'ISO_2733.1-Domaine 8'!$E$3:$E$19</c:f>
              <c:strCache>
                <c:ptCount val="17"/>
                <c:pt idx="0">
                  <c:v>8.2.1 Arrièreèplan </c:v>
                </c:pt>
                <c:pt idx="1">
                  <c:v>8.2.2.1 Présentation</c:v>
                </c:pt>
                <c:pt idx="2">
                  <c:v>8.2.2.2 Politique de sécurité du réseau</c:v>
                </c:pt>
                <c:pt idx="3">
                  <c:v>8.2.2.3 Procédures opérationnelles de sécurité du réseau</c:v>
                </c:pt>
                <c:pt idx="4">
                  <c:v>8.2.2.4 Vérification de la conformité de la sécurité du réseau</c:v>
                </c:pt>
                <c:pt idx="5">
                  <c:v>8.2.2.5 Conditions de sécurité pour plusieurs connexions au réseau d'organisation</c:v>
                </c:pt>
                <c:pt idx="6">
                  <c:v>8.2.2.6 Conditions de sécurité documentées pour les utilisateurs distants du réseau</c:v>
                </c:pt>
                <c:pt idx="7">
                  <c:v>8.2.2.7 Gestion des incidents de sécurité réseau</c:v>
                </c:pt>
                <c:pt idx="8">
                  <c:v>8.2.3 Rôles et responsabilités en matière de sécurité du réseau</c:v>
                </c:pt>
                <c:pt idx="9">
                  <c:v>8.2.5 Évaluation de la sécurité du réseau</c:v>
                </c:pt>
                <c:pt idx="10">
                  <c:v>8.3 Gestion des vulnérabilités techniques</c:v>
                </c:pt>
                <c:pt idx="11">
                  <c:v>8.4 Identification et authentification</c:v>
                </c:pt>
                <c:pt idx="12">
                  <c:v>8.5 Journalisation et surveillance de l'audit du réseau</c:v>
                </c:pt>
                <c:pt idx="13">
                  <c:v>8.6 Détection et prévention des intrusions</c:v>
                </c:pt>
                <c:pt idx="14">
                  <c:v>8.7 Protection contre les codes malveillants</c:v>
                </c:pt>
                <c:pt idx="15">
                  <c:v>8.8 Services basés sur la cryptographie</c:v>
                </c:pt>
                <c:pt idx="16">
                  <c:v>8.9 Gestion de la continuité des affaires</c:v>
                </c:pt>
              </c:strCache>
            </c:strRef>
          </c:cat>
          <c:val>
            <c:numRef>
              <c:f>'ISO_2733.1-Domaine 8'!$J$3:$J$19</c:f>
              <c:numCache>
                <c:formatCode>0.0</c:formatCode>
                <c:ptCount val="17"/>
                <c:pt idx="0">
                  <c:v>3.75</c:v>
                </c:pt>
                <c:pt idx="1">
                  <c:v>5</c:v>
                </c:pt>
                <c:pt idx="2">
                  <c:v>3.75</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0-D121-4183-8925-1CB534B63575}"/>
            </c:ext>
          </c:extLst>
        </c:ser>
        <c:dLbls>
          <c:showLegendKey val="0"/>
          <c:showVal val="0"/>
          <c:showCatName val="0"/>
          <c:showSerName val="0"/>
          <c:showPercent val="0"/>
          <c:showBubbleSize val="0"/>
        </c:dLbls>
        <c:axId val="254100472"/>
        <c:axId val="254104000"/>
      </c:radarChart>
      <c:catAx>
        <c:axId val="254100472"/>
        <c:scaling>
          <c:orientation val="minMax"/>
        </c:scaling>
        <c:delete val="0"/>
        <c:axPos val="b"/>
        <c:majorGridlines/>
        <c:numFmt formatCode="General" sourceLinked="1"/>
        <c:majorTickMark val="out"/>
        <c:minorTickMark val="none"/>
        <c:tickLblPos val="nextTo"/>
        <c:txPr>
          <a:bodyPr rot="0" vert="horz"/>
          <a:lstStyle/>
          <a:p>
            <a:pPr>
              <a:defRPr lang="en-US" sz="1200" b="0" i="0" u="none" strike="noStrike" baseline="0">
                <a:solidFill>
                  <a:srgbClr val="000000"/>
                </a:solidFill>
                <a:latin typeface="Arial"/>
                <a:ea typeface="Arial"/>
                <a:cs typeface="Arial"/>
              </a:defRPr>
            </a:pPr>
            <a:endParaRPr lang="en-US"/>
          </a:p>
        </c:txPr>
        <c:crossAx val="254104000"/>
        <c:crosses val="autoZero"/>
        <c:auto val="0"/>
        <c:lblAlgn val="ctr"/>
        <c:lblOffset val="100"/>
        <c:noMultiLvlLbl val="0"/>
      </c:catAx>
      <c:valAx>
        <c:axId val="254104000"/>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875" b="0" i="0" u="none" strike="noStrike" baseline="0">
                <a:solidFill>
                  <a:srgbClr val="000000"/>
                </a:solidFill>
                <a:latin typeface="Arial"/>
                <a:ea typeface="Arial"/>
                <a:cs typeface="Arial"/>
              </a:defRPr>
            </a:pPr>
            <a:endParaRPr lang="en-US"/>
          </a:p>
        </c:txPr>
        <c:crossAx val="25410047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80"/>
            </a:pPr>
            <a:r>
              <a:rPr lang="fr-FR" sz="1180" b="1"/>
              <a:t>9. Lignes directrices pour la conception et la mise en œuvre de la sécurité du réseau</a:t>
            </a:r>
          </a:p>
        </c:rich>
      </c:tx>
      <c:overlay val="0"/>
    </c:title>
    <c:autoTitleDeleted val="0"/>
    <c:plotArea>
      <c:layout>
        <c:manualLayout>
          <c:layoutTarget val="inner"/>
          <c:xMode val="edge"/>
          <c:yMode val="edge"/>
          <c:x val="0.31001344664258895"/>
          <c:y val="0.19333948104331139"/>
          <c:w val="0.49047125775029055"/>
          <c:h val="0.63842932144139941"/>
        </c:manualLayout>
      </c:layout>
      <c:radarChart>
        <c:radarStyle val="filled"/>
        <c:varyColors val="0"/>
        <c:ser>
          <c:idx val="0"/>
          <c:order val="0"/>
          <c:spPr>
            <a:solidFill>
              <a:srgbClr val="9999FF"/>
            </a:solidFill>
            <a:ln w="12700">
              <a:solidFill>
                <a:srgbClr val="000000"/>
              </a:solidFill>
              <a:prstDash val="solid"/>
            </a:ln>
          </c:spPr>
          <c:cat>
            <c:strRef>
              <c:f>'ISO_2733.1-Domaine 9'!$E$3:$E$4</c:f>
              <c:strCache>
                <c:ptCount val="2"/>
                <c:pt idx="0">
                  <c:v>9.1 Arrièreèplan </c:v>
                </c:pt>
                <c:pt idx="1">
                  <c:v>9.2 Architecture/conception de la sécurité technique du réseau</c:v>
                </c:pt>
              </c:strCache>
            </c:strRef>
          </c:cat>
          <c:val>
            <c:numRef>
              <c:f>'ISO_2733.1-Domaine 9'!$J$3:$J$4</c:f>
              <c:numCache>
                <c:formatCode>0.0</c:formatCode>
                <c:ptCount val="2"/>
                <c:pt idx="0">
                  <c:v>2.5</c:v>
                </c:pt>
                <c:pt idx="1">
                  <c:v>0</c:v>
                </c:pt>
              </c:numCache>
            </c:numRef>
          </c:val>
          <c:extLst>
            <c:ext xmlns:c16="http://schemas.microsoft.com/office/drawing/2014/chart" uri="{C3380CC4-5D6E-409C-BE32-E72D297353CC}">
              <c16:uniqueId val="{00000000-13D5-4163-961B-F370093B6B2B}"/>
            </c:ext>
          </c:extLst>
        </c:ser>
        <c:dLbls>
          <c:showLegendKey val="0"/>
          <c:showVal val="0"/>
          <c:showCatName val="0"/>
          <c:showSerName val="0"/>
          <c:showPercent val="0"/>
          <c:showBubbleSize val="0"/>
        </c:dLbls>
        <c:axId val="254100472"/>
        <c:axId val="254104000"/>
      </c:radarChart>
      <c:catAx>
        <c:axId val="254100472"/>
        <c:scaling>
          <c:orientation val="minMax"/>
        </c:scaling>
        <c:delete val="0"/>
        <c:axPos val="b"/>
        <c:majorGridlines/>
        <c:numFmt formatCode="General" sourceLinked="1"/>
        <c:majorTickMark val="out"/>
        <c:minorTickMark val="none"/>
        <c:tickLblPos val="nextTo"/>
        <c:txPr>
          <a:bodyPr rot="0" vert="horz"/>
          <a:lstStyle/>
          <a:p>
            <a:pPr>
              <a:defRPr lang="en-US" sz="1200" b="0" i="0" u="none" strike="noStrike" baseline="0">
                <a:solidFill>
                  <a:srgbClr val="000000"/>
                </a:solidFill>
                <a:latin typeface="Arial"/>
                <a:ea typeface="Arial"/>
                <a:cs typeface="Arial"/>
              </a:defRPr>
            </a:pPr>
            <a:endParaRPr lang="en-US"/>
          </a:p>
        </c:txPr>
        <c:crossAx val="254104000"/>
        <c:crosses val="autoZero"/>
        <c:auto val="0"/>
        <c:lblAlgn val="ctr"/>
        <c:lblOffset val="100"/>
        <c:noMultiLvlLbl val="0"/>
      </c:catAx>
      <c:valAx>
        <c:axId val="254104000"/>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875" b="0" i="0" u="none" strike="noStrike" baseline="0">
                <a:solidFill>
                  <a:srgbClr val="000000"/>
                </a:solidFill>
                <a:latin typeface="Arial"/>
                <a:ea typeface="Arial"/>
                <a:cs typeface="Arial"/>
              </a:defRPr>
            </a:pPr>
            <a:endParaRPr lang="en-US"/>
          </a:p>
        </c:txPr>
        <c:crossAx val="25410047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80"/>
            </a:pPr>
            <a:r>
              <a:rPr lang="fr-FR" sz="1180" b="1"/>
              <a:t>10. Scénarios de réseau de référence – Risques, conception, techniques et problèmes de contrôle</a:t>
            </a:r>
          </a:p>
        </c:rich>
      </c:tx>
      <c:overlay val="0"/>
    </c:title>
    <c:autoTitleDeleted val="0"/>
    <c:plotArea>
      <c:layout>
        <c:manualLayout>
          <c:layoutTarget val="inner"/>
          <c:xMode val="edge"/>
          <c:yMode val="edge"/>
          <c:x val="0.31001344664258895"/>
          <c:y val="0.19333948104331139"/>
          <c:w val="0.49047125775029055"/>
          <c:h val="0.63842932144139941"/>
        </c:manualLayout>
      </c:layout>
      <c:radarChart>
        <c:radarStyle val="filled"/>
        <c:varyColors val="0"/>
        <c:ser>
          <c:idx val="0"/>
          <c:order val="0"/>
          <c:spPr>
            <a:solidFill>
              <a:srgbClr val="9999FF"/>
            </a:solidFill>
            <a:ln w="12700">
              <a:solidFill>
                <a:srgbClr val="000000"/>
              </a:solidFill>
              <a:prstDash val="solid"/>
            </a:ln>
          </c:spPr>
          <c:cat>
            <c:strRef>
              <c:f>'ISO_2733.1-Domaine 10'!$E$3:$E$11</c:f>
              <c:strCache>
                <c:ptCount val="9"/>
                <c:pt idx="0">
                  <c:v>10.2 Services d'accès à Internet pour les employés</c:v>
                </c:pt>
                <c:pt idx="1">
                  <c:v>10.3 Services de collaboration améliorés</c:v>
                </c:pt>
                <c:pt idx="2">
                  <c:v>10.4 Services interentreprises</c:v>
                </c:pt>
                <c:pt idx="3">
                  <c:v>10.5 Services d'entreprise à client</c:v>
                </c:pt>
                <c:pt idx="4">
                  <c:v>10.6 Services externalisés</c:v>
                </c:pt>
                <c:pt idx="5">
                  <c:v>10.7 Segmentation du réseau</c:v>
                </c:pt>
                <c:pt idx="6">
                  <c:v>10.8 Communication mobile</c:v>
                </c:pt>
                <c:pt idx="7">
                  <c:v>10.9 Prise en charge de la mise en réseau pour les utilisateurs itinérants</c:v>
                </c:pt>
                <c:pt idx="8">
                  <c:v>10.10 Prise en charge de la mise en réseau pour les bureaux à domicile et les petites entreprises</c:v>
                </c:pt>
              </c:strCache>
            </c:strRef>
          </c:cat>
          <c:val>
            <c:numRef>
              <c:f>'ISO_2733.1-Domaine 10'!$J$3:$J$11</c:f>
              <c:numCache>
                <c:formatCode>0.0</c:formatCode>
                <c:ptCount val="9"/>
                <c:pt idx="0">
                  <c:v>5</c:v>
                </c:pt>
                <c:pt idx="1">
                  <c:v>5</c:v>
                </c:pt>
                <c:pt idx="2">
                  <c:v>5</c:v>
                </c:pt>
                <c:pt idx="3">
                  <c:v>5</c:v>
                </c:pt>
                <c:pt idx="4">
                  <c:v>5</c:v>
                </c:pt>
                <c:pt idx="5">
                  <c:v>5</c:v>
                </c:pt>
                <c:pt idx="6">
                  <c:v>5</c:v>
                </c:pt>
                <c:pt idx="7">
                  <c:v>5</c:v>
                </c:pt>
                <c:pt idx="8">
                  <c:v>5</c:v>
                </c:pt>
              </c:numCache>
            </c:numRef>
          </c:val>
          <c:extLst>
            <c:ext xmlns:c16="http://schemas.microsoft.com/office/drawing/2014/chart" uri="{C3380CC4-5D6E-409C-BE32-E72D297353CC}">
              <c16:uniqueId val="{00000000-48A7-494F-94FA-91D15E3A31E2}"/>
            </c:ext>
          </c:extLst>
        </c:ser>
        <c:dLbls>
          <c:showLegendKey val="0"/>
          <c:showVal val="0"/>
          <c:showCatName val="0"/>
          <c:showSerName val="0"/>
          <c:showPercent val="0"/>
          <c:showBubbleSize val="0"/>
        </c:dLbls>
        <c:axId val="254100472"/>
        <c:axId val="254104000"/>
      </c:radarChart>
      <c:catAx>
        <c:axId val="254100472"/>
        <c:scaling>
          <c:orientation val="minMax"/>
        </c:scaling>
        <c:delete val="0"/>
        <c:axPos val="b"/>
        <c:majorGridlines/>
        <c:numFmt formatCode="General" sourceLinked="1"/>
        <c:majorTickMark val="out"/>
        <c:minorTickMark val="none"/>
        <c:tickLblPos val="nextTo"/>
        <c:txPr>
          <a:bodyPr rot="0" vert="horz"/>
          <a:lstStyle/>
          <a:p>
            <a:pPr>
              <a:defRPr lang="en-US" sz="1200" b="0" i="0" u="none" strike="noStrike" baseline="0">
                <a:solidFill>
                  <a:srgbClr val="000000"/>
                </a:solidFill>
                <a:latin typeface="Arial"/>
                <a:ea typeface="Arial"/>
                <a:cs typeface="Arial"/>
              </a:defRPr>
            </a:pPr>
            <a:endParaRPr lang="en-US"/>
          </a:p>
        </c:txPr>
        <c:crossAx val="254104000"/>
        <c:crosses val="autoZero"/>
        <c:auto val="0"/>
        <c:lblAlgn val="ctr"/>
        <c:lblOffset val="100"/>
        <c:noMultiLvlLbl val="0"/>
      </c:catAx>
      <c:valAx>
        <c:axId val="254104000"/>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875" b="0" i="0" u="none" strike="noStrike" baseline="0">
                <a:solidFill>
                  <a:srgbClr val="000000"/>
                </a:solidFill>
                <a:latin typeface="Arial"/>
                <a:ea typeface="Arial"/>
                <a:cs typeface="Arial"/>
              </a:defRPr>
            </a:pPr>
            <a:endParaRPr lang="en-US"/>
          </a:p>
        </c:txPr>
        <c:crossAx val="25410047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205170427150111"/>
          <c:y val="0.25645221881037078"/>
          <c:w val="0.4102570243949108"/>
          <c:h val="0.59354978944790193"/>
        </c:manualLayout>
      </c:layout>
      <c:radarChart>
        <c:radarStyle val="filled"/>
        <c:varyColors val="0"/>
        <c:ser>
          <c:idx val="0"/>
          <c:order val="0"/>
          <c:spPr>
            <a:solidFill>
              <a:srgbClr val="FF0000"/>
            </a:solidFill>
          </c:spPr>
          <c:dLbls>
            <c:spPr>
              <a:noFill/>
              <a:ln w="25400">
                <a:noFill/>
              </a:ln>
            </c:spPr>
            <c:txPr>
              <a:bodyPr/>
              <a:lstStyle/>
              <a:p>
                <a:pPr>
                  <a:defRPr lang="en-US" sz="8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'ISO_2733.2-Domaine 1 (Global)'!$F$2:$F$4</c:f>
              <c:strCache>
                <c:ptCount val="3"/>
                <c:pt idx="0">
                  <c:v>6.Préparation à la conception de la sécurité du réseau</c:v>
                </c:pt>
                <c:pt idx="1">
                  <c:v>7. Conception de la sécurité du réseau</c:v>
                </c:pt>
                <c:pt idx="2">
                  <c:v>8. Mise en œuvre</c:v>
                </c:pt>
              </c:strCache>
            </c:strRef>
          </c:cat>
          <c:val>
            <c:numRef>
              <c:f>'ISO_2733.2-Domaine 1 (Global)'!$G$2:$G$4</c:f>
              <c:numCache>
                <c:formatCode>0.0</c:formatCode>
                <c:ptCount val="3"/>
                <c:pt idx="0">
                  <c:v>2.9722222222222228</c:v>
                </c:pt>
                <c:pt idx="1">
                  <c:v>3.0555555555555558</c:v>
                </c:pt>
                <c:pt idx="2">
                  <c:v>3.3095238095238093</c:v>
                </c:pt>
              </c:numCache>
            </c:numRef>
          </c:val>
          <c:extLst>
            <c:ext xmlns:c16="http://schemas.microsoft.com/office/drawing/2014/chart" uri="{C3380CC4-5D6E-409C-BE32-E72D297353CC}">
              <c16:uniqueId val="{00000000-1D1D-445B-8DF8-3B2844B05B55}"/>
            </c:ext>
          </c:extLst>
        </c:ser>
        <c:dLbls>
          <c:showLegendKey val="0"/>
          <c:showVal val="1"/>
          <c:showCatName val="0"/>
          <c:showSerName val="0"/>
          <c:showPercent val="0"/>
          <c:showBubbleSize val="0"/>
        </c:dLbls>
        <c:axId val="128792832"/>
        <c:axId val="130228224"/>
      </c:radarChart>
      <c:catAx>
        <c:axId val="128792832"/>
        <c:scaling>
          <c:orientation val="minMax"/>
        </c:scaling>
        <c:delete val="0"/>
        <c:axPos val="b"/>
        <c:majorGridlines>
          <c:spPr>
            <a:ln w="12700">
              <a:solidFill>
                <a:srgbClr val="000000"/>
              </a:solidFill>
              <a:prstDash val="solid"/>
            </a:ln>
          </c:spPr>
        </c:majorGridlines>
        <c:numFmt formatCode="General" sourceLinked="1"/>
        <c:majorTickMark val="out"/>
        <c:minorTickMark val="none"/>
        <c:tickLblPos val="nextTo"/>
        <c:txPr>
          <a:bodyPr rot="0" vert="horz"/>
          <a:lstStyle/>
          <a:p>
            <a:pPr>
              <a:defRPr lang="en-US" sz="875" b="1" i="0" u="none" strike="noStrike" baseline="0">
                <a:solidFill>
                  <a:srgbClr val="000000"/>
                </a:solidFill>
                <a:latin typeface="Arial"/>
                <a:ea typeface="Arial"/>
                <a:cs typeface="Arial"/>
              </a:defRPr>
            </a:pPr>
            <a:endParaRPr lang="en-US"/>
          </a:p>
        </c:txPr>
        <c:crossAx val="130228224"/>
        <c:crosses val="autoZero"/>
        <c:auto val="0"/>
        <c:lblAlgn val="ctr"/>
        <c:lblOffset val="100"/>
        <c:noMultiLvlLbl val="0"/>
      </c:catAx>
      <c:valAx>
        <c:axId val="130228224"/>
        <c:scaling>
          <c:orientation val="minMax"/>
          <c:max val="5"/>
        </c:scaling>
        <c:delete val="0"/>
        <c:axPos val="l"/>
        <c:majorGridlines>
          <c:spPr>
            <a:ln w="12700">
              <a:solidFill>
                <a:srgbClr val="FF0000"/>
              </a:solidFill>
              <a:prstDash val="solid"/>
            </a:ln>
          </c:spPr>
        </c:majorGridlines>
        <c:numFmt formatCode="0.0" sourceLinked="0"/>
        <c:majorTickMark val="cross"/>
        <c:minorTickMark val="none"/>
        <c:tickLblPos val="nextTo"/>
        <c:spPr>
          <a:ln w="12700">
            <a:solidFill>
              <a:srgbClr val="000000"/>
            </a:solidFill>
            <a:prstDash val="solid"/>
          </a:ln>
        </c:spPr>
        <c:txPr>
          <a:bodyPr rot="0" vert="horz"/>
          <a:lstStyle/>
          <a:p>
            <a:pPr>
              <a:defRPr lang="en-US" sz="1050" b="1" i="0" u="none" strike="noStrike" baseline="0">
                <a:solidFill>
                  <a:srgbClr val="FFFFFF"/>
                </a:solidFill>
                <a:latin typeface="Arial"/>
                <a:ea typeface="Arial"/>
                <a:cs typeface="Arial"/>
              </a:defRPr>
            </a:pPr>
            <a:endParaRPr lang="en-US"/>
          </a:p>
        </c:txPr>
        <c:crossAx val="12879283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orientation="landscape"/>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650" b="1" i="0" u="none" strike="noStrike" baseline="0">
                <a:solidFill>
                  <a:srgbClr val="000000"/>
                </a:solidFill>
                <a:latin typeface="Arial"/>
                <a:ea typeface="Arial"/>
                <a:cs typeface="Arial"/>
              </a:defRPr>
            </a:pPr>
            <a:r>
              <a:rPr lang="fr-FR"/>
              <a:t>État de la sécurité</a:t>
            </a:r>
          </a:p>
        </c:rich>
      </c:tx>
      <c:layout>
        <c:manualLayout>
          <c:xMode val="edge"/>
          <c:yMode val="edge"/>
          <c:x val="0.40326382400307004"/>
          <c:y val="2.8967254408060455E-2"/>
        </c:manualLayout>
      </c:layout>
      <c:overlay val="0"/>
      <c:spPr>
        <a:noFill/>
        <a:ln w="25400">
          <a:noFill/>
        </a:ln>
      </c:spPr>
    </c:title>
    <c:autoTitleDeleted val="0"/>
    <c:plotArea>
      <c:layout>
        <c:manualLayout>
          <c:layoutTarget val="inner"/>
          <c:xMode val="edge"/>
          <c:yMode val="edge"/>
          <c:x val="0.10955722386210576"/>
          <c:y val="0.16498740554156183"/>
          <c:w val="0.53302308914471308"/>
          <c:h val="0.68639798488664949"/>
        </c:manualLayout>
      </c:layout>
      <c:scatterChart>
        <c:scatterStyle val="lineMarker"/>
        <c:varyColors val="0"/>
        <c:ser>
          <c:idx val="0"/>
          <c:order val="0"/>
          <c:tx>
            <c:strRef>
              <c:f>'ISO_27001-Domaine 1 (Global)'!$F$2</c:f>
              <c:strCache>
                <c:ptCount val="1"/>
                <c:pt idx="0">
                  <c:v>4.contexte de l’organisation</c:v>
                </c:pt>
              </c:strCache>
            </c:strRef>
          </c:tx>
          <c:spPr>
            <a:ln w="19050">
              <a:noFill/>
            </a:ln>
          </c:spPr>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15:showLeaderLines val="1"/>
              </c:ext>
            </c:extLst>
          </c:dLbls>
          <c:xVal>
            <c:numRef>
              <c:f>'ISO_27001-Domaine 1 (Global)'!$G$2</c:f>
              <c:numCache>
                <c:formatCode>0.0</c:formatCode>
                <c:ptCount val="1"/>
                <c:pt idx="0">
                  <c:v>3.1250000000000004</c:v>
                </c:pt>
              </c:numCache>
            </c:numRef>
          </c:xVal>
          <c:yVal>
            <c:numRef>
              <c:f>'ISO_27001-Domaine 1 (Global)'!$J$2</c:f>
              <c:numCache>
                <c:formatCode>0.0</c:formatCode>
                <c:ptCount val="1"/>
                <c:pt idx="0">
                  <c:v>2.5</c:v>
                </c:pt>
              </c:numCache>
            </c:numRef>
          </c:yVal>
          <c:smooth val="0"/>
          <c:extLst>
            <c:ext xmlns:c16="http://schemas.microsoft.com/office/drawing/2014/chart" uri="{C3380CC4-5D6E-409C-BE32-E72D297353CC}">
              <c16:uniqueId val="{00000000-6C09-4E38-91F4-BA3699BABF19}"/>
            </c:ext>
          </c:extLst>
        </c:ser>
        <c:ser>
          <c:idx val="1"/>
          <c:order val="1"/>
          <c:tx>
            <c:strRef>
              <c:f>'ISO_27001-Domaine 1 (Global)'!$F$3</c:f>
              <c:strCache>
                <c:ptCount val="1"/>
                <c:pt idx="0">
                  <c:v>5.Leadership</c:v>
                </c:pt>
              </c:strCache>
            </c:strRef>
          </c:tx>
          <c:spPr>
            <a:ln w="19050">
              <a:noFill/>
            </a:ln>
          </c:spPr>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15:showLeaderLines val="1"/>
              </c:ext>
            </c:extLst>
          </c:dLbls>
          <c:xVal>
            <c:numRef>
              <c:f>'ISO_27001-Domaine 1 (Global)'!$G$3</c:f>
              <c:numCache>
                <c:formatCode>0.0</c:formatCode>
                <c:ptCount val="1"/>
                <c:pt idx="0">
                  <c:v>0.55555555555555558</c:v>
                </c:pt>
              </c:numCache>
            </c:numRef>
          </c:xVal>
          <c:yVal>
            <c:numRef>
              <c:f>'ISO_27001-Domaine 1 (Global)'!$J$2</c:f>
              <c:numCache>
                <c:formatCode>0.0</c:formatCode>
                <c:ptCount val="1"/>
                <c:pt idx="0">
                  <c:v>2.5</c:v>
                </c:pt>
              </c:numCache>
            </c:numRef>
          </c:yVal>
          <c:smooth val="0"/>
          <c:extLst>
            <c:ext xmlns:c16="http://schemas.microsoft.com/office/drawing/2014/chart" uri="{C3380CC4-5D6E-409C-BE32-E72D297353CC}">
              <c16:uniqueId val="{00000001-6C09-4E38-91F4-BA3699BABF19}"/>
            </c:ext>
          </c:extLst>
        </c:ser>
        <c:ser>
          <c:idx val="2"/>
          <c:order val="2"/>
          <c:tx>
            <c:strRef>
              <c:f>'ISO_27001-Domaine 1 (Global)'!$F$4</c:f>
              <c:strCache>
                <c:ptCount val="1"/>
                <c:pt idx="0">
                  <c:v>6. Planification</c:v>
                </c:pt>
              </c:strCache>
            </c:strRef>
          </c:tx>
          <c:spPr>
            <a:ln w="19050">
              <a:noFill/>
            </a:ln>
          </c:spPr>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15:showLeaderLines val="1"/>
              </c:ext>
            </c:extLst>
          </c:dLbls>
          <c:xVal>
            <c:numRef>
              <c:f>'ISO_27001-Domaine 1 (Global)'!$G$4</c:f>
              <c:numCache>
                <c:formatCode>0.0</c:formatCode>
                <c:ptCount val="1"/>
                <c:pt idx="0">
                  <c:v>3.3333333333333335</c:v>
                </c:pt>
              </c:numCache>
            </c:numRef>
          </c:xVal>
          <c:yVal>
            <c:numRef>
              <c:f>'ISO_27001-Domaine 1 (Global)'!$J$4</c:f>
              <c:numCache>
                <c:formatCode>0.0</c:formatCode>
                <c:ptCount val="1"/>
                <c:pt idx="0">
                  <c:v>3</c:v>
                </c:pt>
              </c:numCache>
            </c:numRef>
          </c:yVal>
          <c:smooth val="0"/>
          <c:extLst>
            <c:ext xmlns:c16="http://schemas.microsoft.com/office/drawing/2014/chart" uri="{C3380CC4-5D6E-409C-BE32-E72D297353CC}">
              <c16:uniqueId val="{00000002-6C09-4E38-91F4-BA3699BABF19}"/>
            </c:ext>
          </c:extLst>
        </c:ser>
        <c:ser>
          <c:idx val="3"/>
          <c:order val="3"/>
          <c:tx>
            <c:strRef>
              <c:f>'ISO_27001-Domaine 1 (Global)'!$F$5</c:f>
              <c:strCache>
                <c:ptCount val="1"/>
                <c:pt idx="0">
                  <c:v>7. Support</c:v>
                </c:pt>
              </c:strCache>
            </c:strRef>
          </c:tx>
          <c:spPr>
            <a:ln w="19050">
              <a:noFill/>
            </a:ln>
          </c:spPr>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15:showLeaderLines val="1"/>
              </c:ext>
            </c:extLst>
          </c:dLbls>
          <c:xVal>
            <c:numRef>
              <c:f>'ISO_27001-Domaine 1 (Global)'!$G$5</c:f>
              <c:numCache>
                <c:formatCode>0.0</c:formatCode>
                <c:ptCount val="1"/>
                <c:pt idx="0">
                  <c:v>3</c:v>
                </c:pt>
              </c:numCache>
            </c:numRef>
          </c:xVal>
          <c:yVal>
            <c:numRef>
              <c:f>'ISO_27001-Domaine 1 (Global)'!$J$5</c:f>
              <c:numCache>
                <c:formatCode>0.0</c:formatCode>
                <c:ptCount val="1"/>
                <c:pt idx="0">
                  <c:v>4</c:v>
                </c:pt>
              </c:numCache>
            </c:numRef>
          </c:yVal>
          <c:smooth val="0"/>
          <c:extLst>
            <c:ext xmlns:c16="http://schemas.microsoft.com/office/drawing/2014/chart" uri="{C3380CC4-5D6E-409C-BE32-E72D297353CC}">
              <c16:uniqueId val="{00000003-6C09-4E38-91F4-BA3699BABF19}"/>
            </c:ext>
          </c:extLst>
        </c:ser>
        <c:ser>
          <c:idx val="4"/>
          <c:order val="4"/>
          <c:tx>
            <c:strRef>
              <c:f>'ISO_27001-Domaine 1 (Global)'!$F$6</c:f>
              <c:strCache>
                <c:ptCount val="1"/>
                <c:pt idx="0">
                  <c:v>8. Fonctionnement</c:v>
                </c:pt>
              </c:strCache>
            </c:strRef>
          </c:tx>
          <c:spPr>
            <a:ln w="19050">
              <a:noFill/>
            </a:ln>
          </c:spPr>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15:showLeaderLines val="1"/>
              </c:ext>
            </c:extLst>
          </c:dLbls>
          <c:xVal>
            <c:numRef>
              <c:f>'ISO_27001-Domaine 1 (Global)'!$G$6</c:f>
              <c:numCache>
                <c:formatCode>0.0</c:formatCode>
                <c:ptCount val="1"/>
                <c:pt idx="0">
                  <c:v>2.3888888888888888</c:v>
                </c:pt>
              </c:numCache>
            </c:numRef>
          </c:xVal>
          <c:yVal>
            <c:numRef>
              <c:f>'ISO_27001-Domaine 1 (Global)'!$J$6</c:f>
              <c:numCache>
                <c:formatCode>0.0</c:formatCode>
                <c:ptCount val="1"/>
                <c:pt idx="0">
                  <c:v>4</c:v>
                </c:pt>
              </c:numCache>
            </c:numRef>
          </c:yVal>
          <c:smooth val="0"/>
          <c:extLst>
            <c:ext xmlns:c16="http://schemas.microsoft.com/office/drawing/2014/chart" uri="{C3380CC4-5D6E-409C-BE32-E72D297353CC}">
              <c16:uniqueId val="{00000004-6C09-4E38-91F4-BA3699BABF19}"/>
            </c:ext>
          </c:extLst>
        </c:ser>
        <c:ser>
          <c:idx val="5"/>
          <c:order val="5"/>
          <c:tx>
            <c:strRef>
              <c:f>'ISO_27001-Domaine 1 (Global)'!$F$7</c:f>
              <c:strCache>
                <c:ptCount val="1"/>
                <c:pt idx="0">
                  <c:v>9.Evaluation des performances</c:v>
                </c:pt>
              </c:strCache>
            </c:strRef>
          </c:tx>
          <c:spPr>
            <a:ln w="19050">
              <a:noFill/>
            </a:ln>
          </c:spPr>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15:showLeaderLines val="1"/>
              </c:ext>
            </c:extLst>
          </c:dLbls>
          <c:xVal>
            <c:numRef>
              <c:f>'ISO_27001-Domaine 1 (Global)'!$G$7</c:f>
              <c:numCache>
                <c:formatCode>0.0</c:formatCode>
                <c:ptCount val="1"/>
                <c:pt idx="0">
                  <c:v>3.0555555555555558</c:v>
                </c:pt>
              </c:numCache>
            </c:numRef>
          </c:xVal>
          <c:yVal>
            <c:numRef>
              <c:f>'ISO_27001-Domaine 1 (Global)'!$J$7</c:f>
              <c:numCache>
                <c:formatCode>0.0</c:formatCode>
                <c:ptCount val="1"/>
                <c:pt idx="0">
                  <c:v>4</c:v>
                </c:pt>
              </c:numCache>
            </c:numRef>
          </c:yVal>
          <c:smooth val="0"/>
          <c:extLst>
            <c:ext xmlns:c16="http://schemas.microsoft.com/office/drawing/2014/chart" uri="{C3380CC4-5D6E-409C-BE32-E72D297353CC}">
              <c16:uniqueId val="{00000005-6C09-4E38-91F4-BA3699BABF19}"/>
            </c:ext>
          </c:extLst>
        </c:ser>
        <c:ser>
          <c:idx val="6"/>
          <c:order val="6"/>
          <c:tx>
            <c:strRef>
              <c:f>'ISO_27001-Domaine 1 (Global)'!$F$8</c:f>
              <c:strCache>
                <c:ptCount val="1"/>
                <c:pt idx="0">
                  <c:v>10. Amélioration</c:v>
                </c:pt>
              </c:strCache>
            </c:strRef>
          </c:tx>
          <c:spPr>
            <a:ln w="19050">
              <a:noFill/>
            </a:ln>
          </c:spPr>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15:showLeaderLines val="1"/>
              </c:ext>
            </c:extLst>
          </c:dLbls>
          <c:xVal>
            <c:numRef>
              <c:f>'ISO_27001-Domaine 1 (Global)'!$G$8</c:f>
              <c:numCache>
                <c:formatCode>0.0</c:formatCode>
                <c:ptCount val="1"/>
                <c:pt idx="0">
                  <c:v>4.166666666666667</c:v>
                </c:pt>
              </c:numCache>
            </c:numRef>
          </c:xVal>
          <c:yVal>
            <c:numRef>
              <c:f>'ISO_27001-Domaine 1 (Global)'!$J$8</c:f>
              <c:numCache>
                <c:formatCode>0.0</c:formatCode>
                <c:ptCount val="1"/>
                <c:pt idx="0">
                  <c:v>4</c:v>
                </c:pt>
              </c:numCache>
            </c:numRef>
          </c:yVal>
          <c:smooth val="0"/>
          <c:extLst>
            <c:ext xmlns:c16="http://schemas.microsoft.com/office/drawing/2014/chart" uri="{C3380CC4-5D6E-409C-BE32-E72D297353CC}">
              <c16:uniqueId val="{00000006-6C09-4E38-91F4-BA3699BABF19}"/>
            </c:ext>
          </c:extLst>
        </c:ser>
        <c:dLbls>
          <c:showLegendKey val="1"/>
          <c:showVal val="1"/>
          <c:showCatName val="0"/>
          <c:showSerName val="0"/>
          <c:showPercent val="0"/>
          <c:showBubbleSize val="0"/>
        </c:dLbls>
        <c:axId val="254105176"/>
        <c:axId val="254100864"/>
      </c:scatterChart>
      <c:valAx>
        <c:axId val="254105176"/>
        <c:scaling>
          <c:orientation val="minMax"/>
        </c:scaling>
        <c:delete val="1"/>
        <c:axPos val="b"/>
        <c:numFmt formatCode="0.0" sourceLinked="1"/>
        <c:majorTickMark val="out"/>
        <c:minorTickMark val="none"/>
        <c:tickLblPos val="nextTo"/>
        <c:crossAx val="254100864"/>
        <c:crosses val="autoZero"/>
        <c:crossBetween val="midCat"/>
      </c:valAx>
      <c:valAx>
        <c:axId val="254100864"/>
        <c:scaling>
          <c:orientation val="minMax"/>
          <c:max val="5"/>
        </c:scaling>
        <c:delete val="0"/>
        <c:axPos val="l"/>
        <c:majorGridlines>
          <c:spPr>
            <a:ln w="25400">
              <a:solidFill>
                <a:srgbClr val="FF0000"/>
              </a:solidFill>
              <a:prstDash val="solid"/>
            </a:ln>
          </c:spPr>
        </c:majorGridlines>
        <c:numFmt formatCode="0.0" sourceLinked="1"/>
        <c:majorTickMark val="out"/>
        <c:minorTickMark val="none"/>
        <c:tickLblPos val="nextTo"/>
        <c:spPr>
          <a:ln w="12700">
            <a:solidFill>
              <a:srgbClr val="000000"/>
            </a:solidFill>
            <a:prstDash val="solid"/>
          </a:ln>
        </c:spPr>
        <c:txPr>
          <a:bodyPr rot="0" vert="horz"/>
          <a:lstStyle/>
          <a:p>
            <a:pPr>
              <a:defRPr lang="en-US" sz="1450" b="0" i="0" u="none" strike="noStrike" baseline="0">
                <a:solidFill>
                  <a:srgbClr val="FFFFFF"/>
                </a:solidFill>
                <a:latin typeface="Arial"/>
                <a:ea typeface="Arial"/>
                <a:cs typeface="Arial"/>
              </a:defRPr>
            </a:pPr>
            <a:endParaRPr lang="en-US"/>
          </a:p>
        </c:txPr>
        <c:crossAx val="254105176"/>
        <c:crossesAt val="0"/>
        <c:crossBetween val="midCat"/>
        <c:majorUnit val="1"/>
        <c:minorUnit val="0.1"/>
      </c:valAx>
      <c:spPr>
        <a:noFill/>
        <a:ln w="25400">
          <a:noFill/>
        </a:ln>
      </c:spPr>
    </c:plotArea>
    <c:legend>
      <c:legendPos val="r"/>
      <c:layout>
        <c:manualLayout>
          <c:xMode val="edge"/>
          <c:yMode val="edge"/>
          <c:x val="0.69077914065522683"/>
          <c:y val="0.14690666034668209"/>
          <c:w val="0.15713742966583291"/>
          <c:h val="0.24107038839630318"/>
        </c:manualLayout>
      </c:layout>
      <c:overlay val="0"/>
      <c:spPr>
        <a:solidFill>
          <a:srgbClr val="FFFFFF"/>
        </a:solidFill>
        <a:ln w="3175">
          <a:solidFill>
            <a:srgbClr val="000000"/>
          </a:solidFill>
          <a:prstDash val="solid"/>
        </a:ln>
        <a:effectLst>
          <a:outerShdw dist="35921" dir="2700000" algn="br">
            <a:srgbClr val="000000"/>
          </a:outerShdw>
        </a:effectLst>
      </c:spPr>
      <c:txPr>
        <a:bodyPr/>
        <a:lstStyle/>
        <a:p>
          <a:pPr>
            <a:defRPr lang="en-US"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orientation="landscape"/>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8896493329942968"/>
          <c:y val="0.33433289477079614"/>
          <c:w val="0.39704236898228723"/>
          <c:h val="0.52323847656954192"/>
        </c:manualLayout>
      </c:layout>
      <c:radarChart>
        <c:radarStyle val="filled"/>
        <c:varyColors val="0"/>
        <c:ser>
          <c:idx val="1"/>
          <c:order val="0"/>
          <c:spPr>
            <a:solidFill>
              <a:srgbClr val="00FF00"/>
            </a:solidFill>
            <a:ln w="25400">
              <a:noFill/>
            </a:ln>
          </c:spPr>
          <c:dLbls>
            <c:spPr>
              <a:noFill/>
              <a:ln w="25400">
                <a:noFill/>
              </a:ln>
            </c:spPr>
            <c:txPr>
              <a:bodyPr/>
              <a:lstStyle/>
              <a:p>
                <a:pPr>
                  <a:defRPr lang="en-US" sz="85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'ISO_2733.2-Domaine 1 (Global)'!$F$2:$F$4</c:f>
              <c:strCache>
                <c:ptCount val="3"/>
                <c:pt idx="0">
                  <c:v>6.Préparation à la conception de la sécurité du réseau</c:v>
                </c:pt>
                <c:pt idx="1">
                  <c:v>7. Conception de la sécurité du réseau</c:v>
                </c:pt>
                <c:pt idx="2">
                  <c:v>8. Mise en œuvre</c:v>
                </c:pt>
              </c:strCache>
            </c:strRef>
          </c:cat>
          <c:val>
            <c:numRef>
              <c:f>'ISO_2733.2-Domaine 1 (Global)'!$J$2:$J$4</c:f>
              <c:numCache>
                <c:formatCode>0.0</c:formatCode>
                <c:ptCount val="3"/>
                <c:pt idx="0">
                  <c:v>2.5</c:v>
                </c:pt>
                <c:pt idx="1">
                  <c:v>2</c:v>
                </c:pt>
                <c:pt idx="2">
                  <c:v>3</c:v>
                </c:pt>
              </c:numCache>
            </c:numRef>
          </c:val>
          <c:extLst>
            <c:ext xmlns:c16="http://schemas.microsoft.com/office/drawing/2014/chart" uri="{C3380CC4-5D6E-409C-BE32-E72D297353CC}">
              <c16:uniqueId val="{00000000-D0B3-46A0-8C24-E61AE36331F4}"/>
            </c:ext>
          </c:extLst>
        </c:ser>
        <c:dLbls>
          <c:showLegendKey val="0"/>
          <c:showVal val="1"/>
          <c:showCatName val="0"/>
          <c:showSerName val="0"/>
          <c:showPercent val="0"/>
          <c:showBubbleSize val="0"/>
        </c:dLbls>
        <c:axId val="128496384"/>
        <c:axId val="128497920"/>
      </c:radarChart>
      <c:catAx>
        <c:axId val="128496384"/>
        <c:scaling>
          <c:orientation val="minMax"/>
        </c:scaling>
        <c:delete val="0"/>
        <c:axPos val="b"/>
        <c:majorGridlines>
          <c:spPr>
            <a:ln w="12700">
              <a:solidFill>
                <a:srgbClr val="000000"/>
              </a:solidFill>
              <a:prstDash val="solid"/>
            </a:ln>
          </c:spPr>
        </c:majorGridlines>
        <c:numFmt formatCode="General" sourceLinked="1"/>
        <c:majorTickMark val="out"/>
        <c:minorTickMark val="none"/>
        <c:tickLblPos val="nextTo"/>
        <c:txPr>
          <a:bodyPr rot="0" vert="horz"/>
          <a:lstStyle/>
          <a:p>
            <a:pPr>
              <a:defRPr lang="en-US" sz="900" b="1" i="0" u="none" strike="noStrike" baseline="0">
                <a:solidFill>
                  <a:srgbClr val="000000"/>
                </a:solidFill>
                <a:latin typeface="Arial"/>
                <a:ea typeface="Arial"/>
                <a:cs typeface="Arial"/>
              </a:defRPr>
            </a:pPr>
            <a:endParaRPr lang="en-US"/>
          </a:p>
        </c:txPr>
        <c:crossAx val="128497920"/>
        <c:crosses val="autoZero"/>
        <c:auto val="0"/>
        <c:lblAlgn val="ctr"/>
        <c:lblOffset val="100"/>
        <c:noMultiLvlLbl val="0"/>
      </c:catAx>
      <c:valAx>
        <c:axId val="128497920"/>
        <c:scaling>
          <c:orientation val="minMax"/>
          <c:max val="5"/>
        </c:scaling>
        <c:delete val="0"/>
        <c:axPos val="l"/>
        <c:majorGridlines>
          <c:spPr>
            <a:ln w="12700">
              <a:solidFill>
                <a:srgbClr val="FF0000"/>
              </a:solidFill>
              <a:prstDash val="solid"/>
            </a:ln>
          </c:spPr>
        </c:majorGridlines>
        <c:numFmt formatCode="0.0" sourceLinked="1"/>
        <c:majorTickMark val="cross"/>
        <c:minorTickMark val="none"/>
        <c:tickLblPos val="nextTo"/>
        <c:spPr>
          <a:ln w="12700">
            <a:solidFill>
              <a:srgbClr val="000000"/>
            </a:solidFill>
            <a:prstDash val="solid"/>
          </a:ln>
        </c:spPr>
        <c:txPr>
          <a:bodyPr rot="0" vert="horz"/>
          <a:lstStyle/>
          <a:p>
            <a:pPr>
              <a:defRPr lang="en-US" sz="1125" b="1" i="0" u="none" strike="noStrike" baseline="0">
                <a:solidFill>
                  <a:srgbClr val="FFFFFF"/>
                </a:solidFill>
                <a:latin typeface="Arial"/>
                <a:ea typeface="Arial"/>
                <a:cs typeface="Arial"/>
              </a:defRPr>
            </a:pPr>
            <a:endParaRPr lang="en-US"/>
          </a:p>
        </c:txPr>
        <c:crossAx val="128496384"/>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orientation="landscape"/>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650" b="1" i="0" u="none" strike="noStrike" baseline="0">
                <a:solidFill>
                  <a:srgbClr val="000000"/>
                </a:solidFill>
                <a:latin typeface="Arial"/>
                <a:ea typeface="Arial"/>
                <a:cs typeface="Arial"/>
              </a:defRPr>
            </a:pPr>
            <a:r>
              <a:rPr lang="fr-FR"/>
              <a:t>État de la sécurité</a:t>
            </a:r>
          </a:p>
        </c:rich>
      </c:tx>
      <c:layout>
        <c:manualLayout>
          <c:xMode val="edge"/>
          <c:yMode val="edge"/>
          <c:x val="0.40326382400307004"/>
          <c:y val="2.8967254408060455E-2"/>
        </c:manualLayout>
      </c:layout>
      <c:overlay val="0"/>
      <c:spPr>
        <a:noFill/>
        <a:ln w="25400">
          <a:noFill/>
        </a:ln>
      </c:spPr>
    </c:title>
    <c:autoTitleDeleted val="0"/>
    <c:plotArea>
      <c:layout>
        <c:manualLayout>
          <c:layoutTarget val="inner"/>
          <c:xMode val="edge"/>
          <c:yMode val="edge"/>
          <c:x val="0.10955722386210576"/>
          <c:y val="0.16498740554156183"/>
          <c:w val="0.53302308914471308"/>
          <c:h val="0.68639798488664949"/>
        </c:manualLayout>
      </c:layout>
      <c:scatterChart>
        <c:scatterStyle val="lineMarker"/>
        <c:varyColors val="0"/>
        <c:ser>
          <c:idx val="0"/>
          <c:order val="0"/>
          <c:tx>
            <c:strRef>
              <c:f>'ISO_2733.2-Domaine 1 (Global)'!$F$2</c:f>
              <c:strCache>
                <c:ptCount val="1"/>
                <c:pt idx="0">
                  <c:v>6.Préparation à la conception de la sécurité du réseau</c:v>
                </c:pt>
              </c:strCache>
            </c:strRef>
          </c:tx>
          <c:spPr>
            <a:ln w="19050">
              <a:noFill/>
            </a:ln>
          </c:spPr>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15:showLeaderLines val="1"/>
              </c:ext>
            </c:extLst>
          </c:dLbls>
          <c:xVal>
            <c:numRef>
              <c:f>'ISO_2733.2-Domaine 1 (Global)'!$G$2</c:f>
              <c:numCache>
                <c:formatCode>0.0</c:formatCode>
                <c:ptCount val="1"/>
                <c:pt idx="0">
                  <c:v>2.9722222222222228</c:v>
                </c:pt>
              </c:numCache>
            </c:numRef>
          </c:xVal>
          <c:yVal>
            <c:numRef>
              <c:f>'ISO_2733.2-Domaine 1 (Global)'!$G$2</c:f>
              <c:numCache>
                <c:formatCode>0.0</c:formatCode>
                <c:ptCount val="1"/>
                <c:pt idx="0">
                  <c:v>2.9722222222222228</c:v>
                </c:pt>
              </c:numCache>
            </c:numRef>
          </c:yVal>
          <c:smooth val="0"/>
          <c:extLst>
            <c:ext xmlns:c16="http://schemas.microsoft.com/office/drawing/2014/chart" uri="{C3380CC4-5D6E-409C-BE32-E72D297353CC}">
              <c16:uniqueId val="{00000000-DA21-48BA-9DA0-E4A5C3B295FF}"/>
            </c:ext>
          </c:extLst>
        </c:ser>
        <c:ser>
          <c:idx val="1"/>
          <c:order val="1"/>
          <c:tx>
            <c:strRef>
              <c:f>'ISO_2733.2-Domaine 1 (Global)'!$F$3</c:f>
              <c:strCache>
                <c:ptCount val="1"/>
                <c:pt idx="0">
                  <c:v>7. Conception de la sécurité du réseau</c:v>
                </c:pt>
              </c:strCache>
            </c:strRef>
          </c:tx>
          <c:spPr>
            <a:ln w="28575">
              <a:noFill/>
            </a:ln>
          </c:spPr>
          <c:marker>
            <c:symbol val="square"/>
            <c:size val="5"/>
          </c:marker>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15:showLeaderLines val="1"/>
              </c:ext>
            </c:extLst>
          </c:dLbls>
          <c:xVal>
            <c:numRef>
              <c:f>'ISO_2733.2-Domaine 1 (Global)'!$G$3</c:f>
              <c:numCache>
                <c:formatCode>0.0</c:formatCode>
                <c:ptCount val="1"/>
                <c:pt idx="0">
                  <c:v>3.0555555555555558</c:v>
                </c:pt>
              </c:numCache>
            </c:numRef>
          </c:xVal>
          <c:yVal>
            <c:numRef>
              <c:f>'ISO_2733.2-Domaine 1 (Global)'!$G$3</c:f>
              <c:numCache>
                <c:formatCode>0.0</c:formatCode>
                <c:ptCount val="1"/>
                <c:pt idx="0">
                  <c:v>3.0555555555555558</c:v>
                </c:pt>
              </c:numCache>
            </c:numRef>
          </c:yVal>
          <c:smooth val="0"/>
          <c:extLst>
            <c:ext xmlns:c16="http://schemas.microsoft.com/office/drawing/2014/chart" uri="{C3380CC4-5D6E-409C-BE32-E72D297353CC}">
              <c16:uniqueId val="{00000001-DA21-48BA-9DA0-E4A5C3B295FF}"/>
            </c:ext>
          </c:extLst>
        </c:ser>
        <c:ser>
          <c:idx val="2"/>
          <c:order val="2"/>
          <c:tx>
            <c:strRef>
              <c:f>'ISO_2733.2-Domaine 1 (Global)'!$F$4</c:f>
              <c:strCache>
                <c:ptCount val="1"/>
                <c:pt idx="0">
                  <c:v>8. Mise en œuvre</c:v>
                </c:pt>
              </c:strCache>
            </c:strRef>
          </c:tx>
          <c:spPr>
            <a:ln w="28575">
              <a:noFill/>
            </a:ln>
          </c:spPr>
          <c:marker>
            <c:symbol val="triangle"/>
            <c:size val="5"/>
          </c:marker>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15:showLeaderLines val="1"/>
              </c:ext>
            </c:extLst>
          </c:dLbls>
          <c:xVal>
            <c:numRef>
              <c:f>'ISO_2733.2-Domaine 1 (Global)'!$G$4</c:f>
              <c:numCache>
                <c:formatCode>0.0</c:formatCode>
                <c:ptCount val="1"/>
                <c:pt idx="0">
                  <c:v>3.3095238095238093</c:v>
                </c:pt>
              </c:numCache>
            </c:numRef>
          </c:xVal>
          <c:yVal>
            <c:numRef>
              <c:f>'ISO_2733.2-Domaine 1 (Global)'!$G$4</c:f>
              <c:numCache>
                <c:formatCode>0.0</c:formatCode>
                <c:ptCount val="1"/>
                <c:pt idx="0">
                  <c:v>3.3095238095238093</c:v>
                </c:pt>
              </c:numCache>
            </c:numRef>
          </c:yVal>
          <c:smooth val="0"/>
          <c:extLst>
            <c:ext xmlns:c16="http://schemas.microsoft.com/office/drawing/2014/chart" uri="{C3380CC4-5D6E-409C-BE32-E72D297353CC}">
              <c16:uniqueId val="{00000002-DA21-48BA-9DA0-E4A5C3B295FF}"/>
            </c:ext>
          </c:extLst>
        </c:ser>
        <c:dLbls>
          <c:showLegendKey val="1"/>
          <c:showVal val="1"/>
          <c:showCatName val="0"/>
          <c:showSerName val="0"/>
          <c:showPercent val="0"/>
          <c:showBubbleSize val="0"/>
        </c:dLbls>
        <c:axId val="254105176"/>
        <c:axId val="254100864"/>
        <c:extLst>
          <c:ext xmlns:c15="http://schemas.microsoft.com/office/drawing/2012/chart" uri="{02D57815-91ED-43cb-92C2-25804820EDAC}">
            <c15:filteredScatterSeries>
              <c15:ser>
                <c:idx val="3"/>
                <c:order val="3"/>
                <c:tx>
                  <c:strRef>
                    <c:extLst>
                      <c:ext uri="{02D57815-91ED-43cb-92C2-25804820EDAC}">
                        <c15:formulaRef>
                          <c15:sqref>'ISO_2733.2-Domaine 1 (Global)'!#REF!</c15:sqref>
                        </c15:formulaRef>
                      </c:ext>
                    </c:extLst>
                    <c:strCache>
                      <c:ptCount val="1"/>
                      <c:pt idx="0">
                        <c:v>#REF!</c:v>
                      </c:pt>
                    </c:strCache>
                  </c:strRef>
                </c:tx>
                <c:spPr>
                  <a:ln w="19050">
                    <a:noFill/>
                  </a:ln>
                </c:spPr>
                <c:marker>
                  <c:symbol val="x"/>
                  <c:size val="5"/>
                </c:marker>
                <c:dLbls>
                  <c:spPr>
                    <a:noFill/>
                    <a:ln>
                      <a:noFill/>
                    </a:ln>
                    <a:effectLst/>
                  </c:spPr>
                  <c:showLegendKey val="1"/>
                  <c:showVal val="1"/>
                  <c:showCatName val="0"/>
                  <c:showSerName val="0"/>
                  <c:showPercent val="0"/>
                  <c:showBubbleSize val="0"/>
                  <c:showLeaderLines val="0"/>
                  <c:extLst>
                    <c:ext uri="{CE6537A1-D6FC-4f65-9D91-7224C49458BB}">
                      <c15:showLeaderLines val="1"/>
                    </c:ext>
                  </c:extLst>
                </c:dLbls>
                <c:xVal>
                  <c:numRef>
                    <c:extLst>
                      <c:ext uri="{02D57815-91ED-43cb-92C2-25804820EDAC}">
                        <c15:formulaRef>
                          <c15:sqref>'ISO_2733.2-Domaine 1 (Global)'!#REF!</c15:sqref>
                        </c15:formulaRef>
                      </c:ext>
                    </c:extLst>
                  </c:numRef>
                </c:xVal>
                <c:yVal>
                  <c:numRef>
                    <c:extLst>
                      <c:ext uri="{02D57815-91ED-43cb-92C2-25804820EDAC}">
                        <c15:formulaRef>
                          <c15:sqref>'ISO_2733.2-Domaine 1 (Global)'!#REF!</c15:sqref>
                        </c15:formulaRef>
                      </c:ext>
                    </c:extLst>
                    <c:numCache>
                      <c:formatCode>General</c:formatCode>
                      <c:ptCount val="1"/>
                      <c:pt idx="0">
                        <c:v>1</c:v>
                      </c:pt>
                    </c:numCache>
                  </c:numRef>
                </c:yVal>
                <c:smooth val="0"/>
                <c:extLst>
                  <c:ext xmlns:c16="http://schemas.microsoft.com/office/drawing/2014/chart" uri="{C3380CC4-5D6E-409C-BE32-E72D297353CC}">
                    <c16:uniqueId val="{00000003-DA21-48BA-9DA0-E4A5C3B295FF}"/>
                  </c:ext>
                </c:extLst>
              </c15:ser>
            </c15:filteredScatterSeries>
          </c:ext>
        </c:extLst>
      </c:scatterChart>
      <c:valAx>
        <c:axId val="254105176"/>
        <c:scaling>
          <c:orientation val="minMax"/>
        </c:scaling>
        <c:delete val="1"/>
        <c:axPos val="b"/>
        <c:numFmt formatCode="0.0" sourceLinked="1"/>
        <c:majorTickMark val="out"/>
        <c:minorTickMark val="none"/>
        <c:tickLblPos val="nextTo"/>
        <c:crossAx val="254100864"/>
        <c:crosses val="autoZero"/>
        <c:crossBetween val="midCat"/>
      </c:valAx>
      <c:valAx>
        <c:axId val="254100864"/>
        <c:scaling>
          <c:orientation val="minMax"/>
          <c:max val="5"/>
        </c:scaling>
        <c:delete val="0"/>
        <c:axPos val="l"/>
        <c:majorGridlines>
          <c:spPr>
            <a:ln w="25400">
              <a:solidFill>
                <a:srgbClr val="FF0000"/>
              </a:solidFill>
              <a:prstDash val="solid"/>
            </a:ln>
          </c:spPr>
        </c:majorGridlines>
        <c:numFmt formatCode="0.0" sourceLinked="1"/>
        <c:majorTickMark val="out"/>
        <c:minorTickMark val="none"/>
        <c:tickLblPos val="nextTo"/>
        <c:spPr>
          <a:ln w="12700">
            <a:solidFill>
              <a:srgbClr val="000000"/>
            </a:solidFill>
            <a:prstDash val="solid"/>
          </a:ln>
        </c:spPr>
        <c:txPr>
          <a:bodyPr rot="0" vert="horz"/>
          <a:lstStyle/>
          <a:p>
            <a:pPr>
              <a:defRPr lang="en-US" sz="1450" b="0" i="0" u="none" strike="noStrike" baseline="0">
                <a:solidFill>
                  <a:srgbClr val="FFFFFF"/>
                </a:solidFill>
                <a:latin typeface="Arial"/>
                <a:ea typeface="Arial"/>
                <a:cs typeface="Arial"/>
              </a:defRPr>
            </a:pPr>
            <a:endParaRPr lang="en-US"/>
          </a:p>
        </c:txPr>
        <c:crossAx val="254105176"/>
        <c:crossesAt val="0"/>
        <c:crossBetween val="midCat"/>
        <c:majorUnit val="1"/>
        <c:minorUnit val="0.1"/>
      </c:valAx>
      <c:spPr>
        <a:noFill/>
        <a:ln w="25400">
          <a:noFill/>
        </a:ln>
      </c:spPr>
    </c:plotArea>
    <c:legend>
      <c:legendPos val="r"/>
      <c:layout>
        <c:manualLayout>
          <c:xMode val="edge"/>
          <c:yMode val="edge"/>
          <c:x val="0.69077914065522683"/>
          <c:y val="0.14690666034668209"/>
          <c:w val="0.30072384508315947"/>
          <c:h val="0.14045613548735872"/>
        </c:manualLayout>
      </c:layout>
      <c:overlay val="0"/>
      <c:spPr>
        <a:solidFill>
          <a:srgbClr val="FFFFFF"/>
        </a:solidFill>
        <a:ln w="3175">
          <a:solidFill>
            <a:srgbClr val="000000"/>
          </a:solidFill>
          <a:prstDash val="solid"/>
        </a:ln>
        <a:effectLst>
          <a:outerShdw dist="35921" dir="2700000" algn="br">
            <a:srgbClr val="000000"/>
          </a:outerShdw>
        </a:effectLst>
      </c:spPr>
      <c:txPr>
        <a:bodyPr/>
        <a:lstStyle/>
        <a:p>
          <a:pPr>
            <a:defRPr lang="en-US"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orientation="landscape"/>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8896493329942968"/>
          <c:y val="0.33433289477079614"/>
          <c:w val="0.39704236898228723"/>
          <c:h val="0.52323847656954192"/>
        </c:manualLayout>
      </c:layout>
      <c:radarChart>
        <c:radarStyle val="filled"/>
        <c:varyColors val="0"/>
        <c:ser>
          <c:idx val="1"/>
          <c:order val="0"/>
          <c:spPr>
            <a:solidFill>
              <a:srgbClr val="FF0000"/>
            </a:solidFill>
            <a:ln w="12700">
              <a:solidFill>
                <a:srgbClr val="000000"/>
              </a:solidFill>
              <a:prstDash val="solid"/>
            </a:ln>
          </c:spPr>
          <c:dLbls>
            <c:spPr>
              <a:noFill/>
              <a:ln w="25400">
                <a:noFill/>
              </a:ln>
            </c:spPr>
            <c:txPr>
              <a:bodyPr/>
              <a:lstStyle/>
              <a:p>
                <a:pPr>
                  <a:defRPr lang="en-US" sz="85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'ISO_2733.2-Domaine 1 (Global)'!$F$2:$F$4</c:f>
              <c:strCache>
                <c:ptCount val="3"/>
                <c:pt idx="0">
                  <c:v>6.Préparation à la conception de la sécurité du réseau</c:v>
                </c:pt>
                <c:pt idx="1">
                  <c:v>7. Conception de la sécurité du réseau</c:v>
                </c:pt>
                <c:pt idx="2">
                  <c:v>8. Mise en œuvre</c:v>
                </c:pt>
              </c:strCache>
            </c:strRef>
          </c:cat>
          <c:val>
            <c:numRef>
              <c:f>'ISO_2733.2-Domaine 1 (Global)'!$G$2:$G$4</c:f>
              <c:numCache>
                <c:formatCode>0.0</c:formatCode>
                <c:ptCount val="3"/>
                <c:pt idx="0">
                  <c:v>2.9722222222222228</c:v>
                </c:pt>
                <c:pt idx="1">
                  <c:v>3.0555555555555558</c:v>
                </c:pt>
                <c:pt idx="2">
                  <c:v>3.3095238095238093</c:v>
                </c:pt>
              </c:numCache>
            </c:numRef>
          </c:val>
          <c:extLst>
            <c:ext xmlns:c16="http://schemas.microsoft.com/office/drawing/2014/chart" uri="{C3380CC4-5D6E-409C-BE32-E72D297353CC}">
              <c16:uniqueId val="{00000000-9FAE-4C00-9B20-83D59D12B4D1}"/>
            </c:ext>
          </c:extLst>
        </c:ser>
        <c:ser>
          <c:idx val="0"/>
          <c:order val="1"/>
          <c:spPr>
            <a:solidFill>
              <a:srgbClr val="00FF00"/>
            </a:solidFill>
            <a:ln w="25400">
              <a:noFill/>
            </a:ln>
          </c:spPr>
          <c:dLbls>
            <c:spPr>
              <a:noFill/>
              <a:ln w="25400">
                <a:noFill/>
              </a:ln>
            </c:spPr>
            <c:txPr>
              <a:bodyPr/>
              <a:lstStyle/>
              <a:p>
                <a:pPr>
                  <a:defRPr lang="en-US" sz="85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'ISO_2733.2-Domaine 1 (Global)'!$F$2:$F$4</c:f>
              <c:strCache>
                <c:ptCount val="3"/>
                <c:pt idx="0">
                  <c:v>6.Préparation à la conception de la sécurité du réseau</c:v>
                </c:pt>
                <c:pt idx="1">
                  <c:v>7. Conception de la sécurité du réseau</c:v>
                </c:pt>
                <c:pt idx="2">
                  <c:v>8. Mise en œuvre</c:v>
                </c:pt>
              </c:strCache>
            </c:strRef>
          </c:cat>
          <c:val>
            <c:numRef>
              <c:f>'ISO_2733.2-Domaine 1 (Global)'!$J$2:$J$4</c:f>
              <c:numCache>
                <c:formatCode>0.0</c:formatCode>
                <c:ptCount val="3"/>
                <c:pt idx="0">
                  <c:v>2.5</c:v>
                </c:pt>
                <c:pt idx="1">
                  <c:v>2</c:v>
                </c:pt>
                <c:pt idx="2">
                  <c:v>3</c:v>
                </c:pt>
              </c:numCache>
            </c:numRef>
          </c:val>
          <c:extLst>
            <c:ext xmlns:c16="http://schemas.microsoft.com/office/drawing/2014/chart" uri="{C3380CC4-5D6E-409C-BE32-E72D297353CC}">
              <c16:uniqueId val="{00000001-9FAE-4C00-9B20-83D59D12B4D1}"/>
            </c:ext>
          </c:extLst>
        </c:ser>
        <c:dLbls>
          <c:showLegendKey val="0"/>
          <c:showVal val="1"/>
          <c:showCatName val="0"/>
          <c:showSerName val="0"/>
          <c:showPercent val="0"/>
          <c:showBubbleSize val="0"/>
        </c:dLbls>
        <c:axId val="254102432"/>
        <c:axId val="254102824"/>
      </c:radarChart>
      <c:catAx>
        <c:axId val="254102432"/>
        <c:scaling>
          <c:orientation val="minMax"/>
        </c:scaling>
        <c:delete val="0"/>
        <c:axPos val="b"/>
        <c:majorGridlines>
          <c:spPr>
            <a:ln w="12700">
              <a:solidFill>
                <a:srgbClr val="000000"/>
              </a:solidFill>
              <a:prstDash val="solid"/>
            </a:ln>
          </c:spPr>
        </c:majorGridlines>
        <c:numFmt formatCode="General" sourceLinked="1"/>
        <c:majorTickMark val="out"/>
        <c:minorTickMark val="none"/>
        <c:tickLblPos val="nextTo"/>
        <c:txPr>
          <a:bodyPr rot="0" vert="horz"/>
          <a:lstStyle/>
          <a:p>
            <a:pPr>
              <a:defRPr lang="en-US" sz="900" b="1" i="0" u="none" strike="noStrike" baseline="0">
                <a:solidFill>
                  <a:srgbClr val="000000"/>
                </a:solidFill>
                <a:latin typeface="Arial"/>
                <a:ea typeface="Arial"/>
                <a:cs typeface="Arial"/>
              </a:defRPr>
            </a:pPr>
            <a:endParaRPr lang="en-US"/>
          </a:p>
        </c:txPr>
        <c:crossAx val="254102824"/>
        <c:crosses val="autoZero"/>
        <c:auto val="0"/>
        <c:lblAlgn val="ctr"/>
        <c:lblOffset val="100"/>
        <c:noMultiLvlLbl val="0"/>
      </c:catAx>
      <c:valAx>
        <c:axId val="254102824"/>
        <c:scaling>
          <c:orientation val="minMax"/>
          <c:max val="5"/>
        </c:scaling>
        <c:delete val="0"/>
        <c:axPos val="l"/>
        <c:majorGridlines>
          <c:spPr>
            <a:ln w="12700">
              <a:solidFill>
                <a:srgbClr val="FF0000"/>
              </a:solidFill>
              <a:prstDash val="solid"/>
            </a:ln>
          </c:spPr>
        </c:majorGridlines>
        <c:numFmt formatCode="0.0" sourceLinked="1"/>
        <c:majorTickMark val="cross"/>
        <c:minorTickMark val="none"/>
        <c:tickLblPos val="nextTo"/>
        <c:spPr>
          <a:ln w="12700">
            <a:solidFill>
              <a:srgbClr val="000000"/>
            </a:solidFill>
            <a:prstDash val="solid"/>
          </a:ln>
        </c:spPr>
        <c:txPr>
          <a:bodyPr rot="0" vert="horz"/>
          <a:lstStyle/>
          <a:p>
            <a:pPr>
              <a:defRPr lang="en-US" sz="1125" b="1" i="0" u="none" strike="noStrike" baseline="0">
                <a:solidFill>
                  <a:srgbClr val="FFFFFF"/>
                </a:solidFill>
                <a:latin typeface="Arial"/>
                <a:ea typeface="Arial"/>
                <a:cs typeface="Arial"/>
              </a:defRPr>
            </a:pPr>
            <a:endParaRPr lang="en-US"/>
          </a:p>
        </c:txPr>
        <c:crossAx val="25410243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orientation="landscape"/>
  </c:printSettings>
  <c:userShapes r:id="rId1"/>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lang="en-US" sz="1175" b="1" i="0" u="none" strike="noStrike" baseline="0">
                <a:solidFill>
                  <a:srgbClr val="000000"/>
                </a:solidFill>
                <a:latin typeface="Arial"/>
                <a:ea typeface="Arial"/>
                <a:cs typeface="Arial"/>
              </a:defRPr>
            </a:pPr>
            <a:r>
              <a:rPr lang="fr-FR" sz="1175" b="1" i="0" u="none" strike="noStrike" baseline="0"/>
              <a:t>6.Préparation à la conception de la sécurité du réseau </a:t>
            </a:r>
            <a:endParaRPr lang="fr-FR" baseline="0"/>
          </a:p>
        </c:rich>
      </c:tx>
      <c:layout>
        <c:manualLayout>
          <c:xMode val="edge"/>
          <c:yMode val="edge"/>
          <c:x val="5.8365576409060044E-5"/>
          <c:y val="6.3027006571313285E-2"/>
        </c:manualLayout>
      </c:layout>
      <c:overlay val="0"/>
      <c:spPr>
        <a:noFill/>
        <a:ln w="25400">
          <a:noFill/>
        </a:ln>
      </c:spPr>
    </c:title>
    <c:autoTitleDeleted val="0"/>
    <c:plotArea>
      <c:layout>
        <c:manualLayout>
          <c:layoutTarget val="inner"/>
          <c:xMode val="edge"/>
          <c:yMode val="edge"/>
          <c:x val="2.1538510077772119E-2"/>
          <c:y val="0.18511450381679398"/>
          <c:w val="0.64769376733871886"/>
          <c:h val="0.8034351145038171"/>
        </c:manualLayout>
      </c:layout>
      <c:radarChart>
        <c:radarStyle val="filled"/>
        <c:varyColors val="0"/>
        <c:ser>
          <c:idx val="0"/>
          <c:order val="0"/>
          <c:spPr>
            <a:solidFill>
              <a:srgbClr val="9999FF"/>
            </a:solidFill>
            <a:ln w="12700">
              <a:solidFill>
                <a:srgbClr val="000000"/>
              </a:solidFill>
              <a:prstDash val="solid"/>
            </a:ln>
          </c:spPr>
          <c:dLbls>
            <c:delete val="1"/>
          </c:dLbls>
          <c:cat>
            <c:strRef>
              <c:f>'ISO_2733.2-Domaine 6'!$E$3:$E$8</c:f>
              <c:strCache>
                <c:ptCount val="6"/>
                <c:pt idx="0">
                  <c:v>6.2 identification des actifs</c:v>
                </c:pt>
                <c:pt idx="1">
                  <c:v>6.3.1 Exigences légales et réglementaires</c:v>
                </c:pt>
                <c:pt idx="2">
                  <c:v>6.3.2 Exigences opérationnelles</c:v>
                </c:pt>
                <c:pt idx="3">
                  <c:v>6.3.3 Exigences de performances</c:v>
                </c:pt>
                <c:pt idx="4">
                  <c:v>6.4  Exigences d'examen</c:v>
                </c:pt>
                <c:pt idx="5">
                  <c:v>6.5 Examen des conceptions et implémentations existantes</c:v>
                </c:pt>
              </c:strCache>
            </c:strRef>
          </c:cat>
          <c:val>
            <c:numRef>
              <c:f>'ISO_2733.2-Domaine 6'!$J$3:$J$8</c:f>
              <c:numCache>
                <c:formatCode>0.0</c:formatCode>
                <c:ptCount val="6"/>
                <c:pt idx="0">
                  <c:v>3.3333333333333335</c:v>
                </c:pt>
                <c:pt idx="1">
                  <c:v>2.5</c:v>
                </c:pt>
                <c:pt idx="2">
                  <c:v>2</c:v>
                </c:pt>
                <c:pt idx="3">
                  <c:v>5</c:v>
                </c:pt>
                <c:pt idx="4">
                  <c:v>0</c:v>
                </c:pt>
                <c:pt idx="5">
                  <c:v>5</c:v>
                </c:pt>
              </c:numCache>
            </c:numRef>
          </c:val>
          <c:extLst>
            <c:ext xmlns:c16="http://schemas.microsoft.com/office/drawing/2014/chart" uri="{C3380CC4-5D6E-409C-BE32-E72D297353CC}">
              <c16:uniqueId val="{00000000-1FAA-4862-A64C-69083F43CF55}"/>
            </c:ext>
          </c:extLst>
        </c:ser>
        <c:dLbls>
          <c:showLegendKey val="0"/>
          <c:showVal val="1"/>
          <c:showCatName val="0"/>
          <c:showSerName val="0"/>
          <c:showPercent val="0"/>
          <c:showBubbleSize val="0"/>
        </c:dLbls>
        <c:axId val="254100472"/>
        <c:axId val="254104000"/>
      </c:radarChart>
      <c:catAx>
        <c:axId val="254100472"/>
        <c:scaling>
          <c:orientation val="minMax"/>
        </c:scaling>
        <c:delete val="0"/>
        <c:axPos val="b"/>
        <c:majorGridlines/>
        <c:numFmt formatCode="General" sourceLinked="1"/>
        <c:majorTickMark val="out"/>
        <c:minorTickMark val="none"/>
        <c:tickLblPos val="nextTo"/>
        <c:txPr>
          <a:bodyPr rot="0" vert="horz"/>
          <a:lstStyle/>
          <a:p>
            <a:pPr>
              <a:defRPr lang="en-US" sz="1200" b="0" i="0" u="none" strike="noStrike" baseline="0">
                <a:solidFill>
                  <a:srgbClr val="000000"/>
                </a:solidFill>
                <a:latin typeface="Arial"/>
                <a:ea typeface="Arial"/>
                <a:cs typeface="Arial"/>
              </a:defRPr>
            </a:pPr>
            <a:endParaRPr lang="en-US"/>
          </a:p>
        </c:txPr>
        <c:crossAx val="254104000"/>
        <c:crosses val="autoZero"/>
        <c:auto val="0"/>
        <c:lblAlgn val="ctr"/>
        <c:lblOffset val="100"/>
        <c:noMultiLvlLbl val="0"/>
      </c:catAx>
      <c:valAx>
        <c:axId val="254104000"/>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875" b="0" i="0" u="none" strike="noStrike" baseline="0">
                <a:solidFill>
                  <a:srgbClr val="000000"/>
                </a:solidFill>
                <a:latin typeface="Arial"/>
                <a:ea typeface="Arial"/>
                <a:cs typeface="Arial"/>
              </a:defRPr>
            </a:pPr>
            <a:endParaRPr lang="en-US"/>
          </a:p>
        </c:txPr>
        <c:crossAx val="25410047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lang="en-US" sz="1175" b="1" i="0" u="none" strike="noStrike" baseline="0">
                <a:solidFill>
                  <a:srgbClr val="000000"/>
                </a:solidFill>
                <a:latin typeface="Arial"/>
                <a:ea typeface="Arial"/>
                <a:cs typeface="Arial"/>
              </a:defRPr>
            </a:pPr>
            <a:r>
              <a:rPr lang="fr-FR" sz="1175" b="1" i="0" u="none" strike="noStrike" baseline="0"/>
              <a:t>7. Conception de la sécurité du réseau </a:t>
            </a:r>
            <a:endParaRPr lang="fr-FR" baseline="0"/>
          </a:p>
        </c:rich>
      </c:tx>
      <c:layout>
        <c:manualLayout>
          <c:xMode val="edge"/>
          <c:yMode val="edge"/>
          <c:x val="1.2682939159779957E-2"/>
          <c:y val="1.9878588558011754E-2"/>
        </c:manualLayout>
      </c:layout>
      <c:overlay val="0"/>
      <c:spPr>
        <a:noFill/>
        <a:ln w="25400">
          <a:noFill/>
        </a:ln>
      </c:spPr>
    </c:title>
    <c:autoTitleDeleted val="0"/>
    <c:plotArea>
      <c:layout>
        <c:manualLayout>
          <c:layoutTarget val="inner"/>
          <c:xMode val="edge"/>
          <c:yMode val="edge"/>
          <c:x val="2.1538510077772119E-2"/>
          <c:y val="0.18511450381679398"/>
          <c:w val="0.64769376733871886"/>
          <c:h val="0.8034351145038171"/>
        </c:manualLayout>
      </c:layout>
      <c:radarChart>
        <c:radarStyle val="filled"/>
        <c:varyColors val="0"/>
        <c:ser>
          <c:idx val="0"/>
          <c:order val="0"/>
          <c:spPr>
            <a:solidFill>
              <a:srgbClr val="9999FF"/>
            </a:solidFill>
            <a:ln w="12700">
              <a:solidFill>
                <a:srgbClr val="000000"/>
              </a:solidFill>
              <a:prstDash val="solid"/>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'ISO_2733.2-Domaine 7 '!$E$3:$E$8</c:f>
              <c:strCache>
                <c:ptCount val="6"/>
                <c:pt idx="0">
                  <c:v>7.2.2 Défense en profondeur</c:v>
                </c:pt>
                <c:pt idx="1">
                  <c:v>7.2.3 Zones réseau</c:v>
                </c:pt>
                <c:pt idx="2">
                  <c:v>7.2.4 Résilience de conception</c:v>
                </c:pt>
                <c:pt idx="3">
                  <c:v>7.2.5 Scénarios</c:v>
                </c:pt>
                <c:pt idx="4">
                  <c:v>7.2.6 Modèles et cadres</c:v>
                </c:pt>
                <c:pt idx="5">
                  <c:v>7.3 Approbation de la conception</c:v>
                </c:pt>
              </c:strCache>
            </c:strRef>
          </c:cat>
          <c:val>
            <c:numRef>
              <c:f>'ISO_2733.2-Domaine 7 '!$J$3:$J$8</c:f>
              <c:numCache>
                <c:formatCode>0.0</c:formatCode>
                <c:ptCount val="6"/>
                <c:pt idx="0">
                  <c:v>5</c:v>
                </c:pt>
                <c:pt idx="1">
                  <c:v>0</c:v>
                </c:pt>
                <c:pt idx="2">
                  <c:v>3.3333333333333335</c:v>
                </c:pt>
                <c:pt idx="3">
                  <c:v>5</c:v>
                </c:pt>
                <c:pt idx="4">
                  <c:v>5</c:v>
                </c:pt>
                <c:pt idx="5">
                  <c:v>0</c:v>
                </c:pt>
              </c:numCache>
            </c:numRef>
          </c:val>
          <c:extLst>
            <c:ext xmlns:c16="http://schemas.microsoft.com/office/drawing/2014/chart" uri="{C3380CC4-5D6E-409C-BE32-E72D297353CC}">
              <c16:uniqueId val="{00000000-7F6B-4958-A943-F87B08FF4EC0}"/>
            </c:ext>
          </c:extLst>
        </c:ser>
        <c:dLbls>
          <c:showLegendKey val="0"/>
          <c:showVal val="1"/>
          <c:showCatName val="0"/>
          <c:showSerName val="0"/>
          <c:showPercent val="0"/>
          <c:showBubbleSize val="0"/>
        </c:dLbls>
        <c:axId val="254100472"/>
        <c:axId val="254104000"/>
      </c:radarChart>
      <c:catAx>
        <c:axId val="254100472"/>
        <c:scaling>
          <c:orientation val="minMax"/>
        </c:scaling>
        <c:delete val="0"/>
        <c:axPos val="b"/>
        <c:majorGridlines/>
        <c:numFmt formatCode="General" sourceLinked="1"/>
        <c:majorTickMark val="out"/>
        <c:minorTickMark val="none"/>
        <c:tickLblPos val="nextTo"/>
        <c:txPr>
          <a:bodyPr rot="0" vert="horz"/>
          <a:lstStyle/>
          <a:p>
            <a:pPr>
              <a:defRPr lang="en-US" sz="1200" b="0" i="0" u="none" strike="noStrike" baseline="0">
                <a:solidFill>
                  <a:srgbClr val="000000"/>
                </a:solidFill>
                <a:latin typeface="Arial"/>
                <a:ea typeface="Arial"/>
                <a:cs typeface="Arial"/>
              </a:defRPr>
            </a:pPr>
            <a:endParaRPr lang="en-US"/>
          </a:p>
        </c:txPr>
        <c:crossAx val="254104000"/>
        <c:crosses val="autoZero"/>
        <c:auto val="0"/>
        <c:lblAlgn val="ctr"/>
        <c:lblOffset val="100"/>
        <c:noMultiLvlLbl val="0"/>
      </c:catAx>
      <c:valAx>
        <c:axId val="254104000"/>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875" b="0" i="0" u="none" strike="noStrike" baseline="0">
                <a:solidFill>
                  <a:srgbClr val="000000"/>
                </a:solidFill>
                <a:latin typeface="Arial"/>
                <a:ea typeface="Arial"/>
                <a:cs typeface="Arial"/>
              </a:defRPr>
            </a:pPr>
            <a:endParaRPr lang="en-US"/>
          </a:p>
        </c:txPr>
        <c:crossAx val="25410047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lang="en-US" sz="1175" b="1" i="0" u="none" strike="noStrike" baseline="0">
                <a:solidFill>
                  <a:srgbClr val="000000"/>
                </a:solidFill>
                <a:latin typeface="Arial"/>
                <a:ea typeface="Arial"/>
                <a:cs typeface="Arial"/>
              </a:defRPr>
            </a:pPr>
            <a:r>
              <a:rPr lang="fr-FR" sz="1175" b="1" i="0" u="none" strike="noStrike" baseline="0">
                <a:effectLst/>
              </a:rPr>
              <a:t>8. Mise en œuvre</a:t>
            </a:r>
            <a:r>
              <a:rPr lang="fr-FR" sz="1175" b="1" i="0" u="none" strike="noStrike" baseline="0"/>
              <a:t> </a:t>
            </a:r>
            <a:endParaRPr lang="fr-FR" baseline="0"/>
          </a:p>
        </c:rich>
      </c:tx>
      <c:layout>
        <c:manualLayout>
          <c:xMode val="edge"/>
          <c:yMode val="edge"/>
          <c:x val="7.5805753364494771E-2"/>
          <c:y val="1.9878713204859177E-2"/>
        </c:manualLayout>
      </c:layout>
      <c:overlay val="0"/>
      <c:spPr>
        <a:noFill/>
        <a:ln w="25400">
          <a:noFill/>
        </a:ln>
      </c:spPr>
    </c:title>
    <c:autoTitleDeleted val="0"/>
    <c:plotArea>
      <c:layout>
        <c:manualLayout>
          <c:layoutTarget val="inner"/>
          <c:xMode val="edge"/>
          <c:yMode val="edge"/>
          <c:x val="2.1538510077772119E-2"/>
          <c:y val="0.18511450381679398"/>
          <c:w val="0.64769376733871886"/>
          <c:h val="0.8034351145038171"/>
        </c:manualLayout>
      </c:layout>
      <c:radarChart>
        <c:radarStyle val="filled"/>
        <c:varyColors val="0"/>
        <c:ser>
          <c:idx val="0"/>
          <c:order val="0"/>
          <c:spPr>
            <a:solidFill>
              <a:srgbClr val="9999FF"/>
            </a:solidFill>
            <a:ln w="12700">
              <a:solidFill>
                <a:srgbClr val="000000"/>
              </a:solidFill>
              <a:prstDash val="solid"/>
            </a:ln>
          </c:spPr>
          <c:dLbls>
            <c:delete val="1"/>
          </c:dLbls>
          <c:cat>
            <c:strRef>
              <c:f>'ISO_2733.2-Domaine 8'!$E$3:$E$9</c:f>
              <c:strCache>
                <c:ptCount val="7"/>
                <c:pt idx="0">
                  <c:v>8.2 Critères de sélection des composants du réseau</c:v>
                </c:pt>
                <c:pt idx="1">
                  <c:v>8.3 Critères de sélection du produit ou du fournisseur</c:v>
                </c:pt>
                <c:pt idx="2">
                  <c:v>8.4 Gestion du réseau</c:v>
                </c:pt>
                <c:pt idx="3">
                  <c:v>8.5 Journalisation, surveillance et réponse aux incidents</c:v>
                </c:pt>
                <c:pt idx="4">
                  <c:v>8.6 Documents</c:v>
                </c:pt>
                <c:pt idx="5">
                  <c:v>8.7 Plans de test et conduite des tests</c:v>
                </c:pt>
                <c:pt idx="6">
                  <c:v>8.8 Signature</c:v>
                </c:pt>
              </c:strCache>
            </c:strRef>
          </c:cat>
          <c:val>
            <c:numRef>
              <c:f>'ISO_2733.2-Domaine 8'!$J$3:$J$9</c:f>
              <c:numCache>
                <c:formatCode>0.0</c:formatCode>
                <c:ptCount val="7"/>
                <c:pt idx="0">
                  <c:v>2.5</c:v>
                </c:pt>
                <c:pt idx="1">
                  <c:v>0</c:v>
                </c:pt>
                <c:pt idx="2">
                  <c:v>5</c:v>
                </c:pt>
                <c:pt idx="3">
                  <c:v>1.6666666666666667</c:v>
                </c:pt>
                <c:pt idx="4">
                  <c:v>4</c:v>
                </c:pt>
                <c:pt idx="5">
                  <c:v>5</c:v>
                </c:pt>
                <c:pt idx="6">
                  <c:v>5</c:v>
                </c:pt>
              </c:numCache>
            </c:numRef>
          </c:val>
          <c:extLst>
            <c:ext xmlns:c16="http://schemas.microsoft.com/office/drawing/2014/chart" uri="{C3380CC4-5D6E-409C-BE32-E72D297353CC}">
              <c16:uniqueId val="{00000000-667C-4C1E-9B6C-84E6BFC53B4E}"/>
            </c:ext>
          </c:extLst>
        </c:ser>
        <c:dLbls>
          <c:showLegendKey val="0"/>
          <c:showVal val="1"/>
          <c:showCatName val="0"/>
          <c:showSerName val="0"/>
          <c:showPercent val="0"/>
          <c:showBubbleSize val="0"/>
        </c:dLbls>
        <c:axId val="254100472"/>
        <c:axId val="254104000"/>
      </c:radarChart>
      <c:catAx>
        <c:axId val="254100472"/>
        <c:scaling>
          <c:orientation val="minMax"/>
        </c:scaling>
        <c:delete val="0"/>
        <c:axPos val="b"/>
        <c:majorGridlines/>
        <c:numFmt formatCode="General" sourceLinked="1"/>
        <c:majorTickMark val="out"/>
        <c:minorTickMark val="none"/>
        <c:tickLblPos val="nextTo"/>
        <c:txPr>
          <a:bodyPr rot="0" vert="horz"/>
          <a:lstStyle/>
          <a:p>
            <a:pPr>
              <a:defRPr lang="en-US" sz="1200" b="0" i="0" u="none" strike="noStrike" baseline="0">
                <a:solidFill>
                  <a:srgbClr val="000000"/>
                </a:solidFill>
                <a:latin typeface="Arial"/>
                <a:ea typeface="Arial"/>
                <a:cs typeface="Arial"/>
              </a:defRPr>
            </a:pPr>
            <a:endParaRPr lang="en-US"/>
          </a:p>
        </c:txPr>
        <c:crossAx val="254104000"/>
        <c:crosses val="autoZero"/>
        <c:auto val="0"/>
        <c:lblAlgn val="ctr"/>
        <c:lblOffset val="100"/>
        <c:noMultiLvlLbl val="0"/>
      </c:catAx>
      <c:valAx>
        <c:axId val="254104000"/>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875" b="0" i="0" u="none" strike="noStrike" baseline="0">
                <a:solidFill>
                  <a:srgbClr val="000000"/>
                </a:solidFill>
                <a:latin typeface="Arial"/>
                <a:ea typeface="Arial"/>
                <a:cs typeface="Arial"/>
              </a:defRPr>
            </a:pPr>
            <a:endParaRPr lang="en-US"/>
          </a:p>
        </c:txPr>
        <c:crossAx val="25410047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205170427150111"/>
          <c:y val="0.25645221881037078"/>
          <c:w val="0.4102570243949108"/>
          <c:h val="0.59354978944790193"/>
        </c:manualLayout>
      </c:layout>
      <c:radarChart>
        <c:radarStyle val="filled"/>
        <c:varyColors val="0"/>
        <c:ser>
          <c:idx val="0"/>
          <c:order val="0"/>
          <c:spPr>
            <a:solidFill>
              <a:srgbClr val="FF0000"/>
            </a:solidFill>
          </c:spPr>
          <c:dLbls>
            <c:spPr>
              <a:noFill/>
              <a:ln w="25400">
                <a:noFill/>
              </a:ln>
            </c:spPr>
            <c:txPr>
              <a:bodyPr/>
              <a:lstStyle/>
              <a:p>
                <a:pPr>
                  <a:defRPr lang="en-US" sz="8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'ISO_2733.6-Domaine 1 (Global)'!$F$2:$F$5</c:f>
              <c:strCache>
                <c:ptCount val="4"/>
                <c:pt idx="0">
                  <c:v>7. Menaces de sécurité</c:v>
                </c:pt>
                <c:pt idx="1">
                  <c:v>8. Exigeances de sécurité</c:v>
                </c:pt>
                <c:pt idx="2">
                  <c:v>9. Contrôle de sécurité</c:v>
                </c:pt>
                <c:pt idx="3">
                  <c:v>10. Techniques de conception et considérations de la sécurité  </c:v>
                </c:pt>
              </c:strCache>
            </c:strRef>
          </c:cat>
          <c:val>
            <c:numRef>
              <c:f>'ISO_2733.6-Domaine 1 (Global)'!$G$2:$G$5</c:f>
              <c:numCache>
                <c:formatCode>0.0</c:formatCode>
                <c:ptCount val="4"/>
                <c:pt idx="0">
                  <c:v>4.0625</c:v>
                </c:pt>
                <c:pt idx="1">
                  <c:v>1.75</c:v>
                </c:pt>
                <c:pt idx="2">
                  <c:v>4.2424242424242431</c:v>
                </c:pt>
                <c:pt idx="3">
                  <c:v>4.166666666666667</c:v>
                </c:pt>
              </c:numCache>
            </c:numRef>
          </c:val>
          <c:extLst>
            <c:ext xmlns:c16="http://schemas.microsoft.com/office/drawing/2014/chart" uri="{C3380CC4-5D6E-409C-BE32-E72D297353CC}">
              <c16:uniqueId val="{00000000-06DE-4C4E-ABBD-C9BA4BC65D34}"/>
            </c:ext>
          </c:extLst>
        </c:ser>
        <c:dLbls>
          <c:showLegendKey val="0"/>
          <c:showVal val="1"/>
          <c:showCatName val="0"/>
          <c:showSerName val="0"/>
          <c:showPercent val="0"/>
          <c:showBubbleSize val="0"/>
        </c:dLbls>
        <c:axId val="128792832"/>
        <c:axId val="130228224"/>
      </c:radarChart>
      <c:catAx>
        <c:axId val="128792832"/>
        <c:scaling>
          <c:orientation val="minMax"/>
        </c:scaling>
        <c:delete val="0"/>
        <c:axPos val="b"/>
        <c:majorGridlines>
          <c:spPr>
            <a:ln w="12700">
              <a:solidFill>
                <a:srgbClr val="000000"/>
              </a:solidFill>
              <a:prstDash val="solid"/>
            </a:ln>
          </c:spPr>
        </c:majorGridlines>
        <c:numFmt formatCode="General" sourceLinked="1"/>
        <c:majorTickMark val="out"/>
        <c:minorTickMark val="none"/>
        <c:tickLblPos val="nextTo"/>
        <c:txPr>
          <a:bodyPr rot="0" vert="horz"/>
          <a:lstStyle/>
          <a:p>
            <a:pPr>
              <a:defRPr lang="en-US" sz="875" b="1" i="0" u="none" strike="noStrike" baseline="0">
                <a:solidFill>
                  <a:srgbClr val="000000"/>
                </a:solidFill>
                <a:latin typeface="Arial"/>
                <a:ea typeface="Arial"/>
                <a:cs typeface="Arial"/>
              </a:defRPr>
            </a:pPr>
            <a:endParaRPr lang="en-US"/>
          </a:p>
        </c:txPr>
        <c:crossAx val="130228224"/>
        <c:crosses val="autoZero"/>
        <c:auto val="0"/>
        <c:lblAlgn val="ctr"/>
        <c:lblOffset val="100"/>
        <c:noMultiLvlLbl val="0"/>
      </c:catAx>
      <c:valAx>
        <c:axId val="130228224"/>
        <c:scaling>
          <c:orientation val="minMax"/>
          <c:max val="5"/>
        </c:scaling>
        <c:delete val="0"/>
        <c:axPos val="l"/>
        <c:majorGridlines>
          <c:spPr>
            <a:ln w="12700">
              <a:solidFill>
                <a:srgbClr val="FF0000"/>
              </a:solidFill>
              <a:prstDash val="solid"/>
            </a:ln>
          </c:spPr>
        </c:majorGridlines>
        <c:numFmt formatCode="0.0" sourceLinked="0"/>
        <c:majorTickMark val="cross"/>
        <c:minorTickMark val="none"/>
        <c:tickLblPos val="nextTo"/>
        <c:spPr>
          <a:ln w="12700">
            <a:solidFill>
              <a:srgbClr val="000000"/>
            </a:solidFill>
            <a:prstDash val="solid"/>
          </a:ln>
        </c:spPr>
        <c:txPr>
          <a:bodyPr rot="0" vert="horz"/>
          <a:lstStyle/>
          <a:p>
            <a:pPr>
              <a:defRPr lang="en-US" sz="1050" b="1" i="0" u="none" strike="noStrike" baseline="0">
                <a:solidFill>
                  <a:srgbClr val="FFFFFF"/>
                </a:solidFill>
                <a:latin typeface="Arial"/>
                <a:ea typeface="Arial"/>
                <a:cs typeface="Arial"/>
              </a:defRPr>
            </a:pPr>
            <a:endParaRPr lang="en-US"/>
          </a:p>
        </c:txPr>
        <c:crossAx val="12879283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orientation="landscape"/>
  </c:printSettings>
  <c:userShapes r:id="rId1"/>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8896493329942968"/>
          <c:y val="0.33433289477079614"/>
          <c:w val="0.39704236898228723"/>
          <c:h val="0.52323847656954192"/>
        </c:manualLayout>
      </c:layout>
      <c:radarChart>
        <c:radarStyle val="filled"/>
        <c:varyColors val="0"/>
        <c:ser>
          <c:idx val="1"/>
          <c:order val="0"/>
          <c:spPr>
            <a:solidFill>
              <a:srgbClr val="00FF00"/>
            </a:solidFill>
            <a:ln w="25400">
              <a:noFill/>
            </a:ln>
          </c:spPr>
          <c:dLbls>
            <c:spPr>
              <a:noFill/>
              <a:ln w="25400">
                <a:noFill/>
              </a:ln>
            </c:spPr>
            <c:txPr>
              <a:bodyPr/>
              <a:lstStyle/>
              <a:p>
                <a:pPr>
                  <a:defRPr lang="en-US" sz="85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'ISO_2733.6-Domaine 1 (Global)'!$F$2:$F$5</c:f>
              <c:strCache>
                <c:ptCount val="4"/>
                <c:pt idx="0">
                  <c:v>7. Menaces de sécurité</c:v>
                </c:pt>
                <c:pt idx="1">
                  <c:v>8. Exigeances de sécurité</c:v>
                </c:pt>
                <c:pt idx="2">
                  <c:v>9. Contrôle de sécurité</c:v>
                </c:pt>
                <c:pt idx="3">
                  <c:v>10. Techniques de conception et considérations de la sécurité  </c:v>
                </c:pt>
              </c:strCache>
            </c:strRef>
          </c:cat>
          <c:val>
            <c:numRef>
              <c:f>'ISO_2733.6-Domaine 1 (Global)'!$J$2:$J$5</c:f>
              <c:numCache>
                <c:formatCode>0.0</c:formatCode>
                <c:ptCount val="4"/>
                <c:pt idx="0">
                  <c:v>2.5</c:v>
                </c:pt>
                <c:pt idx="1">
                  <c:v>2</c:v>
                </c:pt>
                <c:pt idx="2">
                  <c:v>3</c:v>
                </c:pt>
                <c:pt idx="3">
                  <c:v>4</c:v>
                </c:pt>
              </c:numCache>
            </c:numRef>
          </c:val>
          <c:extLst>
            <c:ext xmlns:c16="http://schemas.microsoft.com/office/drawing/2014/chart" uri="{C3380CC4-5D6E-409C-BE32-E72D297353CC}">
              <c16:uniqueId val="{00000000-44C8-47A0-BEF2-F7F943E1A29F}"/>
            </c:ext>
          </c:extLst>
        </c:ser>
        <c:dLbls>
          <c:showLegendKey val="0"/>
          <c:showVal val="1"/>
          <c:showCatName val="0"/>
          <c:showSerName val="0"/>
          <c:showPercent val="0"/>
          <c:showBubbleSize val="0"/>
        </c:dLbls>
        <c:axId val="128496384"/>
        <c:axId val="128497920"/>
      </c:radarChart>
      <c:catAx>
        <c:axId val="128496384"/>
        <c:scaling>
          <c:orientation val="minMax"/>
        </c:scaling>
        <c:delete val="0"/>
        <c:axPos val="b"/>
        <c:majorGridlines>
          <c:spPr>
            <a:ln w="12700">
              <a:solidFill>
                <a:srgbClr val="000000"/>
              </a:solidFill>
              <a:prstDash val="solid"/>
            </a:ln>
          </c:spPr>
        </c:majorGridlines>
        <c:numFmt formatCode="General" sourceLinked="1"/>
        <c:majorTickMark val="out"/>
        <c:minorTickMark val="none"/>
        <c:tickLblPos val="nextTo"/>
        <c:txPr>
          <a:bodyPr rot="0" vert="horz"/>
          <a:lstStyle/>
          <a:p>
            <a:pPr>
              <a:defRPr lang="en-US" sz="900" b="1" i="0" u="none" strike="noStrike" baseline="0">
                <a:solidFill>
                  <a:srgbClr val="000000"/>
                </a:solidFill>
                <a:latin typeface="Arial"/>
                <a:ea typeface="Arial"/>
                <a:cs typeface="Arial"/>
              </a:defRPr>
            </a:pPr>
            <a:endParaRPr lang="en-US"/>
          </a:p>
        </c:txPr>
        <c:crossAx val="128497920"/>
        <c:crosses val="autoZero"/>
        <c:auto val="0"/>
        <c:lblAlgn val="ctr"/>
        <c:lblOffset val="100"/>
        <c:noMultiLvlLbl val="0"/>
      </c:catAx>
      <c:valAx>
        <c:axId val="128497920"/>
        <c:scaling>
          <c:orientation val="minMax"/>
          <c:max val="5"/>
        </c:scaling>
        <c:delete val="0"/>
        <c:axPos val="l"/>
        <c:majorGridlines>
          <c:spPr>
            <a:ln w="12700">
              <a:solidFill>
                <a:srgbClr val="FF0000"/>
              </a:solidFill>
              <a:prstDash val="solid"/>
            </a:ln>
          </c:spPr>
        </c:majorGridlines>
        <c:numFmt formatCode="0.0" sourceLinked="1"/>
        <c:majorTickMark val="cross"/>
        <c:minorTickMark val="none"/>
        <c:tickLblPos val="nextTo"/>
        <c:spPr>
          <a:ln w="12700">
            <a:solidFill>
              <a:srgbClr val="000000"/>
            </a:solidFill>
            <a:prstDash val="solid"/>
          </a:ln>
        </c:spPr>
        <c:txPr>
          <a:bodyPr rot="0" vert="horz"/>
          <a:lstStyle/>
          <a:p>
            <a:pPr>
              <a:defRPr lang="en-US" sz="1125" b="1" i="0" u="none" strike="noStrike" baseline="0">
                <a:solidFill>
                  <a:srgbClr val="FFFFFF"/>
                </a:solidFill>
                <a:latin typeface="Arial"/>
                <a:ea typeface="Arial"/>
                <a:cs typeface="Arial"/>
              </a:defRPr>
            </a:pPr>
            <a:endParaRPr lang="en-US"/>
          </a:p>
        </c:txPr>
        <c:crossAx val="128496384"/>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orientation="landscape"/>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650" b="1" i="0" u="none" strike="noStrike" baseline="0">
                <a:solidFill>
                  <a:srgbClr val="000000"/>
                </a:solidFill>
                <a:latin typeface="Arial"/>
                <a:ea typeface="Arial"/>
                <a:cs typeface="Arial"/>
              </a:defRPr>
            </a:pPr>
            <a:r>
              <a:rPr lang="fr-FR"/>
              <a:t>État de la sécurité</a:t>
            </a:r>
          </a:p>
        </c:rich>
      </c:tx>
      <c:layout>
        <c:manualLayout>
          <c:xMode val="edge"/>
          <c:yMode val="edge"/>
          <c:x val="0.40326382400307004"/>
          <c:y val="2.8967254408060455E-2"/>
        </c:manualLayout>
      </c:layout>
      <c:overlay val="0"/>
      <c:spPr>
        <a:noFill/>
        <a:ln w="25400">
          <a:noFill/>
        </a:ln>
      </c:spPr>
    </c:title>
    <c:autoTitleDeleted val="0"/>
    <c:plotArea>
      <c:layout>
        <c:manualLayout>
          <c:layoutTarget val="inner"/>
          <c:xMode val="edge"/>
          <c:yMode val="edge"/>
          <c:x val="0.10955722386210576"/>
          <c:y val="0.16498740554156183"/>
          <c:w val="0.53302308914471308"/>
          <c:h val="0.68639798488664949"/>
        </c:manualLayout>
      </c:layout>
      <c:scatterChart>
        <c:scatterStyle val="lineMarker"/>
        <c:varyColors val="0"/>
        <c:ser>
          <c:idx val="0"/>
          <c:order val="0"/>
          <c:tx>
            <c:strRef>
              <c:f>'ISO_2733.6-Domaine 1 (Global)'!$F$2</c:f>
              <c:strCache>
                <c:ptCount val="1"/>
                <c:pt idx="0">
                  <c:v>7. Menaces de sécurité</c:v>
                </c:pt>
              </c:strCache>
            </c:strRef>
          </c:tx>
          <c:spPr>
            <a:ln w="19050">
              <a:noFill/>
            </a:ln>
          </c:spPr>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15:showLeaderLines val="1"/>
              </c:ext>
            </c:extLst>
          </c:dLbls>
          <c:xVal>
            <c:numRef>
              <c:f>'ISO_2733.6-Domaine 1 (Global)'!$G$2</c:f>
              <c:numCache>
                <c:formatCode>0.0</c:formatCode>
                <c:ptCount val="1"/>
                <c:pt idx="0">
                  <c:v>4.0625</c:v>
                </c:pt>
              </c:numCache>
            </c:numRef>
          </c:xVal>
          <c:yVal>
            <c:numRef>
              <c:f>'ISO_2733.6-Domaine 1 (Global)'!$G$2</c:f>
              <c:numCache>
                <c:formatCode>0.0</c:formatCode>
                <c:ptCount val="1"/>
                <c:pt idx="0">
                  <c:v>4.0625</c:v>
                </c:pt>
              </c:numCache>
            </c:numRef>
          </c:yVal>
          <c:smooth val="0"/>
          <c:extLst>
            <c:ext xmlns:c16="http://schemas.microsoft.com/office/drawing/2014/chart" uri="{C3380CC4-5D6E-409C-BE32-E72D297353CC}">
              <c16:uniqueId val="{00000000-CDA6-41B4-9E8A-F73EE2748177}"/>
            </c:ext>
          </c:extLst>
        </c:ser>
        <c:ser>
          <c:idx val="1"/>
          <c:order val="1"/>
          <c:tx>
            <c:strRef>
              <c:f>'ISO_2733.6-Domaine 1 (Global)'!$F$3</c:f>
              <c:strCache>
                <c:ptCount val="1"/>
                <c:pt idx="0">
                  <c:v>8. Exigeances de sécurité</c:v>
                </c:pt>
              </c:strCache>
            </c:strRef>
          </c:tx>
          <c:spPr>
            <a:ln w="28575">
              <a:noFill/>
            </a:ln>
          </c:spPr>
          <c:marker>
            <c:symbol val="square"/>
            <c:size val="5"/>
          </c:marker>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15:showLeaderLines val="1"/>
              </c:ext>
            </c:extLst>
          </c:dLbls>
          <c:xVal>
            <c:numRef>
              <c:f>'ISO_2733.6-Domaine 1 (Global)'!$G$3</c:f>
              <c:numCache>
                <c:formatCode>0.0</c:formatCode>
                <c:ptCount val="1"/>
                <c:pt idx="0">
                  <c:v>1.75</c:v>
                </c:pt>
              </c:numCache>
            </c:numRef>
          </c:xVal>
          <c:yVal>
            <c:numRef>
              <c:f>'ISO_2733.6-Domaine 1 (Global)'!$G$3</c:f>
              <c:numCache>
                <c:formatCode>0.0</c:formatCode>
                <c:ptCount val="1"/>
                <c:pt idx="0">
                  <c:v>1.75</c:v>
                </c:pt>
              </c:numCache>
            </c:numRef>
          </c:yVal>
          <c:smooth val="0"/>
          <c:extLst>
            <c:ext xmlns:c16="http://schemas.microsoft.com/office/drawing/2014/chart" uri="{C3380CC4-5D6E-409C-BE32-E72D297353CC}">
              <c16:uniqueId val="{00000001-CDA6-41B4-9E8A-F73EE2748177}"/>
            </c:ext>
          </c:extLst>
        </c:ser>
        <c:ser>
          <c:idx val="2"/>
          <c:order val="2"/>
          <c:tx>
            <c:strRef>
              <c:f>'ISO_2733.6-Domaine 1 (Global)'!$F$4</c:f>
              <c:strCache>
                <c:ptCount val="1"/>
                <c:pt idx="0">
                  <c:v>9. Contrôle de sécurité</c:v>
                </c:pt>
              </c:strCache>
            </c:strRef>
          </c:tx>
          <c:spPr>
            <a:ln w="28575">
              <a:noFill/>
            </a:ln>
          </c:spPr>
          <c:marker>
            <c:symbol val="triangle"/>
            <c:size val="5"/>
          </c:marker>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15:showLeaderLines val="1"/>
              </c:ext>
            </c:extLst>
          </c:dLbls>
          <c:xVal>
            <c:numRef>
              <c:f>'ISO_2733.6-Domaine 1 (Global)'!$G$4</c:f>
              <c:numCache>
                <c:formatCode>0.0</c:formatCode>
                <c:ptCount val="1"/>
                <c:pt idx="0">
                  <c:v>4.2424242424242431</c:v>
                </c:pt>
              </c:numCache>
            </c:numRef>
          </c:xVal>
          <c:yVal>
            <c:numRef>
              <c:f>'ISO_2733.6-Domaine 1 (Global)'!$G$4</c:f>
              <c:numCache>
                <c:formatCode>0.0</c:formatCode>
                <c:ptCount val="1"/>
                <c:pt idx="0">
                  <c:v>4.2424242424242431</c:v>
                </c:pt>
              </c:numCache>
            </c:numRef>
          </c:yVal>
          <c:smooth val="0"/>
          <c:extLst>
            <c:ext xmlns:c16="http://schemas.microsoft.com/office/drawing/2014/chart" uri="{C3380CC4-5D6E-409C-BE32-E72D297353CC}">
              <c16:uniqueId val="{00000002-CDA6-41B4-9E8A-F73EE2748177}"/>
            </c:ext>
          </c:extLst>
        </c:ser>
        <c:ser>
          <c:idx val="3"/>
          <c:order val="3"/>
          <c:tx>
            <c:strRef>
              <c:f>'ISO_2733.6-Domaine 1 (Global)'!$F$5</c:f>
              <c:strCache>
                <c:ptCount val="1"/>
                <c:pt idx="0">
                  <c:v>10. Techniques de conception et considérations de la sécurité  </c:v>
                </c:pt>
              </c:strCache>
            </c:strRef>
          </c:tx>
          <c:spPr>
            <a:ln w="28575">
              <a:noFill/>
            </a:ln>
          </c:spPr>
          <c:marker>
            <c:symbol val="x"/>
            <c:size val="5"/>
          </c:marker>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15:showLeaderLines val="1"/>
              </c:ext>
            </c:extLst>
          </c:dLbls>
          <c:xVal>
            <c:numRef>
              <c:f>'ISO_2733.6-Domaine 1 (Global)'!$G$5</c:f>
              <c:numCache>
                <c:formatCode>0.0</c:formatCode>
                <c:ptCount val="1"/>
                <c:pt idx="0">
                  <c:v>4.166666666666667</c:v>
                </c:pt>
              </c:numCache>
            </c:numRef>
          </c:xVal>
          <c:yVal>
            <c:numRef>
              <c:f>'ISO_2733.6-Domaine 1 (Global)'!$G$5</c:f>
              <c:numCache>
                <c:formatCode>0.0</c:formatCode>
                <c:ptCount val="1"/>
                <c:pt idx="0">
                  <c:v>4.166666666666667</c:v>
                </c:pt>
              </c:numCache>
            </c:numRef>
          </c:yVal>
          <c:smooth val="0"/>
          <c:extLst>
            <c:ext xmlns:c16="http://schemas.microsoft.com/office/drawing/2014/chart" uri="{C3380CC4-5D6E-409C-BE32-E72D297353CC}">
              <c16:uniqueId val="{00000003-CDA6-41B4-9E8A-F73EE2748177}"/>
            </c:ext>
          </c:extLst>
        </c:ser>
        <c:dLbls>
          <c:showLegendKey val="1"/>
          <c:showVal val="1"/>
          <c:showCatName val="0"/>
          <c:showSerName val="0"/>
          <c:showPercent val="0"/>
          <c:showBubbleSize val="0"/>
        </c:dLbls>
        <c:axId val="254105176"/>
        <c:axId val="254100864"/>
      </c:scatterChart>
      <c:valAx>
        <c:axId val="254105176"/>
        <c:scaling>
          <c:orientation val="minMax"/>
        </c:scaling>
        <c:delete val="1"/>
        <c:axPos val="b"/>
        <c:numFmt formatCode="0.0" sourceLinked="1"/>
        <c:majorTickMark val="out"/>
        <c:minorTickMark val="none"/>
        <c:tickLblPos val="nextTo"/>
        <c:crossAx val="254100864"/>
        <c:crosses val="autoZero"/>
        <c:crossBetween val="midCat"/>
      </c:valAx>
      <c:valAx>
        <c:axId val="254100864"/>
        <c:scaling>
          <c:orientation val="minMax"/>
          <c:max val="5"/>
        </c:scaling>
        <c:delete val="0"/>
        <c:axPos val="l"/>
        <c:majorGridlines>
          <c:spPr>
            <a:ln w="25400">
              <a:solidFill>
                <a:srgbClr val="FF0000"/>
              </a:solidFill>
              <a:prstDash val="solid"/>
            </a:ln>
          </c:spPr>
        </c:majorGridlines>
        <c:numFmt formatCode="0.0" sourceLinked="1"/>
        <c:majorTickMark val="out"/>
        <c:minorTickMark val="none"/>
        <c:tickLblPos val="nextTo"/>
        <c:spPr>
          <a:ln w="12700">
            <a:solidFill>
              <a:srgbClr val="000000"/>
            </a:solidFill>
            <a:prstDash val="solid"/>
          </a:ln>
        </c:spPr>
        <c:txPr>
          <a:bodyPr rot="0" vert="horz"/>
          <a:lstStyle/>
          <a:p>
            <a:pPr>
              <a:defRPr lang="en-US" sz="1450" b="0" i="0" u="none" strike="noStrike" baseline="0">
                <a:solidFill>
                  <a:srgbClr val="FFFFFF"/>
                </a:solidFill>
                <a:latin typeface="Arial"/>
                <a:ea typeface="Arial"/>
                <a:cs typeface="Arial"/>
              </a:defRPr>
            </a:pPr>
            <a:endParaRPr lang="en-US"/>
          </a:p>
        </c:txPr>
        <c:crossAx val="254105176"/>
        <c:crossesAt val="0"/>
        <c:crossBetween val="midCat"/>
        <c:majorUnit val="1"/>
        <c:minorUnit val="0.1"/>
      </c:valAx>
      <c:spPr>
        <a:noFill/>
        <a:ln w="25400">
          <a:noFill/>
        </a:ln>
      </c:spPr>
    </c:plotArea>
    <c:legend>
      <c:legendPos val="r"/>
      <c:layout>
        <c:manualLayout>
          <c:xMode val="edge"/>
          <c:yMode val="edge"/>
          <c:x val="0.69077914065522683"/>
          <c:y val="0.14690666034668209"/>
          <c:w val="0.30072384508315947"/>
          <c:h val="0.14045613548735872"/>
        </c:manualLayout>
      </c:layout>
      <c:overlay val="0"/>
      <c:spPr>
        <a:solidFill>
          <a:srgbClr val="FFFFFF"/>
        </a:solidFill>
        <a:ln w="3175">
          <a:solidFill>
            <a:srgbClr val="000000"/>
          </a:solidFill>
          <a:prstDash val="solid"/>
        </a:ln>
        <a:effectLst>
          <a:outerShdw dist="35921" dir="2700000" algn="br">
            <a:srgbClr val="000000"/>
          </a:outerShdw>
        </a:effectLst>
      </c:spPr>
      <c:txPr>
        <a:bodyPr/>
        <a:lstStyle/>
        <a:p>
          <a:pPr>
            <a:defRPr lang="en-US"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orientation="landscape"/>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8896493329942968"/>
          <c:y val="0.33433289477079614"/>
          <c:w val="0.39704236898228723"/>
          <c:h val="0.52323847656954192"/>
        </c:manualLayout>
      </c:layout>
      <c:radarChart>
        <c:radarStyle val="filled"/>
        <c:varyColors val="0"/>
        <c:ser>
          <c:idx val="1"/>
          <c:order val="0"/>
          <c:spPr>
            <a:solidFill>
              <a:srgbClr val="FF0000"/>
            </a:solidFill>
            <a:ln w="12700">
              <a:solidFill>
                <a:srgbClr val="000000"/>
              </a:solidFill>
              <a:prstDash val="solid"/>
            </a:ln>
          </c:spPr>
          <c:dLbls>
            <c:spPr>
              <a:noFill/>
              <a:ln w="25400">
                <a:noFill/>
              </a:ln>
            </c:spPr>
            <c:txPr>
              <a:bodyPr/>
              <a:lstStyle/>
              <a:p>
                <a:pPr>
                  <a:defRPr lang="en-US" sz="85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'ISO_2733.6-Domaine 1 (Global)'!$F$2:$F$5</c:f>
              <c:strCache>
                <c:ptCount val="4"/>
                <c:pt idx="0">
                  <c:v>7. Menaces de sécurité</c:v>
                </c:pt>
                <c:pt idx="1">
                  <c:v>8. Exigeances de sécurité</c:v>
                </c:pt>
                <c:pt idx="2">
                  <c:v>9. Contrôle de sécurité</c:v>
                </c:pt>
                <c:pt idx="3">
                  <c:v>10. Techniques de conception et considérations de la sécurité  </c:v>
                </c:pt>
              </c:strCache>
            </c:strRef>
          </c:cat>
          <c:val>
            <c:numRef>
              <c:f>'ISO_2733.6-Domaine 1 (Global)'!$G$2:$G$5</c:f>
              <c:numCache>
                <c:formatCode>0.0</c:formatCode>
                <c:ptCount val="4"/>
                <c:pt idx="0">
                  <c:v>4.0625</c:v>
                </c:pt>
                <c:pt idx="1">
                  <c:v>1.75</c:v>
                </c:pt>
                <c:pt idx="2">
                  <c:v>4.2424242424242431</c:v>
                </c:pt>
                <c:pt idx="3">
                  <c:v>4.166666666666667</c:v>
                </c:pt>
              </c:numCache>
            </c:numRef>
          </c:val>
          <c:extLst>
            <c:ext xmlns:c16="http://schemas.microsoft.com/office/drawing/2014/chart" uri="{C3380CC4-5D6E-409C-BE32-E72D297353CC}">
              <c16:uniqueId val="{00000000-628D-4FD1-ACF9-F87048801103}"/>
            </c:ext>
          </c:extLst>
        </c:ser>
        <c:ser>
          <c:idx val="0"/>
          <c:order val="1"/>
          <c:spPr>
            <a:solidFill>
              <a:srgbClr val="00FF00"/>
            </a:solidFill>
            <a:ln w="25400">
              <a:noFill/>
            </a:ln>
          </c:spPr>
          <c:dLbls>
            <c:spPr>
              <a:noFill/>
              <a:ln w="25400">
                <a:noFill/>
              </a:ln>
            </c:spPr>
            <c:txPr>
              <a:bodyPr/>
              <a:lstStyle/>
              <a:p>
                <a:pPr>
                  <a:defRPr lang="en-US" sz="85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'ISO_2733.6-Domaine 1 (Global)'!$F$2:$F$5</c:f>
              <c:strCache>
                <c:ptCount val="4"/>
                <c:pt idx="0">
                  <c:v>7. Menaces de sécurité</c:v>
                </c:pt>
                <c:pt idx="1">
                  <c:v>8. Exigeances de sécurité</c:v>
                </c:pt>
                <c:pt idx="2">
                  <c:v>9. Contrôle de sécurité</c:v>
                </c:pt>
                <c:pt idx="3">
                  <c:v>10. Techniques de conception et considérations de la sécurité  </c:v>
                </c:pt>
              </c:strCache>
            </c:strRef>
          </c:cat>
          <c:val>
            <c:numRef>
              <c:f>'ISO_2733.6-Domaine 1 (Global)'!$J$2:$J$5</c:f>
              <c:numCache>
                <c:formatCode>0.0</c:formatCode>
                <c:ptCount val="4"/>
                <c:pt idx="0">
                  <c:v>2.5</c:v>
                </c:pt>
                <c:pt idx="1">
                  <c:v>2</c:v>
                </c:pt>
                <c:pt idx="2">
                  <c:v>3</c:v>
                </c:pt>
                <c:pt idx="3">
                  <c:v>4</c:v>
                </c:pt>
              </c:numCache>
            </c:numRef>
          </c:val>
          <c:extLst>
            <c:ext xmlns:c16="http://schemas.microsoft.com/office/drawing/2014/chart" uri="{C3380CC4-5D6E-409C-BE32-E72D297353CC}">
              <c16:uniqueId val="{00000001-628D-4FD1-ACF9-F87048801103}"/>
            </c:ext>
          </c:extLst>
        </c:ser>
        <c:dLbls>
          <c:showLegendKey val="0"/>
          <c:showVal val="1"/>
          <c:showCatName val="0"/>
          <c:showSerName val="0"/>
          <c:showPercent val="0"/>
          <c:showBubbleSize val="0"/>
        </c:dLbls>
        <c:axId val="254102432"/>
        <c:axId val="254102824"/>
      </c:radarChart>
      <c:catAx>
        <c:axId val="254102432"/>
        <c:scaling>
          <c:orientation val="minMax"/>
        </c:scaling>
        <c:delete val="0"/>
        <c:axPos val="b"/>
        <c:majorGridlines>
          <c:spPr>
            <a:ln w="12700">
              <a:solidFill>
                <a:srgbClr val="000000"/>
              </a:solidFill>
              <a:prstDash val="solid"/>
            </a:ln>
          </c:spPr>
        </c:majorGridlines>
        <c:numFmt formatCode="General" sourceLinked="1"/>
        <c:majorTickMark val="out"/>
        <c:minorTickMark val="none"/>
        <c:tickLblPos val="nextTo"/>
        <c:txPr>
          <a:bodyPr rot="0" vert="horz"/>
          <a:lstStyle/>
          <a:p>
            <a:pPr>
              <a:defRPr lang="en-US" sz="900" b="1" i="0" u="none" strike="noStrike" baseline="0">
                <a:solidFill>
                  <a:srgbClr val="000000"/>
                </a:solidFill>
                <a:latin typeface="Arial"/>
                <a:ea typeface="Arial"/>
                <a:cs typeface="Arial"/>
              </a:defRPr>
            </a:pPr>
            <a:endParaRPr lang="en-US"/>
          </a:p>
        </c:txPr>
        <c:crossAx val="254102824"/>
        <c:crosses val="autoZero"/>
        <c:auto val="0"/>
        <c:lblAlgn val="ctr"/>
        <c:lblOffset val="100"/>
        <c:noMultiLvlLbl val="0"/>
      </c:catAx>
      <c:valAx>
        <c:axId val="254102824"/>
        <c:scaling>
          <c:orientation val="minMax"/>
          <c:max val="5"/>
        </c:scaling>
        <c:delete val="0"/>
        <c:axPos val="l"/>
        <c:majorGridlines>
          <c:spPr>
            <a:ln w="12700">
              <a:solidFill>
                <a:srgbClr val="FF0000"/>
              </a:solidFill>
              <a:prstDash val="solid"/>
            </a:ln>
          </c:spPr>
        </c:majorGridlines>
        <c:numFmt formatCode="0.0" sourceLinked="1"/>
        <c:majorTickMark val="cross"/>
        <c:minorTickMark val="none"/>
        <c:tickLblPos val="nextTo"/>
        <c:spPr>
          <a:ln w="12700">
            <a:solidFill>
              <a:srgbClr val="000000"/>
            </a:solidFill>
            <a:prstDash val="solid"/>
          </a:ln>
        </c:spPr>
        <c:txPr>
          <a:bodyPr rot="0" vert="horz"/>
          <a:lstStyle/>
          <a:p>
            <a:pPr>
              <a:defRPr lang="en-US" sz="1125" b="1" i="0" u="none" strike="noStrike" baseline="0">
                <a:solidFill>
                  <a:srgbClr val="FFFFFF"/>
                </a:solidFill>
                <a:latin typeface="Arial"/>
                <a:ea typeface="Arial"/>
                <a:cs typeface="Arial"/>
              </a:defRPr>
            </a:pPr>
            <a:endParaRPr lang="en-US"/>
          </a:p>
        </c:txPr>
        <c:crossAx val="25410243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orientation="landscape"/>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8896493329942968"/>
          <c:y val="0.33433289477079614"/>
          <c:w val="0.39704236898228723"/>
          <c:h val="0.52323847656954192"/>
        </c:manualLayout>
      </c:layout>
      <c:radarChart>
        <c:radarStyle val="filled"/>
        <c:varyColors val="0"/>
        <c:ser>
          <c:idx val="1"/>
          <c:order val="0"/>
          <c:spPr>
            <a:solidFill>
              <a:srgbClr val="FF0000"/>
            </a:solidFill>
            <a:ln w="12700">
              <a:solidFill>
                <a:srgbClr val="000000"/>
              </a:solidFill>
              <a:prstDash val="solid"/>
            </a:ln>
          </c:spPr>
          <c:dLbls>
            <c:spPr>
              <a:noFill/>
              <a:ln w="25400">
                <a:noFill/>
              </a:ln>
            </c:spPr>
            <c:txPr>
              <a:bodyPr/>
              <a:lstStyle/>
              <a:p>
                <a:pPr>
                  <a:defRPr lang="en-US" sz="85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'ISO_27001-Domaine 1 (Global)'!$F$2:$F$8</c:f>
              <c:strCache>
                <c:ptCount val="7"/>
                <c:pt idx="0">
                  <c:v>4.contexte de l’organisation</c:v>
                </c:pt>
                <c:pt idx="1">
                  <c:v>5.Leadership</c:v>
                </c:pt>
                <c:pt idx="2">
                  <c:v>6. Planification</c:v>
                </c:pt>
                <c:pt idx="3">
                  <c:v>7. Support</c:v>
                </c:pt>
                <c:pt idx="4">
                  <c:v>8. Fonctionnement</c:v>
                </c:pt>
                <c:pt idx="5">
                  <c:v>9.Evaluation des performances</c:v>
                </c:pt>
                <c:pt idx="6">
                  <c:v>10. Amélioration</c:v>
                </c:pt>
              </c:strCache>
            </c:strRef>
          </c:cat>
          <c:val>
            <c:numRef>
              <c:f>'ISO_27001-Domaine 1 (Global)'!$G$2:$G$8</c:f>
              <c:numCache>
                <c:formatCode>0.0</c:formatCode>
                <c:ptCount val="7"/>
                <c:pt idx="0">
                  <c:v>3.1250000000000004</c:v>
                </c:pt>
                <c:pt idx="1">
                  <c:v>0.55555555555555558</c:v>
                </c:pt>
                <c:pt idx="2">
                  <c:v>3.3333333333333335</c:v>
                </c:pt>
                <c:pt idx="3">
                  <c:v>3</c:v>
                </c:pt>
                <c:pt idx="4">
                  <c:v>2.3888888888888888</c:v>
                </c:pt>
                <c:pt idx="5">
                  <c:v>3.0555555555555558</c:v>
                </c:pt>
                <c:pt idx="6">
                  <c:v>4.166666666666667</c:v>
                </c:pt>
              </c:numCache>
            </c:numRef>
          </c:val>
          <c:extLst>
            <c:ext xmlns:c16="http://schemas.microsoft.com/office/drawing/2014/chart" uri="{C3380CC4-5D6E-409C-BE32-E72D297353CC}">
              <c16:uniqueId val="{00000000-A47B-491D-A379-A275B2D007DC}"/>
            </c:ext>
          </c:extLst>
        </c:ser>
        <c:ser>
          <c:idx val="0"/>
          <c:order val="1"/>
          <c:spPr>
            <a:solidFill>
              <a:srgbClr val="00FF00"/>
            </a:solidFill>
            <a:ln w="25400">
              <a:noFill/>
            </a:ln>
          </c:spPr>
          <c:dLbls>
            <c:spPr>
              <a:noFill/>
              <a:ln w="25400">
                <a:noFill/>
              </a:ln>
            </c:spPr>
            <c:txPr>
              <a:bodyPr/>
              <a:lstStyle/>
              <a:p>
                <a:pPr>
                  <a:defRPr lang="en-US" sz="85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'ISO_27001-Domaine 1 (Global)'!$F$2:$F$8</c:f>
              <c:strCache>
                <c:ptCount val="7"/>
                <c:pt idx="0">
                  <c:v>4.contexte de l’organisation</c:v>
                </c:pt>
                <c:pt idx="1">
                  <c:v>5.Leadership</c:v>
                </c:pt>
                <c:pt idx="2">
                  <c:v>6. Planification</c:v>
                </c:pt>
                <c:pt idx="3">
                  <c:v>7. Support</c:v>
                </c:pt>
                <c:pt idx="4">
                  <c:v>8. Fonctionnement</c:v>
                </c:pt>
                <c:pt idx="5">
                  <c:v>9.Evaluation des performances</c:v>
                </c:pt>
                <c:pt idx="6">
                  <c:v>10. Amélioration</c:v>
                </c:pt>
              </c:strCache>
            </c:strRef>
          </c:cat>
          <c:val>
            <c:numRef>
              <c:f>'ISO_27001-Domaine 1 (Global)'!$J$2:$J$8</c:f>
              <c:numCache>
                <c:formatCode>0.0</c:formatCode>
                <c:ptCount val="7"/>
                <c:pt idx="0">
                  <c:v>2.5</c:v>
                </c:pt>
                <c:pt idx="1">
                  <c:v>2</c:v>
                </c:pt>
                <c:pt idx="2">
                  <c:v>3</c:v>
                </c:pt>
                <c:pt idx="3">
                  <c:v>4</c:v>
                </c:pt>
                <c:pt idx="4">
                  <c:v>4</c:v>
                </c:pt>
                <c:pt idx="5">
                  <c:v>4</c:v>
                </c:pt>
                <c:pt idx="6">
                  <c:v>4</c:v>
                </c:pt>
              </c:numCache>
            </c:numRef>
          </c:val>
          <c:extLst>
            <c:ext xmlns:c16="http://schemas.microsoft.com/office/drawing/2014/chart" uri="{C3380CC4-5D6E-409C-BE32-E72D297353CC}">
              <c16:uniqueId val="{00000001-A47B-491D-A379-A275B2D007DC}"/>
            </c:ext>
          </c:extLst>
        </c:ser>
        <c:dLbls>
          <c:showLegendKey val="0"/>
          <c:showVal val="1"/>
          <c:showCatName val="0"/>
          <c:showSerName val="0"/>
          <c:showPercent val="0"/>
          <c:showBubbleSize val="0"/>
        </c:dLbls>
        <c:axId val="254102432"/>
        <c:axId val="254102824"/>
      </c:radarChart>
      <c:catAx>
        <c:axId val="254102432"/>
        <c:scaling>
          <c:orientation val="minMax"/>
        </c:scaling>
        <c:delete val="0"/>
        <c:axPos val="b"/>
        <c:majorGridlines>
          <c:spPr>
            <a:ln w="12700">
              <a:solidFill>
                <a:srgbClr val="000000"/>
              </a:solidFill>
              <a:prstDash val="solid"/>
            </a:ln>
          </c:spPr>
        </c:majorGridlines>
        <c:numFmt formatCode="General" sourceLinked="1"/>
        <c:majorTickMark val="out"/>
        <c:minorTickMark val="none"/>
        <c:tickLblPos val="nextTo"/>
        <c:txPr>
          <a:bodyPr rot="0" vert="horz"/>
          <a:lstStyle/>
          <a:p>
            <a:pPr>
              <a:defRPr lang="en-US" sz="900" b="1" i="0" u="none" strike="noStrike" baseline="0">
                <a:solidFill>
                  <a:srgbClr val="000000"/>
                </a:solidFill>
                <a:latin typeface="Arial"/>
                <a:ea typeface="Arial"/>
                <a:cs typeface="Arial"/>
              </a:defRPr>
            </a:pPr>
            <a:endParaRPr lang="en-US"/>
          </a:p>
        </c:txPr>
        <c:crossAx val="254102824"/>
        <c:crosses val="autoZero"/>
        <c:auto val="0"/>
        <c:lblAlgn val="ctr"/>
        <c:lblOffset val="100"/>
        <c:noMultiLvlLbl val="0"/>
      </c:catAx>
      <c:valAx>
        <c:axId val="254102824"/>
        <c:scaling>
          <c:orientation val="minMax"/>
          <c:max val="5"/>
        </c:scaling>
        <c:delete val="0"/>
        <c:axPos val="l"/>
        <c:majorGridlines>
          <c:spPr>
            <a:ln w="12700">
              <a:solidFill>
                <a:srgbClr val="FF0000"/>
              </a:solidFill>
              <a:prstDash val="solid"/>
            </a:ln>
          </c:spPr>
        </c:majorGridlines>
        <c:numFmt formatCode="0.0" sourceLinked="1"/>
        <c:majorTickMark val="cross"/>
        <c:minorTickMark val="none"/>
        <c:tickLblPos val="nextTo"/>
        <c:spPr>
          <a:ln w="12700">
            <a:solidFill>
              <a:srgbClr val="000000"/>
            </a:solidFill>
            <a:prstDash val="solid"/>
          </a:ln>
        </c:spPr>
        <c:txPr>
          <a:bodyPr rot="0" vert="horz"/>
          <a:lstStyle/>
          <a:p>
            <a:pPr>
              <a:defRPr lang="en-US" sz="1125" b="1" i="0" u="none" strike="noStrike" baseline="0">
                <a:solidFill>
                  <a:srgbClr val="FFFFFF"/>
                </a:solidFill>
                <a:latin typeface="Arial"/>
                <a:ea typeface="Arial"/>
                <a:cs typeface="Arial"/>
              </a:defRPr>
            </a:pPr>
            <a:endParaRPr lang="en-US"/>
          </a:p>
        </c:txPr>
        <c:crossAx val="25410243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orientation="landscape"/>
  </c:printSettings>
  <c:userShapes r:id="rId1"/>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lang="en-US" sz="1175" b="1" i="0" u="none" strike="noStrike" baseline="0">
                <a:solidFill>
                  <a:srgbClr val="000000"/>
                </a:solidFill>
                <a:latin typeface="Arial"/>
                <a:ea typeface="Arial"/>
                <a:cs typeface="Arial"/>
              </a:defRPr>
            </a:pPr>
            <a:r>
              <a:rPr lang="fr-FR"/>
              <a:t>7. Menaces de sécurité</a:t>
            </a:r>
            <a:endParaRPr lang="fr-FR" baseline="0"/>
          </a:p>
        </c:rich>
      </c:tx>
      <c:layout>
        <c:manualLayout>
          <c:xMode val="edge"/>
          <c:yMode val="edge"/>
          <c:x val="7.5805753364494771E-2"/>
          <c:y val="1.9878713204859177E-2"/>
        </c:manualLayout>
      </c:layout>
      <c:overlay val="0"/>
      <c:spPr>
        <a:noFill/>
        <a:ln w="25400">
          <a:noFill/>
        </a:ln>
      </c:spPr>
    </c:title>
    <c:autoTitleDeleted val="0"/>
    <c:plotArea>
      <c:layout>
        <c:manualLayout>
          <c:layoutTarget val="inner"/>
          <c:xMode val="edge"/>
          <c:yMode val="edge"/>
          <c:x val="2.1538510077772119E-2"/>
          <c:y val="0.18511450381679398"/>
          <c:w val="0.64769376733871886"/>
          <c:h val="0.8034351145038171"/>
        </c:manualLayout>
      </c:layout>
      <c:radarChart>
        <c:radarStyle val="filled"/>
        <c:varyColors val="0"/>
        <c:ser>
          <c:idx val="0"/>
          <c:order val="0"/>
          <c:spPr>
            <a:solidFill>
              <a:srgbClr val="9999FF"/>
            </a:solidFill>
            <a:ln w="12700">
              <a:solidFill>
                <a:srgbClr val="000000"/>
              </a:solidFill>
              <a:prstDash val="solid"/>
            </a:ln>
          </c:spPr>
          <c:dLbls>
            <c:delete val="1"/>
          </c:dLbls>
          <c:cat>
            <c:strRef>
              <c:f>'ISO_2733.6-Domaine 7'!$E$3:$E$10</c:f>
              <c:strCache>
                <c:ptCount val="8"/>
                <c:pt idx="0">
                  <c:v>7.2 Accès non autorisé </c:v>
                </c:pt>
                <c:pt idx="1">
                  <c:v>7.3 Reniflage de paquet </c:v>
                </c:pt>
                <c:pt idx="2">
                  <c:v>7.4 Point d'accès sans fil erroné </c:v>
                </c:pt>
                <c:pt idx="3">
                  <c:v>7.5 Attaque par déni de service </c:v>
                </c:pt>
                <c:pt idx="4">
                  <c:v>7.6 Bluejacking</c:v>
                </c:pt>
                <c:pt idx="5">
                  <c:v>7.7 Bluesnarfing</c:v>
                </c:pt>
                <c:pt idx="6">
                  <c:v>7.8 Réseaux Adhoc</c:v>
                </c:pt>
                <c:pt idx="7">
                  <c:v>7.9 Autres menaces</c:v>
                </c:pt>
              </c:strCache>
            </c:strRef>
          </c:cat>
          <c:val>
            <c:numRef>
              <c:f>'ISO_2733.6-Domaine 7'!$J$3:$J$10</c:f>
              <c:numCache>
                <c:formatCode>0.0</c:formatCode>
                <c:ptCount val="8"/>
                <c:pt idx="0">
                  <c:v>5</c:v>
                </c:pt>
                <c:pt idx="1">
                  <c:v>5</c:v>
                </c:pt>
                <c:pt idx="2">
                  <c:v>2.5</c:v>
                </c:pt>
                <c:pt idx="3">
                  <c:v>5</c:v>
                </c:pt>
                <c:pt idx="4">
                  <c:v>0</c:v>
                </c:pt>
                <c:pt idx="5">
                  <c:v>5</c:v>
                </c:pt>
                <c:pt idx="6">
                  <c:v>5</c:v>
                </c:pt>
                <c:pt idx="7">
                  <c:v>5</c:v>
                </c:pt>
              </c:numCache>
            </c:numRef>
          </c:val>
          <c:extLst>
            <c:ext xmlns:c16="http://schemas.microsoft.com/office/drawing/2014/chart" uri="{C3380CC4-5D6E-409C-BE32-E72D297353CC}">
              <c16:uniqueId val="{00000000-99C3-4131-96A7-CBE71C8E8DA4}"/>
            </c:ext>
          </c:extLst>
        </c:ser>
        <c:dLbls>
          <c:showLegendKey val="0"/>
          <c:showVal val="1"/>
          <c:showCatName val="0"/>
          <c:showSerName val="0"/>
          <c:showPercent val="0"/>
          <c:showBubbleSize val="0"/>
        </c:dLbls>
        <c:axId val="254100472"/>
        <c:axId val="254104000"/>
      </c:radarChart>
      <c:catAx>
        <c:axId val="254100472"/>
        <c:scaling>
          <c:orientation val="minMax"/>
        </c:scaling>
        <c:delete val="0"/>
        <c:axPos val="b"/>
        <c:majorGridlines/>
        <c:numFmt formatCode="General" sourceLinked="1"/>
        <c:majorTickMark val="out"/>
        <c:minorTickMark val="none"/>
        <c:tickLblPos val="nextTo"/>
        <c:txPr>
          <a:bodyPr rot="0" vert="horz"/>
          <a:lstStyle/>
          <a:p>
            <a:pPr>
              <a:defRPr lang="en-US" sz="1200" b="0" i="0" u="none" strike="noStrike" baseline="0">
                <a:solidFill>
                  <a:srgbClr val="000000"/>
                </a:solidFill>
                <a:latin typeface="Arial"/>
                <a:ea typeface="Arial"/>
                <a:cs typeface="Arial"/>
              </a:defRPr>
            </a:pPr>
            <a:endParaRPr lang="en-US"/>
          </a:p>
        </c:txPr>
        <c:crossAx val="254104000"/>
        <c:crosses val="autoZero"/>
        <c:auto val="0"/>
        <c:lblAlgn val="ctr"/>
        <c:lblOffset val="100"/>
        <c:noMultiLvlLbl val="0"/>
      </c:catAx>
      <c:valAx>
        <c:axId val="254104000"/>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875" b="0" i="0" u="none" strike="noStrike" baseline="0">
                <a:solidFill>
                  <a:srgbClr val="000000"/>
                </a:solidFill>
                <a:latin typeface="Arial"/>
                <a:ea typeface="Arial"/>
                <a:cs typeface="Arial"/>
              </a:defRPr>
            </a:pPr>
            <a:endParaRPr lang="en-US"/>
          </a:p>
        </c:txPr>
        <c:crossAx val="25410047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lang="en-US" sz="1175" b="1" i="0" u="none" strike="noStrike" baseline="0">
                <a:solidFill>
                  <a:srgbClr val="000000"/>
                </a:solidFill>
                <a:latin typeface="Arial"/>
                <a:ea typeface="Arial"/>
                <a:cs typeface="Arial"/>
              </a:defRPr>
            </a:pPr>
            <a:r>
              <a:rPr lang="fr-FR"/>
              <a:t>8. Exigeances de sécurité</a:t>
            </a:r>
          </a:p>
        </c:rich>
      </c:tx>
      <c:layout>
        <c:manualLayout>
          <c:xMode val="edge"/>
          <c:yMode val="edge"/>
          <c:x val="7.5805753364494771E-2"/>
          <c:y val="1.9878713204859177E-2"/>
        </c:manualLayout>
      </c:layout>
      <c:overlay val="0"/>
      <c:spPr>
        <a:noFill/>
        <a:ln w="25400">
          <a:noFill/>
        </a:ln>
      </c:spPr>
    </c:title>
    <c:autoTitleDeleted val="0"/>
    <c:plotArea>
      <c:layout>
        <c:manualLayout>
          <c:layoutTarget val="inner"/>
          <c:xMode val="edge"/>
          <c:yMode val="edge"/>
          <c:x val="2.1538510077772119E-2"/>
          <c:y val="0.18511450381679398"/>
          <c:w val="0.64769376733871886"/>
          <c:h val="0.8034351145038171"/>
        </c:manualLayout>
      </c:layout>
      <c:radarChart>
        <c:radarStyle val="filled"/>
        <c:varyColors val="0"/>
        <c:ser>
          <c:idx val="0"/>
          <c:order val="0"/>
          <c:spPr>
            <a:solidFill>
              <a:srgbClr val="9999FF"/>
            </a:solidFill>
            <a:ln w="12700">
              <a:solidFill>
                <a:srgbClr val="000000"/>
              </a:solidFill>
              <a:prstDash val="solid"/>
            </a:ln>
          </c:spPr>
          <c:dLbls>
            <c:delete val="1"/>
          </c:dLbls>
          <c:cat>
            <c:strRef>
              <c:f>'ISO_2733.6-Domaine 8'!$E$3:$E$8</c:f>
              <c:strCache>
                <c:ptCount val="6"/>
                <c:pt idx="0">
                  <c:v>8.2 Confidentialité</c:v>
                </c:pt>
                <c:pt idx="1">
                  <c:v>8.3 Intégrité</c:v>
                </c:pt>
                <c:pt idx="2">
                  <c:v>8.4 Disponibilité</c:v>
                </c:pt>
                <c:pt idx="3">
                  <c:v>8.5 Authentification</c:v>
                </c:pt>
                <c:pt idx="4">
                  <c:v>8.6 Autorisation</c:v>
                </c:pt>
                <c:pt idx="5">
                  <c:v>8.7 Responsabilité(non-repudiation)</c:v>
                </c:pt>
              </c:strCache>
            </c:strRef>
          </c:cat>
          <c:val>
            <c:numRef>
              <c:f>'ISO_2733.6-Domaine 8'!$J$3:$J$8</c:f>
              <c:numCache>
                <c:formatCode>0.0</c:formatCode>
                <c:ptCount val="6"/>
                <c:pt idx="0">
                  <c:v>2.5</c:v>
                </c:pt>
                <c:pt idx="1">
                  <c:v>1.25</c:v>
                </c:pt>
                <c:pt idx="2">
                  <c:v>1.25</c:v>
                </c:pt>
                <c:pt idx="3">
                  <c:v>3</c:v>
                </c:pt>
                <c:pt idx="4">
                  <c:v>2.5</c:v>
                </c:pt>
                <c:pt idx="5">
                  <c:v>0</c:v>
                </c:pt>
              </c:numCache>
            </c:numRef>
          </c:val>
          <c:extLst>
            <c:ext xmlns:c16="http://schemas.microsoft.com/office/drawing/2014/chart" uri="{C3380CC4-5D6E-409C-BE32-E72D297353CC}">
              <c16:uniqueId val="{00000000-981C-4B40-81E8-E3CC3E4161CB}"/>
            </c:ext>
          </c:extLst>
        </c:ser>
        <c:dLbls>
          <c:showLegendKey val="0"/>
          <c:showVal val="1"/>
          <c:showCatName val="0"/>
          <c:showSerName val="0"/>
          <c:showPercent val="0"/>
          <c:showBubbleSize val="0"/>
        </c:dLbls>
        <c:axId val="254100472"/>
        <c:axId val="254104000"/>
      </c:radarChart>
      <c:catAx>
        <c:axId val="254100472"/>
        <c:scaling>
          <c:orientation val="minMax"/>
        </c:scaling>
        <c:delete val="0"/>
        <c:axPos val="b"/>
        <c:majorGridlines/>
        <c:numFmt formatCode="General" sourceLinked="1"/>
        <c:majorTickMark val="out"/>
        <c:minorTickMark val="none"/>
        <c:tickLblPos val="nextTo"/>
        <c:txPr>
          <a:bodyPr rot="0" vert="horz"/>
          <a:lstStyle/>
          <a:p>
            <a:pPr>
              <a:defRPr lang="en-US" sz="1200" b="0" i="0" u="none" strike="noStrike" baseline="0">
                <a:solidFill>
                  <a:srgbClr val="000000"/>
                </a:solidFill>
                <a:latin typeface="Arial"/>
                <a:ea typeface="Arial"/>
                <a:cs typeface="Arial"/>
              </a:defRPr>
            </a:pPr>
            <a:endParaRPr lang="en-US"/>
          </a:p>
        </c:txPr>
        <c:crossAx val="254104000"/>
        <c:crosses val="autoZero"/>
        <c:auto val="0"/>
        <c:lblAlgn val="ctr"/>
        <c:lblOffset val="100"/>
        <c:noMultiLvlLbl val="0"/>
      </c:catAx>
      <c:valAx>
        <c:axId val="254104000"/>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875" b="0" i="0" u="none" strike="noStrike" baseline="0">
                <a:solidFill>
                  <a:srgbClr val="000000"/>
                </a:solidFill>
                <a:latin typeface="Arial"/>
                <a:ea typeface="Arial"/>
                <a:cs typeface="Arial"/>
              </a:defRPr>
            </a:pPr>
            <a:endParaRPr lang="en-US"/>
          </a:p>
        </c:txPr>
        <c:crossAx val="25410047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lang="en-US" sz="1175" b="1" i="0" u="none" strike="noStrike" baseline="0">
                <a:solidFill>
                  <a:srgbClr val="000000"/>
                </a:solidFill>
                <a:latin typeface="Arial"/>
                <a:ea typeface="Arial"/>
                <a:cs typeface="Arial"/>
              </a:defRPr>
            </a:pPr>
            <a:r>
              <a:rPr lang="fr-FR"/>
              <a:t>9. Contrôle de sécurité</a:t>
            </a:r>
          </a:p>
        </c:rich>
      </c:tx>
      <c:layout>
        <c:manualLayout>
          <c:xMode val="edge"/>
          <c:yMode val="edge"/>
          <c:x val="7.5805753364494771E-2"/>
          <c:y val="1.9878713204859177E-2"/>
        </c:manualLayout>
      </c:layout>
      <c:overlay val="0"/>
      <c:spPr>
        <a:noFill/>
        <a:ln w="25400">
          <a:noFill/>
        </a:ln>
      </c:spPr>
    </c:title>
    <c:autoTitleDeleted val="0"/>
    <c:plotArea>
      <c:layout>
        <c:manualLayout>
          <c:layoutTarget val="inner"/>
          <c:xMode val="edge"/>
          <c:yMode val="edge"/>
          <c:x val="2.1538510077772119E-2"/>
          <c:y val="0.18511450381679398"/>
          <c:w val="0.64769376733871886"/>
          <c:h val="0.8034351145038171"/>
        </c:manualLayout>
      </c:layout>
      <c:radarChart>
        <c:radarStyle val="filled"/>
        <c:varyColors val="0"/>
        <c:ser>
          <c:idx val="0"/>
          <c:order val="0"/>
          <c:spPr>
            <a:solidFill>
              <a:srgbClr val="9999FF"/>
            </a:solidFill>
            <a:ln w="12700">
              <a:solidFill>
                <a:srgbClr val="000000"/>
              </a:solidFill>
              <a:prstDash val="solid"/>
            </a:ln>
          </c:spPr>
          <c:dLbls>
            <c:delete val="1"/>
          </c:dLbls>
          <c:cat>
            <c:strRef>
              <c:f>'ISO_2733.6-Domaine 9'!$E$3:$E$13</c:f>
              <c:strCache>
                <c:ptCount val="11"/>
                <c:pt idx="0">
                  <c:v>9.1 les controles les plus courants</c:v>
                </c:pt>
                <c:pt idx="1">
                  <c:v>9.2 Contrôle du chiffrement et mise en œuvre de </c:v>
                </c:pt>
                <c:pt idx="2">
                  <c:v>9.3 Intégrité évaluation</c:v>
                </c:pt>
                <c:pt idx="3">
                  <c:v>9.4 Authentification</c:v>
                </c:pt>
                <c:pt idx="4">
                  <c:v>9.5.1 mécanismes courants de contrôle d'acces</c:v>
                </c:pt>
                <c:pt idx="5">
                  <c:v>9.5.2 Permission contrôle</c:v>
                </c:pt>
                <c:pt idx="6">
                  <c:v>9.5.3 Contrôle en réseau</c:v>
                </c:pt>
                <c:pt idx="7">
                  <c:v>9.6 Attaque par déni de service résilience</c:v>
                </c:pt>
                <c:pt idx="8">
                  <c:v>9.7 Ségrégation de la DMZ par le biais d' un pare feu de protection</c:v>
                </c:pt>
                <c:pt idx="9">
                  <c:v>9.8 Gestion des vulnérabilités grace à des configurations sécurisées et au renforcement des dispositifs</c:v>
                </c:pt>
                <c:pt idx="10">
                  <c:v>9.9 Surveillance continue des réseaux sans fil</c:v>
                </c:pt>
              </c:strCache>
            </c:strRef>
          </c:cat>
          <c:val>
            <c:numRef>
              <c:f>'ISO_2733.6-Domaine 9'!$J$3:$J$13</c:f>
              <c:numCache>
                <c:formatCode>0.0</c:formatCode>
                <c:ptCount val="11"/>
                <c:pt idx="0">
                  <c:v>2.5</c:v>
                </c:pt>
                <c:pt idx="1">
                  <c:v>2.5</c:v>
                </c:pt>
                <c:pt idx="2">
                  <c:v>1.6666666666666667</c:v>
                </c:pt>
                <c:pt idx="3">
                  <c:v>5</c:v>
                </c:pt>
                <c:pt idx="4">
                  <c:v>5</c:v>
                </c:pt>
                <c:pt idx="5">
                  <c:v>5</c:v>
                </c:pt>
                <c:pt idx="6">
                  <c:v>5</c:v>
                </c:pt>
                <c:pt idx="7">
                  <c:v>5</c:v>
                </c:pt>
                <c:pt idx="8">
                  <c:v>5</c:v>
                </c:pt>
                <c:pt idx="9">
                  <c:v>5</c:v>
                </c:pt>
                <c:pt idx="10">
                  <c:v>5</c:v>
                </c:pt>
              </c:numCache>
            </c:numRef>
          </c:val>
          <c:extLst>
            <c:ext xmlns:c16="http://schemas.microsoft.com/office/drawing/2014/chart" uri="{C3380CC4-5D6E-409C-BE32-E72D297353CC}">
              <c16:uniqueId val="{00000000-0ADA-439E-9A96-364533B7621C}"/>
            </c:ext>
          </c:extLst>
        </c:ser>
        <c:dLbls>
          <c:showLegendKey val="0"/>
          <c:showVal val="1"/>
          <c:showCatName val="0"/>
          <c:showSerName val="0"/>
          <c:showPercent val="0"/>
          <c:showBubbleSize val="0"/>
        </c:dLbls>
        <c:axId val="254100472"/>
        <c:axId val="254104000"/>
      </c:radarChart>
      <c:catAx>
        <c:axId val="254100472"/>
        <c:scaling>
          <c:orientation val="minMax"/>
        </c:scaling>
        <c:delete val="0"/>
        <c:axPos val="b"/>
        <c:majorGridlines/>
        <c:numFmt formatCode="General" sourceLinked="1"/>
        <c:majorTickMark val="out"/>
        <c:minorTickMark val="none"/>
        <c:tickLblPos val="nextTo"/>
        <c:txPr>
          <a:bodyPr rot="0" vert="horz"/>
          <a:lstStyle/>
          <a:p>
            <a:pPr>
              <a:defRPr lang="en-US" sz="1200" b="0" i="0" u="none" strike="noStrike" baseline="0">
                <a:solidFill>
                  <a:srgbClr val="000000"/>
                </a:solidFill>
                <a:latin typeface="Arial"/>
                <a:ea typeface="Arial"/>
                <a:cs typeface="Arial"/>
              </a:defRPr>
            </a:pPr>
            <a:endParaRPr lang="en-US"/>
          </a:p>
        </c:txPr>
        <c:crossAx val="254104000"/>
        <c:crosses val="autoZero"/>
        <c:auto val="0"/>
        <c:lblAlgn val="ctr"/>
        <c:lblOffset val="100"/>
        <c:noMultiLvlLbl val="0"/>
      </c:catAx>
      <c:valAx>
        <c:axId val="254104000"/>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875" b="0" i="0" u="none" strike="noStrike" baseline="0">
                <a:solidFill>
                  <a:srgbClr val="000000"/>
                </a:solidFill>
                <a:latin typeface="Arial"/>
                <a:ea typeface="Arial"/>
                <a:cs typeface="Arial"/>
              </a:defRPr>
            </a:pPr>
            <a:endParaRPr lang="en-US"/>
          </a:p>
        </c:txPr>
        <c:crossAx val="25410047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lang="en-US" sz="1175" b="1" i="0" u="none" strike="noStrike" baseline="0">
                <a:solidFill>
                  <a:srgbClr val="000000"/>
                </a:solidFill>
                <a:latin typeface="Arial"/>
                <a:ea typeface="Arial"/>
                <a:cs typeface="Arial"/>
              </a:defRPr>
            </a:pPr>
            <a:r>
              <a:rPr lang="fr-FR"/>
              <a:t>10. Techniques de conception et considérations de la sécurité  </a:t>
            </a:r>
          </a:p>
        </c:rich>
      </c:tx>
      <c:layout>
        <c:manualLayout>
          <c:xMode val="edge"/>
          <c:yMode val="edge"/>
          <c:x val="7.5805753364494771E-2"/>
          <c:y val="1.9878713204859177E-2"/>
        </c:manualLayout>
      </c:layout>
      <c:overlay val="0"/>
      <c:spPr>
        <a:noFill/>
        <a:ln w="25400">
          <a:noFill/>
        </a:ln>
      </c:spPr>
    </c:title>
    <c:autoTitleDeleted val="0"/>
    <c:plotArea>
      <c:layout>
        <c:manualLayout>
          <c:layoutTarget val="inner"/>
          <c:xMode val="edge"/>
          <c:yMode val="edge"/>
          <c:x val="2.1538510077772119E-2"/>
          <c:y val="0.18511450381679398"/>
          <c:w val="0.64769376733871886"/>
          <c:h val="0.8034351145038171"/>
        </c:manualLayout>
      </c:layout>
      <c:radarChart>
        <c:radarStyle val="filled"/>
        <c:varyColors val="0"/>
        <c:ser>
          <c:idx val="0"/>
          <c:order val="0"/>
          <c:spPr>
            <a:solidFill>
              <a:srgbClr val="9999FF"/>
            </a:solidFill>
            <a:ln w="12700">
              <a:solidFill>
                <a:srgbClr val="000000"/>
              </a:solidFill>
              <a:prstDash val="solid"/>
            </a:ln>
          </c:spPr>
          <c:dLbls>
            <c:delete val="1"/>
          </c:dLbls>
          <c:cat>
            <c:strRef>
              <c:f>'ISO_2733.6-Domaine 10'!$E$3:$E$14</c:f>
              <c:strCache>
                <c:ptCount val="12"/>
                <c:pt idx="0">
                  <c:v>10.1 vérifications de base</c:v>
                </c:pt>
                <c:pt idx="1">
                  <c:v>10.2.2  Authentification de l'Utilisateur</c:v>
                </c:pt>
                <c:pt idx="2">
                  <c:v>10.2.3 Confidentialité Intégrité</c:v>
                </c:pt>
                <c:pt idx="3">
                  <c:v>10.2.4 Technologie sans fil WIFI</c:v>
                </c:pt>
                <c:pt idx="4">
                  <c:v>10.2.5 Autres configurations WIFI</c:v>
                </c:pt>
                <c:pt idx="5">
                  <c:v>10.2.6 Contrôle d' accès-utilisation des équipements</c:v>
                </c:pt>
                <c:pt idx="6">
                  <c:v>10.2.7 Contrôle d' accès-  point d'accès à l' infrastructure</c:v>
                </c:pt>
                <c:pt idx="7">
                  <c:v>10.2.8 Disponibilité</c:v>
                </c:pt>
                <c:pt idx="8">
                  <c:v>10.2.9 Responsabilité</c:v>
                </c:pt>
                <c:pt idx="9">
                  <c:v>10.3 Sécurité des communications mobiles </c:v>
                </c:pt>
                <c:pt idx="10">
                  <c:v>10.4 Bluetooth</c:v>
                </c:pt>
                <c:pt idx="11">
                  <c:v>10.5 Autres technologies sans fil</c:v>
                </c:pt>
              </c:strCache>
            </c:strRef>
          </c:cat>
          <c:val>
            <c:numRef>
              <c:f>'ISO_2733.6-Domaine 10'!$J$3:$J$14</c:f>
              <c:numCache>
                <c:formatCode>0.0</c:formatCode>
                <c:ptCount val="12"/>
                <c:pt idx="0">
                  <c:v>1.6666666666666667</c:v>
                </c:pt>
                <c:pt idx="1">
                  <c:v>3.3333333333333335</c:v>
                </c:pt>
                <c:pt idx="2">
                  <c:v>0</c:v>
                </c:pt>
                <c:pt idx="3">
                  <c:v>5</c:v>
                </c:pt>
                <c:pt idx="4">
                  <c:v>5</c:v>
                </c:pt>
                <c:pt idx="5">
                  <c:v>5</c:v>
                </c:pt>
                <c:pt idx="6">
                  <c:v>5</c:v>
                </c:pt>
                <c:pt idx="7">
                  <c:v>5</c:v>
                </c:pt>
                <c:pt idx="8">
                  <c:v>5</c:v>
                </c:pt>
                <c:pt idx="9">
                  <c:v>5</c:v>
                </c:pt>
                <c:pt idx="10">
                  <c:v>5</c:v>
                </c:pt>
                <c:pt idx="11">
                  <c:v>5</c:v>
                </c:pt>
              </c:numCache>
            </c:numRef>
          </c:val>
          <c:extLst>
            <c:ext xmlns:c16="http://schemas.microsoft.com/office/drawing/2014/chart" uri="{C3380CC4-5D6E-409C-BE32-E72D297353CC}">
              <c16:uniqueId val="{00000000-6E33-4E9C-8D37-6B9EB38DB955}"/>
            </c:ext>
          </c:extLst>
        </c:ser>
        <c:dLbls>
          <c:showLegendKey val="0"/>
          <c:showVal val="1"/>
          <c:showCatName val="0"/>
          <c:showSerName val="0"/>
          <c:showPercent val="0"/>
          <c:showBubbleSize val="0"/>
        </c:dLbls>
        <c:axId val="254100472"/>
        <c:axId val="254104000"/>
      </c:radarChart>
      <c:catAx>
        <c:axId val="254100472"/>
        <c:scaling>
          <c:orientation val="minMax"/>
        </c:scaling>
        <c:delete val="0"/>
        <c:axPos val="b"/>
        <c:majorGridlines/>
        <c:numFmt formatCode="General" sourceLinked="1"/>
        <c:majorTickMark val="out"/>
        <c:minorTickMark val="none"/>
        <c:tickLblPos val="nextTo"/>
        <c:txPr>
          <a:bodyPr rot="0" vert="horz"/>
          <a:lstStyle/>
          <a:p>
            <a:pPr>
              <a:defRPr lang="en-US" sz="1200" b="0" i="0" u="none" strike="noStrike" baseline="0">
                <a:solidFill>
                  <a:srgbClr val="000000"/>
                </a:solidFill>
                <a:latin typeface="Arial"/>
                <a:ea typeface="Arial"/>
                <a:cs typeface="Arial"/>
              </a:defRPr>
            </a:pPr>
            <a:endParaRPr lang="en-US"/>
          </a:p>
        </c:txPr>
        <c:crossAx val="254104000"/>
        <c:crosses val="autoZero"/>
        <c:auto val="0"/>
        <c:lblAlgn val="ctr"/>
        <c:lblOffset val="100"/>
        <c:noMultiLvlLbl val="0"/>
      </c:catAx>
      <c:valAx>
        <c:axId val="254104000"/>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875" b="0" i="0" u="none" strike="noStrike" baseline="0">
                <a:solidFill>
                  <a:srgbClr val="000000"/>
                </a:solidFill>
                <a:latin typeface="Arial"/>
                <a:ea typeface="Arial"/>
                <a:cs typeface="Arial"/>
              </a:defRPr>
            </a:pPr>
            <a:endParaRPr lang="en-US"/>
          </a:p>
        </c:txPr>
        <c:crossAx val="25410047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205170427150111"/>
          <c:y val="0.25645221881037078"/>
          <c:w val="0.4102570243949108"/>
          <c:h val="0.59354978944790193"/>
        </c:manualLayout>
      </c:layout>
      <c:radarChart>
        <c:radarStyle val="filled"/>
        <c:varyColors val="0"/>
        <c:ser>
          <c:idx val="0"/>
          <c:order val="0"/>
          <c:tx>
            <c:strRef>
              <c:f>'ISO_27039-Domaine 1 (Global)'!$I$2:$I$3</c:f>
              <c:strCache>
                <c:ptCount val="2"/>
                <c:pt idx="0">
                  <c:v>1,9</c:v>
                </c:pt>
                <c:pt idx="1">
                  <c:v>2,8</c:v>
                </c:pt>
              </c:strCache>
            </c:strRef>
          </c:tx>
          <c:spPr>
            <a:solidFill>
              <a:srgbClr val="FF0000"/>
            </a:solidFill>
            <a:ln w="12700">
              <a:solidFill>
                <a:srgbClr val="000000"/>
              </a:solidFill>
              <a:prstDash val="solid"/>
            </a:ln>
          </c:spPr>
          <c:dLbls>
            <c:spPr>
              <a:noFill/>
              <a:ln w="25400">
                <a:noFill/>
              </a:ln>
            </c:spPr>
            <c:txPr>
              <a:bodyPr/>
              <a:lstStyle/>
              <a:p>
                <a:pPr>
                  <a:defRPr lang="en-US" sz="8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'ISO_27039-Domaine 1 (Global)'!$H$2:$H$4</c:f>
              <c:strCache>
                <c:ptCount val="3"/>
                <c:pt idx="0">
                  <c:v>5. Selection </c:v>
                </c:pt>
                <c:pt idx="1">
                  <c:v>6. Deploiement </c:v>
                </c:pt>
                <c:pt idx="2">
                  <c:v>7. Operations </c:v>
                </c:pt>
              </c:strCache>
            </c:strRef>
          </c:cat>
          <c:val>
            <c:numRef>
              <c:f>'ISO_27039-Domaine 1 (Global)'!$I$2:$I$4</c:f>
              <c:numCache>
                <c:formatCode>0.0</c:formatCode>
                <c:ptCount val="3"/>
                <c:pt idx="0">
                  <c:v>1.9202898550724636</c:v>
                </c:pt>
                <c:pt idx="1">
                  <c:v>2.833333333333333</c:v>
                </c:pt>
                <c:pt idx="2">
                  <c:v>4.1666666666666661</c:v>
                </c:pt>
              </c:numCache>
            </c:numRef>
          </c:val>
          <c:extLst>
            <c:ext xmlns:c16="http://schemas.microsoft.com/office/drawing/2014/chart" uri="{C3380CC4-5D6E-409C-BE32-E72D297353CC}">
              <c16:uniqueId val="{00000000-8202-496D-B847-1717EF4B6188}"/>
            </c:ext>
          </c:extLst>
        </c:ser>
        <c:dLbls>
          <c:showLegendKey val="0"/>
          <c:showVal val="1"/>
          <c:showCatName val="0"/>
          <c:showSerName val="0"/>
          <c:showPercent val="0"/>
          <c:showBubbleSize val="0"/>
        </c:dLbls>
        <c:axId val="336859872"/>
        <c:axId val="336859480"/>
      </c:radarChart>
      <c:catAx>
        <c:axId val="336859872"/>
        <c:scaling>
          <c:orientation val="minMax"/>
        </c:scaling>
        <c:delete val="0"/>
        <c:axPos val="b"/>
        <c:majorGridlines>
          <c:spPr>
            <a:ln w="12700">
              <a:solidFill>
                <a:srgbClr val="000000"/>
              </a:solidFill>
              <a:prstDash val="solid"/>
            </a:ln>
          </c:spPr>
        </c:majorGridlines>
        <c:numFmt formatCode="General" sourceLinked="1"/>
        <c:majorTickMark val="out"/>
        <c:minorTickMark val="none"/>
        <c:tickLblPos val="nextTo"/>
        <c:txPr>
          <a:bodyPr rot="0" vert="horz"/>
          <a:lstStyle/>
          <a:p>
            <a:pPr>
              <a:defRPr lang="en-US" sz="875" b="1" i="0" u="none" strike="noStrike" baseline="0">
                <a:solidFill>
                  <a:srgbClr val="000000"/>
                </a:solidFill>
                <a:latin typeface="Arial"/>
                <a:ea typeface="Arial"/>
                <a:cs typeface="Arial"/>
              </a:defRPr>
            </a:pPr>
            <a:endParaRPr lang="en-US"/>
          </a:p>
        </c:txPr>
        <c:crossAx val="336859480"/>
        <c:crosses val="autoZero"/>
        <c:auto val="0"/>
        <c:lblAlgn val="ctr"/>
        <c:lblOffset val="100"/>
        <c:noMultiLvlLbl val="0"/>
      </c:catAx>
      <c:valAx>
        <c:axId val="336859480"/>
        <c:scaling>
          <c:orientation val="minMax"/>
          <c:max val="5"/>
        </c:scaling>
        <c:delete val="0"/>
        <c:axPos val="l"/>
        <c:majorGridlines>
          <c:spPr>
            <a:ln w="12700">
              <a:solidFill>
                <a:srgbClr val="FF0000"/>
              </a:solidFill>
              <a:prstDash val="solid"/>
            </a:ln>
          </c:spPr>
        </c:majorGridlines>
        <c:numFmt formatCode="0.0" sourceLinked="0"/>
        <c:majorTickMark val="cross"/>
        <c:minorTickMark val="none"/>
        <c:tickLblPos val="nextTo"/>
        <c:spPr>
          <a:ln w="12700">
            <a:solidFill>
              <a:srgbClr val="000000"/>
            </a:solidFill>
            <a:prstDash val="solid"/>
          </a:ln>
        </c:spPr>
        <c:txPr>
          <a:bodyPr rot="0" vert="horz"/>
          <a:lstStyle/>
          <a:p>
            <a:pPr>
              <a:defRPr lang="en-US" sz="1050" b="1" i="0" u="none" strike="noStrike" baseline="0">
                <a:solidFill>
                  <a:srgbClr val="FFFFFF"/>
                </a:solidFill>
                <a:latin typeface="Arial"/>
                <a:ea typeface="Arial"/>
                <a:cs typeface="Arial"/>
              </a:defRPr>
            </a:pPr>
            <a:endParaRPr lang="en-US"/>
          </a:p>
        </c:txPr>
        <c:crossAx val="33685987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orientation="landscape"/>
  </c:printSettings>
  <c:userShapes r:id="rId1"/>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0.28896493329942968"/>
          <c:y val="0.33433289477079614"/>
          <c:w val="0.39704236898228723"/>
          <c:h val="0.52323847656954192"/>
        </c:manualLayout>
      </c:layout>
      <c:radarChart>
        <c:radarStyle val="filled"/>
        <c:varyColors val="0"/>
        <c:ser>
          <c:idx val="1"/>
          <c:order val="0"/>
          <c:tx>
            <c:v>Notes ciblées</c:v>
          </c:tx>
          <c:spPr>
            <a:solidFill>
              <a:srgbClr val="00FF00"/>
            </a:solidFill>
            <a:ln w="25400">
              <a:noFill/>
            </a:ln>
          </c:spPr>
          <c:dLbls>
            <c:spPr>
              <a:noFill/>
              <a:ln w="25400">
                <a:noFill/>
              </a:ln>
            </c:spPr>
            <c:txPr>
              <a:bodyPr/>
              <a:lstStyle/>
              <a:p>
                <a:pPr>
                  <a:defRPr lang="en-US" sz="85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'ISO_27039-Domaine 1 (Global)'!$H$2:$H$4</c:f>
              <c:strCache>
                <c:ptCount val="3"/>
                <c:pt idx="0">
                  <c:v>5. Selection </c:v>
                </c:pt>
                <c:pt idx="1">
                  <c:v>6. Deploiement </c:v>
                </c:pt>
                <c:pt idx="2">
                  <c:v>7. Operations </c:v>
                </c:pt>
              </c:strCache>
            </c:strRef>
          </c:cat>
          <c:val>
            <c:numRef>
              <c:f>'ISO_27039-Domaine 1 (Global)'!$L$2:$L$4</c:f>
              <c:numCache>
                <c:formatCode>0.0</c:formatCode>
                <c:ptCount val="3"/>
                <c:pt idx="0">
                  <c:v>3</c:v>
                </c:pt>
                <c:pt idx="1">
                  <c:v>4</c:v>
                </c:pt>
                <c:pt idx="2">
                  <c:v>3</c:v>
                </c:pt>
              </c:numCache>
            </c:numRef>
          </c:val>
          <c:extLst>
            <c:ext xmlns:c16="http://schemas.microsoft.com/office/drawing/2014/chart" uri="{C3380CC4-5D6E-409C-BE32-E72D297353CC}">
              <c16:uniqueId val="{00000000-8C39-41A6-AF01-4AE4B9D7281A}"/>
            </c:ext>
          </c:extLst>
        </c:ser>
        <c:dLbls>
          <c:showLegendKey val="0"/>
          <c:showVal val="1"/>
          <c:showCatName val="0"/>
          <c:showSerName val="0"/>
          <c:showPercent val="0"/>
          <c:showBubbleSize val="0"/>
        </c:dLbls>
        <c:axId val="336859088"/>
        <c:axId val="336861048"/>
      </c:radarChart>
      <c:catAx>
        <c:axId val="336859088"/>
        <c:scaling>
          <c:orientation val="minMax"/>
        </c:scaling>
        <c:delete val="0"/>
        <c:axPos val="b"/>
        <c:majorGridlines>
          <c:spPr>
            <a:ln w="12700">
              <a:solidFill>
                <a:srgbClr val="000000"/>
              </a:solidFill>
              <a:prstDash val="solid"/>
            </a:ln>
          </c:spPr>
        </c:majorGridlines>
        <c:numFmt formatCode="General" sourceLinked="1"/>
        <c:majorTickMark val="out"/>
        <c:minorTickMark val="none"/>
        <c:tickLblPos val="nextTo"/>
        <c:txPr>
          <a:bodyPr rot="0" vert="horz"/>
          <a:lstStyle/>
          <a:p>
            <a:pPr>
              <a:defRPr lang="en-US" sz="900" b="1" i="0" u="none" strike="noStrike" baseline="0">
                <a:solidFill>
                  <a:srgbClr val="000000"/>
                </a:solidFill>
                <a:latin typeface="Arial"/>
                <a:ea typeface="Arial"/>
                <a:cs typeface="Arial"/>
              </a:defRPr>
            </a:pPr>
            <a:endParaRPr lang="en-US"/>
          </a:p>
        </c:txPr>
        <c:crossAx val="336861048"/>
        <c:crosses val="autoZero"/>
        <c:auto val="0"/>
        <c:lblAlgn val="ctr"/>
        <c:lblOffset val="100"/>
        <c:noMultiLvlLbl val="0"/>
      </c:catAx>
      <c:valAx>
        <c:axId val="336861048"/>
        <c:scaling>
          <c:orientation val="minMax"/>
          <c:max val="5"/>
        </c:scaling>
        <c:delete val="0"/>
        <c:axPos val="l"/>
        <c:majorGridlines>
          <c:spPr>
            <a:ln w="12700">
              <a:solidFill>
                <a:srgbClr val="FF0000"/>
              </a:solidFill>
              <a:prstDash val="solid"/>
            </a:ln>
          </c:spPr>
        </c:majorGridlines>
        <c:numFmt formatCode="0.0" sourceLinked="1"/>
        <c:majorTickMark val="cross"/>
        <c:minorTickMark val="none"/>
        <c:tickLblPos val="nextTo"/>
        <c:spPr>
          <a:ln w="12700">
            <a:solidFill>
              <a:srgbClr val="000000"/>
            </a:solidFill>
            <a:prstDash val="solid"/>
          </a:ln>
        </c:spPr>
        <c:txPr>
          <a:bodyPr rot="0" vert="horz"/>
          <a:lstStyle/>
          <a:p>
            <a:pPr>
              <a:defRPr lang="en-US" sz="1125" b="1" i="0" u="none" strike="noStrike" baseline="0">
                <a:solidFill>
                  <a:srgbClr val="FFFFFF"/>
                </a:solidFill>
                <a:latin typeface="Arial"/>
                <a:ea typeface="Arial"/>
                <a:cs typeface="Arial"/>
              </a:defRPr>
            </a:pPr>
            <a:endParaRPr lang="en-US"/>
          </a:p>
        </c:txPr>
        <c:crossAx val="336859088"/>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orientation="landscape"/>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650" b="1" i="0" u="none" strike="noStrike" baseline="0">
                <a:solidFill>
                  <a:srgbClr val="000000"/>
                </a:solidFill>
                <a:latin typeface="Arial"/>
                <a:ea typeface="Arial"/>
                <a:cs typeface="Arial"/>
              </a:defRPr>
            </a:pPr>
            <a:r>
              <a:rPr lang="fr-FR"/>
              <a:t>État de la sécurité</a:t>
            </a:r>
          </a:p>
        </c:rich>
      </c:tx>
      <c:layout>
        <c:manualLayout>
          <c:xMode val="edge"/>
          <c:yMode val="edge"/>
          <c:x val="0.40326382400307004"/>
          <c:y val="2.8967254408060455E-2"/>
        </c:manualLayout>
      </c:layout>
      <c:overlay val="0"/>
      <c:spPr>
        <a:noFill/>
        <a:ln w="25400">
          <a:noFill/>
        </a:ln>
      </c:spPr>
    </c:title>
    <c:autoTitleDeleted val="0"/>
    <c:plotArea>
      <c:layout>
        <c:manualLayout>
          <c:layoutTarget val="inner"/>
          <c:xMode val="edge"/>
          <c:yMode val="edge"/>
          <c:x val="0.10955722386210576"/>
          <c:y val="0.16498740554156183"/>
          <c:w val="0.53302308914471308"/>
          <c:h val="0.68639798488664949"/>
        </c:manualLayout>
      </c:layout>
      <c:scatterChart>
        <c:scatterStyle val="lineMarker"/>
        <c:varyColors val="0"/>
        <c:ser>
          <c:idx val="0"/>
          <c:order val="0"/>
          <c:tx>
            <c:strRef>
              <c:f>'ISO_27039-Domaine 1 (Global)'!$H$2</c:f>
              <c:strCache>
                <c:ptCount val="1"/>
                <c:pt idx="0">
                  <c:v>5. Selection </c:v>
                </c:pt>
              </c:strCache>
            </c:strRef>
          </c:tx>
          <c:spPr>
            <a:ln w="28575">
              <a:noFill/>
            </a:ln>
          </c:spPr>
          <c:marker>
            <c:symbol val="diamond"/>
            <c:size val="5"/>
            <c:spPr>
              <a:solidFill>
                <a:srgbClr val="000080"/>
              </a:solidFill>
              <a:ln>
                <a:solidFill>
                  <a:srgbClr val="000080"/>
                </a:solidFill>
                <a:prstDash val="solid"/>
              </a:ln>
            </c:spPr>
          </c:marker>
          <c:dLbls>
            <c:spPr>
              <a:noFill/>
              <a:ln w="25400">
                <a:noFill/>
              </a:ln>
            </c:spPr>
            <c:txPr>
              <a:bodyPr/>
              <a:lstStyle/>
              <a:p>
                <a:pPr>
                  <a:defRPr lang="en-US" sz="1450" b="0" i="0" u="none" strike="noStrike" baseline="0">
                    <a:solidFill>
                      <a:srgbClr val="000000"/>
                    </a:solidFill>
                    <a:latin typeface="Arial"/>
                    <a:ea typeface="Arial"/>
                    <a:cs typeface="Arial"/>
                  </a:defRPr>
                </a:pPr>
                <a:endParaRPr lang="en-US"/>
              </a:p>
            </c:txPr>
            <c:showLegendKey val="1"/>
            <c:showVal val="1"/>
            <c:showCatName val="0"/>
            <c:showSerName val="0"/>
            <c:showPercent val="0"/>
            <c:showBubbleSize val="0"/>
            <c:showLeaderLines val="0"/>
            <c:extLst>
              <c:ext xmlns:c15="http://schemas.microsoft.com/office/drawing/2012/chart" uri="{CE6537A1-D6FC-4f65-9D91-7224C49458BB}">
                <c15:showLeaderLines val="0"/>
              </c:ext>
            </c:extLst>
          </c:dLbls>
          <c:xVal>
            <c:numRef>
              <c:f>'ISO_27039-Domaine 1 (Global)'!$I$2</c:f>
              <c:numCache>
                <c:formatCode>0.0</c:formatCode>
                <c:ptCount val="1"/>
                <c:pt idx="0">
                  <c:v>1.9202898550724636</c:v>
                </c:pt>
              </c:numCache>
            </c:numRef>
          </c:xVal>
          <c:yVal>
            <c:numRef>
              <c:f>'ISO_27039-Domaine 1 (Global)'!$I$2</c:f>
              <c:numCache>
                <c:formatCode>0.0</c:formatCode>
                <c:ptCount val="1"/>
                <c:pt idx="0">
                  <c:v>1.9202898550724636</c:v>
                </c:pt>
              </c:numCache>
            </c:numRef>
          </c:yVal>
          <c:smooth val="0"/>
          <c:extLst>
            <c:ext xmlns:c16="http://schemas.microsoft.com/office/drawing/2014/chart" uri="{C3380CC4-5D6E-409C-BE32-E72D297353CC}">
              <c16:uniqueId val="{00000000-E797-4764-BD38-FA907010490C}"/>
            </c:ext>
          </c:extLst>
        </c:ser>
        <c:ser>
          <c:idx val="1"/>
          <c:order val="1"/>
          <c:tx>
            <c:strRef>
              <c:f>'ISO_27039-Domaine 1 (Global)'!$H$3</c:f>
              <c:strCache>
                <c:ptCount val="1"/>
                <c:pt idx="0">
                  <c:v>6. Deploiement </c:v>
                </c:pt>
              </c:strCache>
            </c:strRef>
          </c:tx>
          <c:spPr>
            <a:ln w="28575">
              <a:noFill/>
            </a:ln>
          </c:spPr>
          <c:marker>
            <c:symbol val="square"/>
            <c:size val="5"/>
            <c:spPr>
              <a:solidFill>
                <a:srgbClr val="FF00FF"/>
              </a:solidFill>
              <a:ln>
                <a:solidFill>
                  <a:srgbClr val="FF00FF"/>
                </a:solidFill>
                <a:prstDash val="solid"/>
              </a:ln>
            </c:spPr>
          </c:marker>
          <c:dLbls>
            <c:spPr>
              <a:noFill/>
              <a:ln w="25400">
                <a:noFill/>
              </a:ln>
            </c:spPr>
            <c:txPr>
              <a:bodyPr/>
              <a:lstStyle/>
              <a:p>
                <a:pPr>
                  <a:defRPr lang="en-US" sz="1750" b="0" i="0" u="none" strike="noStrike" baseline="0">
                    <a:solidFill>
                      <a:srgbClr val="000000"/>
                    </a:solidFill>
                    <a:latin typeface="Arial"/>
                    <a:ea typeface="Arial"/>
                    <a:cs typeface="Arial"/>
                  </a:defRPr>
                </a:pPr>
                <a:endParaRPr lang="en-US"/>
              </a:p>
            </c:txPr>
            <c:showLegendKey val="1"/>
            <c:showVal val="1"/>
            <c:showCatName val="0"/>
            <c:showSerName val="0"/>
            <c:showPercent val="0"/>
            <c:showBubbleSize val="0"/>
            <c:showLeaderLines val="0"/>
            <c:extLst>
              <c:ext xmlns:c15="http://schemas.microsoft.com/office/drawing/2012/chart" uri="{CE6537A1-D6FC-4f65-9D91-7224C49458BB}">
                <c15:showLeaderLines val="0"/>
              </c:ext>
            </c:extLst>
          </c:dLbls>
          <c:xVal>
            <c:strRef>
              <c:f>'ISO_27039-Domaine 1 (Global)'!$H$3</c:f>
              <c:strCache>
                <c:ptCount val="1"/>
                <c:pt idx="0">
                  <c:v>6. Deploiement </c:v>
                </c:pt>
              </c:strCache>
            </c:strRef>
          </c:xVal>
          <c:yVal>
            <c:numRef>
              <c:f>'ISO_27039-Domaine 1 (Global)'!$I$3</c:f>
              <c:numCache>
                <c:formatCode>0.0</c:formatCode>
                <c:ptCount val="1"/>
                <c:pt idx="0">
                  <c:v>2.833333333333333</c:v>
                </c:pt>
              </c:numCache>
            </c:numRef>
          </c:yVal>
          <c:smooth val="0"/>
          <c:extLst>
            <c:ext xmlns:c16="http://schemas.microsoft.com/office/drawing/2014/chart" uri="{C3380CC4-5D6E-409C-BE32-E72D297353CC}">
              <c16:uniqueId val="{00000001-E797-4764-BD38-FA907010490C}"/>
            </c:ext>
          </c:extLst>
        </c:ser>
        <c:ser>
          <c:idx val="2"/>
          <c:order val="2"/>
          <c:tx>
            <c:strRef>
              <c:f>'ISO_27039-Domaine 1 (Global)'!$H$4</c:f>
              <c:strCache>
                <c:ptCount val="1"/>
                <c:pt idx="0">
                  <c:v>7. Operations </c:v>
                </c:pt>
              </c:strCache>
            </c:strRef>
          </c:tx>
          <c:spPr>
            <a:ln w="28575">
              <a:noFill/>
            </a:ln>
          </c:spPr>
          <c:marker>
            <c:symbol val="triangle"/>
            <c:size val="5"/>
            <c:spPr>
              <a:solidFill>
                <a:srgbClr val="FFFF00"/>
              </a:solidFill>
              <a:ln>
                <a:solidFill>
                  <a:srgbClr val="FFFF00"/>
                </a:solidFill>
                <a:prstDash val="solid"/>
              </a:ln>
            </c:spPr>
          </c:marker>
          <c:dLbls>
            <c:spPr>
              <a:noFill/>
              <a:ln w="25400">
                <a:noFill/>
              </a:ln>
            </c:spPr>
            <c:txPr>
              <a:bodyPr/>
              <a:lstStyle/>
              <a:p>
                <a:pPr>
                  <a:defRPr lang="en-US" sz="1750" b="0" i="0" u="none" strike="noStrike" baseline="0">
                    <a:solidFill>
                      <a:srgbClr val="000000"/>
                    </a:solidFill>
                    <a:latin typeface="Arial"/>
                    <a:ea typeface="Arial"/>
                    <a:cs typeface="Arial"/>
                  </a:defRPr>
                </a:pPr>
                <a:endParaRPr lang="en-US"/>
              </a:p>
            </c:txPr>
            <c:showLegendKey val="1"/>
            <c:showVal val="1"/>
            <c:showCatName val="0"/>
            <c:showSerName val="0"/>
            <c:showPercent val="0"/>
            <c:showBubbleSize val="0"/>
            <c:showLeaderLines val="0"/>
            <c:extLst>
              <c:ext xmlns:c15="http://schemas.microsoft.com/office/drawing/2012/chart" uri="{CE6537A1-D6FC-4f65-9D91-7224C49458BB}">
                <c15:showLeaderLines val="0"/>
              </c:ext>
            </c:extLst>
          </c:dLbls>
          <c:xVal>
            <c:numRef>
              <c:f>'ISO_27039-Domaine 1 (Global)'!$I$4</c:f>
              <c:numCache>
                <c:formatCode>0.0</c:formatCode>
                <c:ptCount val="1"/>
                <c:pt idx="0">
                  <c:v>4.1666666666666661</c:v>
                </c:pt>
              </c:numCache>
            </c:numRef>
          </c:xVal>
          <c:yVal>
            <c:numRef>
              <c:f>'ISO_27039-Domaine 1 (Global)'!$I$4</c:f>
              <c:numCache>
                <c:formatCode>0.0</c:formatCode>
                <c:ptCount val="1"/>
                <c:pt idx="0">
                  <c:v>4.1666666666666661</c:v>
                </c:pt>
              </c:numCache>
            </c:numRef>
          </c:yVal>
          <c:smooth val="0"/>
          <c:extLst>
            <c:ext xmlns:c16="http://schemas.microsoft.com/office/drawing/2014/chart" uri="{C3380CC4-5D6E-409C-BE32-E72D297353CC}">
              <c16:uniqueId val="{00000002-E797-4764-BD38-FA907010490C}"/>
            </c:ext>
          </c:extLst>
        </c:ser>
        <c:dLbls>
          <c:showLegendKey val="1"/>
          <c:showVal val="1"/>
          <c:showCatName val="0"/>
          <c:showSerName val="0"/>
          <c:showPercent val="0"/>
          <c:showBubbleSize val="0"/>
        </c:dLbls>
        <c:axId val="336857912"/>
        <c:axId val="333616064"/>
        <c:extLst>
          <c:ext xmlns:c15="http://schemas.microsoft.com/office/drawing/2012/chart" uri="{02D57815-91ED-43cb-92C2-25804820EDAC}">
            <c15:filteredScatterSeries>
              <c15:ser>
                <c:idx val="3"/>
                <c:order val="3"/>
                <c:tx>
                  <c:strRef>
                    <c:extLst>
                      <c:ext uri="{02D57815-91ED-43cb-92C2-25804820EDAC}">
                        <c15:formulaRef>
                          <c15:sqref>'Domaine 1 (Global)'!#REF!</c15:sqref>
                        </c15:formulaRef>
                      </c:ext>
                    </c:extLst>
                    <c:strCache>
                      <c:ptCount val="1"/>
                      <c:pt idx="0">
                        <c:v>#REF!</c:v>
                      </c:pt>
                    </c:strCache>
                  </c:strRef>
                </c:tx>
                <c:spPr>
                  <a:ln w="28575">
                    <a:noFill/>
                  </a:ln>
                </c:spPr>
                <c:marker>
                  <c:symbol val="x"/>
                  <c:size val="5"/>
                  <c:spPr>
                    <a:noFill/>
                    <a:ln>
                      <a:solidFill>
                        <a:srgbClr val="00FFFF"/>
                      </a:solidFill>
                      <a:prstDash val="solid"/>
                    </a:ln>
                  </c:spPr>
                </c:marker>
                <c:dLbls>
                  <c:spPr>
                    <a:noFill/>
                    <a:ln w="25400">
                      <a:noFill/>
                    </a:ln>
                  </c:spPr>
                  <c:txPr>
                    <a:bodyPr/>
                    <a:lstStyle/>
                    <a:p>
                      <a:pPr>
                        <a:defRPr lang="en-US" sz="1750" b="0" i="0" u="none" strike="noStrike" baseline="0">
                          <a:solidFill>
                            <a:srgbClr val="000000"/>
                          </a:solidFill>
                          <a:latin typeface="Arial"/>
                          <a:ea typeface="Arial"/>
                          <a:cs typeface="Arial"/>
                        </a:defRPr>
                      </a:pPr>
                      <a:endParaRPr lang="en-US"/>
                    </a:p>
                  </c:txPr>
                  <c:showLegendKey val="1"/>
                  <c:showVal val="1"/>
                  <c:showCatName val="0"/>
                  <c:showSerName val="0"/>
                  <c:showPercent val="0"/>
                  <c:showBubbleSize val="0"/>
                  <c:showLeaderLines val="0"/>
                  <c:extLst>
                    <c:ext uri="{CE6537A1-D6FC-4f65-9D91-7224C49458BB}">
                      <c15:showLeaderLines val="0"/>
                    </c:ext>
                  </c:extLst>
                </c:dLbls>
                <c:xVal>
                  <c:numRef>
                    <c:extLst>
                      <c:ext uri="{02D57815-91ED-43cb-92C2-25804820EDAC}">
                        <c15:formulaRef>
                          <c15:sqref>'Domaine 1 (Global)'!#REF!</c15:sqref>
                        </c15:formulaRef>
                      </c:ext>
                    </c:extLst>
                  </c:numRef>
                </c:xVal>
                <c:yVal>
                  <c:numRef>
                    <c:extLst>
                      <c:ext uri="{02D57815-91ED-43cb-92C2-25804820EDAC}">
                        <c15:formulaRef>
                          <c15:sqref>'Domaine 1 (Global)'!#REF!</c15:sqref>
                        </c15:formulaRef>
                      </c:ext>
                    </c:extLst>
                    <c:numCache>
                      <c:formatCode>General</c:formatCode>
                      <c:ptCount val="1"/>
                      <c:pt idx="0">
                        <c:v>1</c:v>
                      </c:pt>
                    </c:numCache>
                  </c:numRef>
                </c:yVal>
                <c:smooth val="0"/>
                <c:extLst>
                  <c:ext xmlns:c16="http://schemas.microsoft.com/office/drawing/2014/chart" uri="{C3380CC4-5D6E-409C-BE32-E72D297353CC}">
                    <c16:uniqueId val="{00000003-E797-4764-BD38-FA907010490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'Domaine 1 (Global)'!#REF!</c15:sqref>
                        </c15:formulaRef>
                      </c:ext>
                    </c:extLst>
                    <c:strCache>
                      <c:ptCount val="1"/>
                      <c:pt idx="0">
                        <c:v>#REF!</c:v>
                      </c:pt>
                    </c:strCache>
                  </c:strRef>
                </c:tx>
                <c:spPr>
                  <a:ln w="28575">
                    <a:noFill/>
                  </a:ln>
                </c:spPr>
                <c:marker>
                  <c:symbol val="star"/>
                  <c:size val="5"/>
                  <c:spPr>
                    <a:noFill/>
                    <a:ln>
                      <a:solidFill>
                        <a:srgbClr val="800080"/>
                      </a:solidFill>
                      <a:prstDash val="solid"/>
                    </a:ln>
                  </c:spPr>
                </c:marker>
                <c:dLbls>
                  <c:spPr>
                    <a:noFill/>
                    <a:ln w="25400">
                      <a:noFill/>
                    </a:ln>
                  </c:spPr>
                  <c:txPr>
                    <a:bodyPr/>
                    <a:lstStyle/>
                    <a:p>
                      <a:pPr>
                        <a:defRPr lang="en-US" sz="1750" b="0" i="0" u="none" strike="noStrike" baseline="0">
                          <a:solidFill>
                            <a:srgbClr val="000000"/>
                          </a:solidFill>
                          <a:latin typeface="Arial"/>
                          <a:ea typeface="Arial"/>
                          <a:cs typeface="Arial"/>
                        </a:defRPr>
                      </a:pPr>
                      <a:endParaRPr lang="en-US"/>
                    </a:p>
                  </c:txPr>
                  <c:showLegendKey val="1"/>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0"/>
                    </c:ext>
                  </c:extLst>
                </c:dLbls>
                <c:xVal>
                  <c:numRef>
                    <c:extLst xmlns:c15="http://schemas.microsoft.com/office/drawing/2012/chart">
                      <c:ext xmlns:c15="http://schemas.microsoft.com/office/drawing/2012/chart" uri="{02D57815-91ED-43cb-92C2-25804820EDAC}">
                        <c15:formulaRef>
                          <c15:sqref>'Domaine 1 (Global)'!#REF!</c15:sqref>
                        </c15:formulaRef>
                      </c:ext>
                    </c:extLst>
                  </c:numRef>
                </c:xVal>
                <c:yVal>
                  <c:numRef>
                    <c:extLst xmlns:c15="http://schemas.microsoft.com/office/drawing/2012/chart">
                      <c:ext xmlns:c15="http://schemas.microsoft.com/office/drawing/2012/chart" uri="{02D57815-91ED-43cb-92C2-25804820EDAC}">
                        <c15:formulaRef>
                          <c15:sqref>'Domaine 1 (Global)'!#REF!</c15:sqref>
                        </c15:formulaRef>
                      </c:ext>
                    </c:extLst>
                    <c:numCache>
                      <c:formatCode>General</c:formatCode>
                      <c:ptCount val="1"/>
                      <c:pt idx="0">
                        <c:v>1</c:v>
                      </c:pt>
                    </c:numCache>
                  </c:numRef>
                </c:yVal>
                <c:smooth val="0"/>
                <c:extLst xmlns:c15="http://schemas.microsoft.com/office/drawing/2012/chart">
                  <c:ext xmlns:c16="http://schemas.microsoft.com/office/drawing/2014/chart" uri="{C3380CC4-5D6E-409C-BE32-E72D297353CC}">
                    <c16:uniqueId val="{00000004-E797-4764-BD38-FA907010490C}"/>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'Domaine 1 (Global)'!#REF!</c15:sqref>
                        </c15:formulaRef>
                      </c:ext>
                    </c:extLst>
                    <c:strCache>
                      <c:ptCount val="1"/>
                      <c:pt idx="0">
                        <c:v>#REF!</c:v>
                      </c:pt>
                    </c:strCache>
                  </c:strRef>
                </c:tx>
                <c:spPr>
                  <a:ln w="28575">
                    <a:noFill/>
                  </a:ln>
                </c:spPr>
                <c:marker>
                  <c:symbol val="circle"/>
                  <c:size val="5"/>
                  <c:spPr>
                    <a:solidFill>
                      <a:srgbClr val="800000"/>
                    </a:solidFill>
                    <a:ln>
                      <a:solidFill>
                        <a:srgbClr val="800000"/>
                      </a:solidFill>
                      <a:prstDash val="solid"/>
                    </a:ln>
                  </c:spPr>
                </c:marker>
                <c:dLbls>
                  <c:spPr>
                    <a:noFill/>
                    <a:ln w="25400">
                      <a:noFill/>
                    </a:ln>
                  </c:spPr>
                  <c:txPr>
                    <a:bodyPr/>
                    <a:lstStyle/>
                    <a:p>
                      <a:pPr>
                        <a:defRPr lang="en-US" sz="1750" b="0" i="0" u="none" strike="noStrike" baseline="0">
                          <a:solidFill>
                            <a:srgbClr val="000000"/>
                          </a:solidFill>
                          <a:latin typeface="Arial"/>
                          <a:ea typeface="Arial"/>
                          <a:cs typeface="Arial"/>
                        </a:defRPr>
                      </a:pPr>
                      <a:endParaRPr lang="en-US"/>
                    </a:p>
                  </c:txPr>
                  <c:showLegendKey val="1"/>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0"/>
                    </c:ext>
                  </c:extLst>
                </c:dLbls>
                <c:xVal>
                  <c:numRef>
                    <c:extLst xmlns:c15="http://schemas.microsoft.com/office/drawing/2012/chart">
                      <c:ext xmlns:c15="http://schemas.microsoft.com/office/drawing/2012/chart" uri="{02D57815-91ED-43cb-92C2-25804820EDAC}">
                        <c15:formulaRef>
                          <c15:sqref>'Domaine 1 (Global)'!#REF!</c15:sqref>
                        </c15:formulaRef>
                      </c:ext>
                    </c:extLst>
                  </c:numRef>
                </c:xVal>
                <c:yVal>
                  <c:numRef>
                    <c:extLst xmlns:c15="http://schemas.microsoft.com/office/drawing/2012/chart">
                      <c:ext xmlns:c15="http://schemas.microsoft.com/office/drawing/2012/chart" uri="{02D57815-91ED-43cb-92C2-25804820EDAC}">
                        <c15:formulaRef>
                          <c15:sqref>'Domaine 1 (Global)'!#REF!</c15:sqref>
                        </c15:formulaRef>
                      </c:ext>
                    </c:extLst>
                    <c:numCache>
                      <c:formatCode>General</c:formatCode>
                      <c:ptCount val="1"/>
                      <c:pt idx="0">
                        <c:v>1</c:v>
                      </c:pt>
                    </c:numCache>
                  </c:numRef>
                </c:yVal>
                <c:smooth val="0"/>
                <c:extLst xmlns:c15="http://schemas.microsoft.com/office/drawing/2012/chart">
                  <c:ext xmlns:c16="http://schemas.microsoft.com/office/drawing/2014/chart" uri="{C3380CC4-5D6E-409C-BE32-E72D297353CC}">
                    <c16:uniqueId val="{00000005-E797-4764-BD38-FA907010490C}"/>
                  </c:ext>
                </c:extLst>
              </c15:ser>
            </c15:filteredScatterSeries>
            <c15:filteredScatterSeries>
              <c15:ser>
                <c:idx val="6"/>
                <c:order val="6"/>
                <c:tx>
                  <c:strRef>
                    <c:extLst xmlns:c15="http://schemas.microsoft.com/office/drawing/2012/chart">
                      <c:ext xmlns:c15="http://schemas.microsoft.com/office/drawing/2012/chart" uri="{02D57815-91ED-43cb-92C2-25804820EDAC}">
                        <c15:formulaRef>
                          <c15:sqref>'Domaine 1 (Global)'!#REF!</c15:sqref>
                        </c15:formulaRef>
                      </c:ext>
                    </c:extLst>
                    <c:strCache>
                      <c:ptCount val="1"/>
                      <c:pt idx="0">
                        <c:v>#REF!</c:v>
                      </c:pt>
                    </c:strCache>
                  </c:strRef>
                </c:tx>
                <c:spPr>
                  <a:ln w="28575">
                    <a:noFill/>
                  </a:ln>
                </c:spPr>
                <c:marker>
                  <c:symbol val="plus"/>
                  <c:size val="5"/>
                  <c:spPr>
                    <a:noFill/>
                    <a:ln>
                      <a:solidFill>
                        <a:srgbClr val="008080"/>
                      </a:solidFill>
                      <a:prstDash val="solid"/>
                    </a:ln>
                  </c:spPr>
                </c:marker>
                <c:dLbls>
                  <c:spPr>
                    <a:noFill/>
                    <a:ln w="25400">
                      <a:noFill/>
                    </a:ln>
                  </c:spPr>
                  <c:txPr>
                    <a:bodyPr/>
                    <a:lstStyle/>
                    <a:p>
                      <a:pPr>
                        <a:defRPr lang="en-US" sz="1750" b="0" i="0" u="none" strike="noStrike" baseline="0">
                          <a:solidFill>
                            <a:srgbClr val="000000"/>
                          </a:solidFill>
                          <a:latin typeface="Arial"/>
                          <a:ea typeface="Arial"/>
                          <a:cs typeface="Arial"/>
                        </a:defRPr>
                      </a:pPr>
                      <a:endParaRPr lang="en-US"/>
                    </a:p>
                  </c:txPr>
                  <c:showLegendKey val="1"/>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0"/>
                    </c:ext>
                  </c:extLst>
                </c:dLbls>
                <c:xVal>
                  <c:numRef>
                    <c:extLst xmlns:c15="http://schemas.microsoft.com/office/drawing/2012/chart">
                      <c:ext xmlns:c15="http://schemas.microsoft.com/office/drawing/2012/chart" uri="{02D57815-91ED-43cb-92C2-25804820EDAC}">
                        <c15:formulaRef>
                          <c15:sqref>'Domaine 1 (Global)'!#REF!</c15:sqref>
                        </c15:formulaRef>
                      </c:ext>
                    </c:extLst>
                  </c:numRef>
                </c:xVal>
                <c:yVal>
                  <c:numRef>
                    <c:extLst xmlns:c15="http://schemas.microsoft.com/office/drawing/2012/chart">
                      <c:ext xmlns:c15="http://schemas.microsoft.com/office/drawing/2012/chart" uri="{02D57815-91ED-43cb-92C2-25804820EDAC}">
                        <c15:formulaRef>
                          <c15:sqref>'Domaine 1 (Global)'!#REF!</c15:sqref>
                        </c15:formulaRef>
                      </c:ext>
                    </c:extLst>
                    <c:numCache>
                      <c:formatCode>General</c:formatCode>
                      <c:ptCount val="1"/>
                      <c:pt idx="0">
                        <c:v>1</c:v>
                      </c:pt>
                    </c:numCache>
                  </c:numRef>
                </c:yVal>
                <c:smooth val="0"/>
                <c:extLst xmlns:c15="http://schemas.microsoft.com/office/drawing/2012/chart">
                  <c:ext xmlns:c16="http://schemas.microsoft.com/office/drawing/2014/chart" uri="{C3380CC4-5D6E-409C-BE32-E72D297353CC}">
                    <c16:uniqueId val="{00000006-E797-4764-BD38-FA907010490C}"/>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'Domaine 1 (Global)'!#REF!</c15:sqref>
                        </c15:formulaRef>
                      </c:ext>
                    </c:extLst>
                    <c:strCache>
                      <c:ptCount val="1"/>
                      <c:pt idx="0">
                        <c:v>#REF!</c:v>
                      </c:pt>
                    </c:strCache>
                  </c:strRef>
                </c:tx>
                <c:spPr>
                  <a:ln w="28575">
                    <a:noFill/>
                  </a:ln>
                </c:spPr>
                <c:marker>
                  <c:symbol val="dot"/>
                  <c:size val="5"/>
                  <c:spPr>
                    <a:noFill/>
                    <a:ln>
                      <a:solidFill>
                        <a:srgbClr val="0000FF"/>
                      </a:solidFill>
                      <a:prstDash val="solid"/>
                    </a:ln>
                  </c:spPr>
                </c:marker>
                <c:dLbls>
                  <c:spPr>
                    <a:noFill/>
                    <a:ln w="25400">
                      <a:noFill/>
                    </a:ln>
                  </c:spPr>
                  <c:txPr>
                    <a:bodyPr/>
                    <a:lstStyle/>
                    <a:p>
                      <a:pPr>
                        <a:defRPr lang="en-US" sz="1750" b="0" i="0" u="none" strike="noStrike" baseline="0">
                          <a:solidFill>
                            <a:srgbClr val="000000"/>
                          </a:solidFill>
                          <a:latin typeface="Arial"/>
                          <a:ea typeface="Arial"/>
                          <a:cs typeface="Arial"/>
                        </a:defRPr>
                      </a:pPr>
                      <a:endParaRPr lang="en-US"/>
                    </a:p>
                  </c:txPr>
                  <c:showLegendKey val="1"/>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0"/>
                    </c:ext>
                  </c:extLst>
                </c:dLbls>
                <c:xVal>
                  <c:numRef>
                    <c:extLst xmlns:c15="http://schemas.microsoft.com/office/drawing/2012/chart">
                      <c:ext xmlns:c15="http://schemas.microsoft.com/office/drawing/2012/chart" uri="{02D57815-91ED-43cb-92C2-25804820EDAC}">
                        <c15:formulaRef>
                          <c15:sqref>'Domaine 1 (Global)'!#REF!</c15:sqref>
                        </c15:formulaRef>
                      </c:ext>
                    </c:extLst>
                  </c:numRef>
                </c:xVal>
                <c:yVal>
                  <c:numRef>
                    <c:extLst xmlns:c15="http://schemas.microsoft.com/office/drawing/2012/chart">
                      <c:ext xmlns:c15="http://schemas.microsoft.com/office/drawing/2012/chart" uri="{02D57815-91ED-43cb-92C2-25804820EDAC}">
                        <c15:formulaRef>
                          <c15:sqref>'Domaine 1 (Global)'!#REF!</c15:sqref>
                        </c15:formulaRef>
                      </c:ext>
                    </c:extLst>
                    <c:numCache>
                      <c:formatCode>General</c:formatCode>
                      <c:ptCount val="1"/>
                      <c:pt idx="0">
                        <c:v>1</c:v>
                      </c:pt>
                    </c:numCache>
                  </c:numRef>
                </c:yVal>
                <c:smooth val="0"/>
                <c:extLst xmlns:c15="http://schemas.microsoft.com/office/drawing/2012/chart">
                  <c:ext xmlns:c16="http://schemas.microsoft.com/office/drawing/2014/chart" uri="{C3380CC4-5D6E-409C-BE32-E72D297353CC}">
                    <c16:uniqueId val="{00000007-E797-4764-BD38-FA907010490C}"/>
                  </c:ext>
                </c:extLst>
              </c15:ser>
            </c15:filteredScatterSeries>
            <c15:filteredScatterSeries>
              <c15:ser>
                <c:idx val="8"/>
                <c:order val="8"/>
                <c:tx>
                  <c:strRef>
                    <c:extLst xmlns:c15="http://schemas.microsoft.com/office/drawing/2012/chart">
                      <c:ext xmlns:c15="http://schemas.microsoft.com/office/drawing/2012/chart" uri="{02D57815-91ED-43cb-92C2-25804820EDAC}">
                        <c15:formulaRef>
                          <c15:sqref>'Domaine 1 (Global)'!#REF!</c15:sqref>
                        </c15:formulaRef>
                      </c:ext>
                    </c:extLst>
                    <c:strCache>
                      <c:ptCount val="1"/>
                      <c:pt idx="0">
                        <c:v>#REF!</c:v>
                      </c:pt>
                    </c:strCache>
                  </c:strRef>
                </c:tx>
                <c:spPr>
                  <a:ln w="28575">
                    <a:noFill/>
                  </a:ln>
                </c:spPr>
                <c:marker>
                  <c:symbol val="dash"/>
                  <c:size val="5"/>
                  <c:spPr>
                    <a:noFill/>
                    <a:ln>
                      <a:solidFill>
                        <a:srgbClr val="00CCFF"/>
                      </a:solidFill>
                      <a:prstDash val="solid"/>
                    </a:ln>
                  </c:spPr>
                </c:marker>
                <c:dLbls>
                  <c:spPr>
                    <a:noFill/>
                    <a:ln w="25400">
                      <a:noFill/>
                    </a:ln>
                  </c:spPr>
                  <c:txPr>
                    <a:bodyPr/>
                    <a:lstStyle/>
                    <a:p>
                      <a:pPr>
                        <a:defRPr lang="en-US" sz="1750" b="0" i="0" u="none" strike="noStrike" baseline="0">
                          <a:solidFill>
                            <a:srgbClr val="000000"/>
                          </a:solidFill>
                          <a:latin typeface="Arial"/>
                          <a:ea typeface="Arial"/>
                          <a:cs typeface="Arial"/>
                        </a:defRPr>
                      </a:pPr>
                      <a:endParaRPr lang="en-US"/>
                    </a:p>
                  </c:txPr>
                  <c:showLegendKey val="1"/>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0"/>
                    </c:ext>
                  </c:extLst>
                </c:dLbls>
                <c:xVal>
                  <c:numRef>
                    <c:extLst xmlns:c15="http://schemas.microsoft.com/office/drawing/2012/chart">
                      <c:ext xmlns:c15="http://schemas.microsoft.com/office/drawing/2012/chart" uri="{02D57815-91ED-43cb-92C2-25804820EDAC}">
                        <c15:formulaRef>
                          <c15:sqref>'Domaine 1 (Global)'!#REF!</c15:sqref>
                        </c15:formulaRef>
                      </c:ext>
                    </c:extLst>
                  </c:numRef>
                </c:xVal>
                <c:yVal>
                  <c:numRef>
                    <c:extLst xmlns:c15="http://schemas.microsoft.com/office/drawing/2012/chart">
                      <c:ext xmlns:c15="http://schemas.microsoft.com/office/drawing/2012/chart" uri="{02D57815-91ED-43cb-92C2-25804820EDAC}">
                        <c15:formulaRef>
                          <c15:sqref>'Domaine 1 (Global)'!#REF!</c15:sqref>
                        </c15:formulaRef>
                      </c:ext>
                    </c:extLst>
                    <c:numCache>
                      <c:formatCode>General</c:formatCode>
                      <c:ptCount val="1"/>
                      <c:pt idx="0">
                        <c:v>1</c:v>
                      </c:pt>
                    </c:numCache>
                  </c:numRef>
                </c:yVal>
                <c:smooth val="0"/>
                <c:extLst xmlns:c15="http://schemas.microsoft.com/office/drawing/2012/chart">
                  <c:ext xmlns:c16="http://schemas.microsoft.com/office/drawing/2014/chart" uri="{C3380CC4-5D6E-409C-BE32-E72D297353CC}">
                    <c16:uniqueId val="{00000008-E797-4764-BD38-FA907010490C}"/>
                  </c:ext>
                </c:extLst>
              </c15:ser>
            </c15:filteredScatterSeries>
            <c15:filteredScatterSeries>
              <c15:ser>
                <c:idx val="9"/>
                <c:order val="9"/>
                <c:tx>
                  <c:strRef>
                    <c:extLst xmlns:c15="http://schemas.microsoft.com/office/drawing/2012/chart">
                      <c:ext xmlns:c15="http://schemas.microsoft.com/office/drawing/2012/chart" uri="{02D57815-91ED-43cb-92C2-25804820EDAC}">
                        <c15:formulaRef>
                          <c15:sqref>'Domaine 1 (Global)'!#REF!</c15:sqref>
                        </c15:formulaRef>
                      </c:ext>
                    </c:extLst>
                    <c:strCache>
                      <c:ptCount val="1"/>
                      <c:pt idx="0">
                        <c:v>#REF!</c:v>
                      </c:pt>
                    </c:strCache>
                  </c:strRef>
                </c:tx>
                <c:spPr>
                  <a:ln w="28575">
                    <a:noFill/>
                  </a:ln>
                </c:spPr>
                <c:marker>
                  <c:symbol val="diamond"/>
                  <c:size val="5"/>
                  <c:spPr>
                    <a:solidFill>
                      <a:srgbClr val="CCFFFF"/>
                    </a:solidFill>
                    <a:ln>
                      <a:solidFill>
                        <a:srgbClr val="CCFFFF"/>
                      </a:solidFill>
                      <a:prstDash val="solid"/>
                    </a:ln>
                  </c:spPr>
                </c:marker>
                <c:dLbls>
                  <c:spPr>
                    <a:noFill/>
                    <a:ln w="25400">
                      <a:noFill/>
                    </a:ln>
                  </c:spPr>
                  <c:txPr>
                    <a:bodyPr/>
                    <a:lstStyle/>
                    <a:p>
                      <a:pPr>
                        <a:defRPr lang="en-US" sz="1750" b="0" i="0" u="none" strike="noStrike" baseline="0">
                          <a:solidFill>
                            <a:srgbClr val="000000"/>
                          </a:solidFill>
                          <a:latin typeface="Arial"/>
                          <a:ea typeface="Arial"/>
                          <a:cs typeface="Arial"/>
                        </a:defRPr>
                      </a:pPr>
                      <a:endParaRPr lang="en-US"/>
                    </a:p>
                  </c:txPr>
                  <c:showLegendKey val="1"/>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0"/>
                    </c:ext>
                  </c:extLst>
                </c:dLbls>
                <c:xVal>
                  <c:numRef>
                    <c:extLst xmlns:c15="http://schemas.microsoft.com/office/drawing/2012/chart">
                      <c:ext xmlns:c15="http://schemas.microsoft.com/office/drawing/2012/chart" uri="{02D57815-91ED-43cb-92C2-25804820EDAC}">
                        <c15:formulaRef>
                          <c15:sqref>'Domaine 1 (Global)'!#REF!</c15:sqref>
                        </c15:formulaRef>
                      </c:ext>
                    </c:extLst>
                  </c:numRef>
                </c:xVal>
                <c:yVal>
                  <c:numRef>
                    <c:extLst xmlns:c15="http://schemas.microsoft.com/office/drawing/2012/chart">
                      <c:ext xmlns:c15="http://schemas.microsoft.com/office/drawing/2012/chart" uri="{02D57815-91ED-43cb-92C2-25804820EDAC}">
                        <c15:formulaRef>
                          <c15:sqref>'Domaine 1 (Global)'!#REF!</c15:sqref>
                        </c15:formulaRef>
                      </c:ext>
                    </c:extLst>
                    <c:numCache>
                      <c:formatCode>General</c:formatCode>
                      <c:ptCount val="1"/>
                      <c:pt idx="0">
                        <c:v>1</c:v>
                      </c:pt>
                    </c:numCache>
                  </c:numRef>
                </c:yVal>
                <c:smooth val="0"/>
                <c:extLst xmlns:c15="http://schemas.microsoft.com/office/drawing/2012/chart">
                  <c:ext xmlns:c16="http://schemas.microsoft.com/office/drawing/2014/chart" uri="{C3380CC4-5D6E-409C-BE32-E72D297353CC}">
                    <c16:uniqueId val="{00000009-E797-4764-BD38-FA907010490C}"/>
                  </c:ext>
                </c:extLst>
              </c15:ser>
            </c15:filteredScatterSeries>
            <c15:filteredScatterSeries>
              <c15:ser>
                <c:idx val="10"/>
                <c:order val="10"/>
                <c:tx>
                  <c:strRef>
                    <c:extLst xmlns:c15="http://schemas.microsoft.com/office/drawing/2012/chart">
                      <c:ext xmlns:c15="http://schemas.microsoft.com/office/drawing/2012/chart" uri="{02D57815-91ED-43cb-92C2-25804820EDAC}">
                        <c15:formulaRef>
                          <c15:sqref>'Domaine 1 (Global)'!#REF!</c15:sqref>
                        </c15:formulaRef>
                      </c:ext>
                    </c:extLst>
                    <c:strCache>
                      <c:ptCount val="1"/>
                      <c:pt idx="0">
                        <c:v>#REF!</c:v>
                      </c:pt>
                    </c:strCache>
                  </c:strRef>
                </c:tx>
                <c:spPr>
                  <a:ln w="28575">
                    <a:noFill/>
                  </a:ln>
                </c:spPr>
                <c:marker>
                  <c:symbol val="square"/>
                  <c:size val="5"/>
                  <c:spPr>
                    <a:solidFill>
                      <a:srgbClr val="CCFFCC"/>
                    </a:solidFill>
                    <a:ln>
                      <a:solidFill>
                        <a:srgbClr val="CCFFCC"/>
                      </a:solidFill>
                      <a:prstDash val="solid"/>
                    </a:ln>
                  </c:spPr>
                </c:marker>
                <c:dLbls>
                  <c:spPr>
                    <a:noFill/>
                    <a:ln w="25400">
                      <a:noFill/>
                    </a:ln>
                  </c:spPr>
                  <c:txPr>
                    <a:bodyPr/>
                    <a:lstStyle/>
                    <a:p>
                      <a:pPr>
                        <a:defRPr lang="en-US" sz="1750" b="0" i="0" u="none" strike="noStrike" baseline="0">
                          <a:solidFill>
                            <a:srgbClr val="000000"/>
                          </a:solidFill>
                          <a:latin typeface="Arial"/>
                          <a:ea typeface="Arial"/>
                          <a:cs typeface="Arial"/>
                        </a:defRPr>
                      </a:pPr>
                      <a:endParaRPr lang="en-US"/>
                    </a:p>
                  </c:txPr>
                  <c:showLegendKey val="1"/>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0"/>
                    </c:ext>
                  </c:extLst>
                </c:dLbls>
                <c:xVal>
                  <c:numRef>
                    <c:extLst xmlns:c15="http://schemas.microsoft.com/office/drawing/2012/chart">
                      <c:ext xmlns:c15="http://schemas.microsoft.com/office/drawing/2012/chart" uri="{02D57815-91ED-43cb-92C2-25804820EDAC}">
                        <c15:formulaRef>
                          <c15:sqref>'Domaine 1 (Global)'!#REF!</c15:sqref>
                        </c15:formulaRef>
                      </c:ext>
                    </c:extLst>
                  </c:numRef>
                </c:xVal>
                <c:yVal>
                  <c:numRef>
                    <c:extLst xmlns:c15="http://schemas.microsoft.com/office/drawing/2012/chart">
                      <c:ext xmlns:c15="http://schemas.microsoft.com/office/drawing/2012/chart" uri="{02D57815-91ED-43cb-92C2-25804820EDAC}">
                        <c15:formulaRef>
                          <c15:sqref>'Domaine 1 (Global)'!#REF!</c15:sqref>
                        </c15:formulaRef>
                      </c:ext>
                    </c:extLst>
                    <c:numCache>
                      <c:formatCode>General</c:formatCode>
                      <c:ptCount val="1"/>
                      <c:pt idx="0">
                        <c:v>1</c:v>
                      </c:pt>
                    </c:numCache>
                  </c:numRef>
                </c:yVal>
                <c:smooth val="0"/>
                <c:extLst xmlns:c15="http://schemas.microsoft.com/office/drawing/2012/chart">
                  <c:ext xmlns:c16="http://schemas.microsoft.com/office/drawing/2014/chart" uri="{C3380CC4-5D6E-409C-BE32-E72D297353CC}">
                    <c16:uniqueId val="{0000000A-E797-4764-BD38-FA907010490C}"/>
                  </c:ext>
                </c:extLst>
              </c15:ser>
            </c15:filteredScatterSeries>
          </c:ext>
        </c:extLst>
      </c:scatterChart>
      <c:valAx>
        <c:axId val="336857912"/>
        <c:scaling>
          <c:orientation val="minMax"/>
        </c:scaling>
        <c:delete val="1"/>
        <c:axPos val="b"/>
        <c:numFmt formatCode="0.0" sourceLinked="1"/>
        <c:majorTickMark val="out"/>
        <c:minorTickMark val="none"/>
        <c:tickLblPos val="nextTo"/>
        <c:crossAx val="333616064"/>
        <c:crosses val="autoZero"/>
        <c:crossBetween val="midCat"/>
      </c:valAx>
      <c:valAx>
        <c:axId val="333616064"/>
        <c:scaling>
          <c:orientation val="minMax"/>
          <c:max val="5"/>
        </c:scaling>
        <c:delete val="0"/>
        <c:axPos val="l"/>
        <c:majorGridlines>
          <c:spPr>
            <a:ln w="25400">
              <a:solidFill>
                <a:srgbClr val="FF0000"/>
              </a:solidFill>
              <a:prstDash val="solid"/>
            </a:ln>
          </c:spPr>
        </c:majorGridlines>
        <c:numFmt formatCode="0.0" sourceLinked="1"/>
        <c:majorTickMark val="out"/>
        <c:minorTickMark val="none"/>
        <c:tickLblPos val="nextTo"/>
        <c:spPr>
          <a:ln w="12700">
            <a:solidFill>
              <a:srgbClr val="000000"/>
            </a:solidFill>
            <a:prstDash val="solid"/>
          </a:ln>
        </c:spPr>
        <c:txPr>
          <a:bodyPr rot="0" vert="horz"/>
          <a:lstStyle/>
          <a:p>
            <a:pPr>
              <a:defRPr lang="en-US" sz="1450" b="0" i="0" u="none" strike="noStrike" baseline="0">
                <a:solidFill>
                  <a:srgbClr val="FFFFFF"/>
                </a:solidFill>
                <a:latin typeface="Arial"/>
                <a:ea typeface="Arial"/>
                <a:cs typeface="Arial"/>
              </a:defRPr>
            </a:pPr>
            <a:endParaRPr lang="en-US"/>
          </a:p>
        </c:txPr>
        <c:crossAx val="336857912"/>
        <c:crossesAt val="0"/>
        <c:crossBetween val="midCat"/>
        <c:majorUnit val="1"/>
        <c:minorUnit val="0.1"/>
      </c:valAx>
      <c:spPr>
        <a:noFill/>
        <a:ln w="25400">
          <a:noFill/>
        </a:ln>
      </c:spPr>
    </c:plotArea>
    <c:legend>
      <c:legendPos val="r"/>
      <c:layout>
        <c:manualLayout>
          <c:xMode val="edge"/>
          <c:yMode val="edge"/>
          <c:x val="0.66200535269868221"/>
          <c:y val="0.15743073047858944"/>
          <c:w val="0.30691562713143111"/>
          <c:h val="0.64105793450881654"/>
        </c:manualLayout>
      </c:layout>
      <c:overlay val="0"/>
      <c:spPr>
        <a:solidFill>
          <a:srgbClr val="FFFFFF"/>
        </a:solidFill>
        <a:ln w="3175">
          <a:solidFill>
            <a:srgbClr val="000000"/>
          </a:solidFill>
          <a:prstDash val="solid"/>
        </a:ln>
        <a:effectLst>
          <a:outerShdw dist="35921" dir="2700000" algn="br">
            <a:srgbClr val="000000"/>
          </a:outerShdw>
        </a:effectLst>
      </c:spPr>
      <c:txPr>
        <a:bodyPr/>
        <a:lstStyle/>
        <a:p>
          <a:pPr>
            <a:defRPr lang="en-US"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orientation="landscape"/>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8896493329942968"/>
          <c:y val="0.33433289477079614"/>
          <c:w val="0.39704236898228723"/>
          <c:h val="0.52323847656954192"/>
        </c:manualLayout>
      </c:layout>
      <c:radarChart>
        <c:radarStyle val="filled"/>
        <c:varyColors val="0"/>
        <c:ser>
          <c:idx val="1"/>
          <c:order val="0"/>
          <c:tx>
            <c:v>Notes ciblées</c:v>
          </c:tx>
          <c:spPr>
            <a:solidFill>
              <a:srgbClr val="00FF00"/>
            </a:solidFill>
            <a:ln w="25400">
              <a:noFill/>
            </a:ln>
          </c:spPr>
          <c:dLbls>
            <c:spPr>
              <a:noFill/>
              <a:ln w="25400">
                <a:noFill/>
              </a:ln>
            </c:spPr>
            <c:txPr>
              <a:bodyPr/>
              <a:lstStyle/>
              <a:p>
                <a:pPr>
                  <a:defRPr lang="en-US" sz="85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'ISO_27039-Domaine 1 (Global)'!$H$2:$H$4</c:f>
              <c:strCache>
                <c:ptCount val="3"/>
                <c:pt idx="0">
                  <c:v>5. Selection </c:v>
                </c:pt>
                <c:pt idx="1">
                  <c:v>6. Deploiement </c:v>
                </c:pt>
                <c:pt idx="2">
                  <c:v>7. Operations </c:v>
                </c:pt>
              </c:strCache>
            </c:strRef>
          </c:cat>
          <c:val>
            <c:numRef>
              <c:f>'ISO_27039-Domaine 1 (Global)'!$L$2:$L$4</c:f>
              <c:numCache>
                <c:formatCode>0.0</c:formatCode>
                <c:ptCount val="3"/>
                <c:pt idx="0">
                  <c:v>3</c:v>
                </c:pt>
                <c:pt idx="1">
                  <c:v>4</c:v>
                </c:pt>
                <c:pt idx="2">
                  <c:v>3</c:v>
                </c:pt>
              </c:numCache>
            </c:numRef>
          </c:val>
          <c:extLst>
            <c:ext xmlns:c16="http://schemas.microsoft.com/office/drawing/2014/chart" uri="{C3380CC4-5D6E-409C-BE32-E72D297353CC}">
              <c16:uniqueId val="{00000000-D01E-4389-BE2B-4ED074F11BE5}"/>
            </c:ext>
          </c:extLst>
        </c:ser>
        <c:ser>
          <c:idx val="0"/>
          <c:order val="1"/>
          <c:tx>
            <c:strRef>
              <c:f>'ISO_27039-Domaine 1 (Global)'!$I$1:$I$2</c:f>
              <c:strCache>
                <c:ptCount val="2"/>
                <c:pt idx="0">
                  <c:v>Cote</c:v>
                </c:pt>
                <c:pt idx="1">
                  <c:v>1,9</c:v>
                </c:pt>
              </c:strCache>
            </c:strRef>
          </c:tx>
          <c:spPr>
            <a:solidFill>
              <a:srgbClr val="FF0000"/>
            </a:solidFill>
            <a:ln w="12700">
              <a:solidFill>
                <a:srgbClr val="000000"/>
              </a:solidFill>
              <a:prstDash val="solid"/>
            </a:ln>
          </c:spPr>
          <c:dLbls>
            <c:delete val="1"/>
          </c:dLbls>
          <c:cat>
            <c:strRef>
              <c:f>'ISO_27039-Domaine 1 (Global)'!$H$2:$H$4</c:f>
              <c:strCache>
                <c:ptCount val="3"/>
                <c:pt idx="0">
                  <c:v>5. Selection </c:v>
                </c:pt>
                <c:pt idx="1">
                  <c:v>6. Deploiement </c:v>
                </c:pt>
                <c:pt idx="2">
                  <c:v>7. Operations </c:v>
                </c:pt>
              </c:strCache>
            </c:strRef>
          </c:cat>
          <c:val>
            <c:numRef>
              <c:f>'ISO_27039-Domaine 1 (Global)'!$I$2:$I$4</c:f>
              <c:numCache>
                <c:formatCode>0.0</c:formatCode>
                <c:ptCount val="3"/>
                <c:pt idx="0">
                  <c:v>1.9202898550724636</c:v>
                </c:pt>
                <c:pt idx="1">
                  <c:v>2.833333333333333</c:v>
                </c:pt>
                <c:pt idx="2">
                  <c:v>4.1666666666666661</c:v>
                </c:pt>
              </c:numCache>
            </c:numRef>
          </c:val>
          <c:extLst>
            <c:ext xmlns:c16="http://schemas.microsoft.com/office/drawing/2014/chart" uri="{C3380CC4-5D6E-409C-BE32-E72D297353CC}">
              <c16:uniqueId val="{00000001-D01E-4389-BE2B-4ED074F11BE5}"/>
            </c:ext>
          </c:extLst>
        </c:ser>
        <c:dLbls>
          <c:showLegendKey val="0"/>
          <c:showVal val="1"/>
          <c:showCatName val="0"/>
          <c:showSerName val="0"/>
          <c:showPercent val="0"/>
          <c:showBubbleSize val="0"/>
        </c:dLbls>
        <c:axId val="333617240"/>
        <c:axId val="324110768"/>
      </c:radarChart>
      <c:catAx>
        <c:axId val="333617240"/>
        <c:scaling>
          <c:orientation val="minMax"/>
        </c:scaling>
        <c:delete val="0"/>
        <c:axPos val="b"/>
        <c:majorGridlines>
          <c:spPr>
            <a:ln w="12700">
              <a:solidFill>
                <a:srgbClr val="000000"/>
              </a:solidFill>
              <a:prstDash val="solid"/>
            </a:ln>
          </c:spPr>
        </c:majorGridlines>
        <c:numFmt formatCode="General" sourceLinked="1"/>
        <c:majorTickMark val="out"/>
        <c:minorTickMark val="none"/>
        <c:tickLblPos val="nextTo"/>
        <c:txPr>
          <a:bodyPr rot="0" vert="horz"/>
          <a:lstStyle/>
          <a:p>
            <a:pPr>
              <a:defRPr lang="en-US" sz="900" b="1" i="0" u="none" strike="noStrike" baseline="0">
                <a:solidFill>
                  <a:srgbClr val="000000"/>
                </a:solidFill>
                <a:latin typeface="Arial"/>
                <a:ea typeface="Arial"/>
                <a:cs typeface="Arial"/>
              </a:defRPr>
            </a:pPr>
            <a:endParaRPr lang="en-US"/>
          </a:p>
        </c:txPr>
        <c:crossAx val="324110768"/>
        <c:crosses val="autoZero"/>
        <c:auto val="0"/>
        <c:lblAlgn val="ctr"/>
        <c:lblOffset val="100"/>
        <c:noMultiLvlLbl val="0"/>
      </c:catAx>
      <c:valAx>
        <c:axId val="324110768"/>
        <c:scaling>
          <c:orientation val="minMax"/>
          <c:max val="5"/>
        </c:scaling>
        <c:delete val="0"/>
        <c:axPos val="l"/>
        <c:majorGridlines>
          <c:spPr>
            <a:ln w="12700">
              <a:solidFill>
                <a:srgbClr val="FF0000"/>
              </a:solidFill>
              <a:prstDash val="solid"/>
            </a:ln>
          </c:spPr>
        </c:majorGridlines>
        <c:numFmt formatCode="0.0" sourceLinked="1"/>
        <c:majorTickMark val="cross"/>
        <c:minorTickMark val="none"/>
        <c:tickLblPos val="nextTo"/>
        <c:spPr>
          <a:ln w="12700">
            <a:solidFill>
              <a:srgbClr val="000000"/>
            </a:solidFill>
            <a:prstDash val="solid"/>
          </a:ln>
        </c:spPr>
        <c:txPr>
          <a:bodyPr rot="0" vert="horz"/>
          <a:lstStyle/>
          <a:p>
            <a:pPr>
              <a:defRPr lang="en-US" sz="1125" b="1" i="0" u="none" strike="noStrike" baseline="0">
                <a:solidFill>
                  <a:srgbClr val="FFFFFF"/>
                </a:solidFill>
                <a:latin typeface="Arial"/>
                <a:ea typeface="Arial"/>
                <a:cs typeface="Arial"/>
              </a:defRPr>
            </a:pPr>
            <a:endParaRPr lang="en-US"/>
          </a:p>
        </c:txPr>
        <c:crossAx val="333617240"/>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orientation="landscape"/>
  </c:printSettings>
  <c:userShapes r:id="rId1"/>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lang="en-US" sz="1175" b="1" i="0" u="none" strike="noStrike" baseline="0">
                <a:solidFill>
                  <a:srgbClr val="000000"/>
                </a:solidFill>
                <a:latin typeface="Arial"/>
                <a:ea typeface="Arial"/>
                <a:cs typeface="Arial"/>
              </a:defRPr>
            </a:pPr>
            <a:r>
              <a:rPr lang="fr-FR" sz="1175" b="1" i="0" u="none" strike="noStrike" baseline="0">
                <a:effectLst/>
              </a:rPr>
              <a:t>5. Selection</a:t>
            </a:r>
            <a:r>
              <a:rPr lang="fr-FR" sz="1175" b="1" i="0" u="none" strike="noStrike" baseline="0"/>
              <a:t> </a:t>
            </a:r>
            <a:endParaRPr lang="fr-FR" b="1"/>
          </a:p>
        </c:rich>
      </c:tx>
      <c:layout>
        <c:manualLayout>
          <c:xMode val="edge"/>
          <c:yMode val="edge"/>
          <c:x val="7.5805753364494771E-2"/>
          <c:y val="1.9878713204859177E-2"/>
        </c:manualLayout>
      </c:layout>
      <c:overlay val="0"/>
      <c:spPr>
        <a:noFill/>
        <a:ln w="25400">
          <a:noFill/>
        </a:ln>
      </c:spPr>
    </c:title>
    <c:autoTitleDeleted val="0"/>
    <c:plotArea>
      <c:layout>
        <c:manualLayout>
          <c:layoutTarget val="inner"/>
          <c:xMode val="edge"/>
          <c:yMode val="edge"/>
          <c:x val="2.1538510077772119E-2"/>
          <c:y val="0.18511450381679398"/>
          <c:w val="0.64769376733871886"/>
          <c:h val="0.8034351145038171"/>
        </c:manualLayout>
      </c:layout>
      <c:radarChart>
        <c:radarStyle val="filled"/>
        <c:varyColors val="0"/>
        <c:ser>
          <c:idx val="0"/>
          <c:order val="0"/>
          <c:tx>
            <c:strRef>
              <c:f>'ISO_27039-Domaine 5'!$J$2:$J$25</c:f>
              <c:strCache>
                <c:ptCount val="24"/>
                <c:pt idx="0">
                  <c:v>1,9</c:v>
                </c:pt>
                <c:pt idx="1">
                  <c:v>3,3</c:v>
                </c:pt>
                <c:pt idx="2">
                  <c:v>5,0</c:v>
                </c:pt>
                <c:pt idx="3">
                  <c:v>3,3</c:v>
                </c:pt>
                <c:pt idx="4">
                  <c:v>2,5</c:v>
                </c:pt>
                <c:pt idx="5">
                  <c:v>0,0</c:v>
                </c:pt>
                <c:pt idx="6">
                  <c:v>5,0</c:v>
                </c:pt>
                <c:pt idx="7">
                  <c:v>0,0</c:v>
                </c:pt>
                <c:pt idx="8">
                  <c:v>5,0</c:v>
                </c:pt>
                <c:pt idx="9">
                  <c:v>0,0</c:v>
                </c:pt>
                <c:pt idx="10">
                  <c:v>0,0</c:v>
                </c:pt>
                <c:pt idx="11">
                  <c:v>5,0</c:v>
                </c:pt>
                <c:pt idx="12">
                  <c:v>0,0</c:v>
                </c:pt>
                <c:pt idx="13">
                  <c:v>0,0</c:v>
                </c:pt>
                <c:pt idx="14">
                  <c:v>0,0</c:v>
                </c:pt>
                <c:pt idx="15">
                  <c:v>0,0</c:v>
                </c:pt>
                <c:pt idx="16">
                  <c:v>3,3</c:v>
                </c:pt>
                <c:pt idx="17">
                  <c:v>0,0</c:v>
                </c:pt>
                <c:pt idx="18">
                  <c:v>5,0</c:v>
                </c:pt>
                <c:pt idx="19">
                  <c:v>0,0</c:v>
                </c:pt>
                <c:pt idx="20">
                  <c:v>2,5</c:v>
                </c:pt>
                <c:pt idx="21">
                  <c:v>0,0</c:v>
                </c:pt>
                <c:pt idx="22">
                  <c:v>1,7</c:v>
                </c:pt>
                <c:pt idx="23">
                  <c:v>2,5</c:v>
                </c:pt>
              </c:strCache>
            </c:strRef>
          </c:tx>
          <c:spPr>
            <a:solidFill>
              <a:srgbClr val="9999FF"/>
            </a:solidFill>
            <a:ln w="12700">
              <a:solidFill>
                <a:srgbClr val="000000"/>
              </a:solidFill>
              <a:prstDash val="solid"/>
            </a:ln>
          </c:spPr>
          <c:dLbls>
            <c:delete val="1"/>
          </c:dLbls>
          <c:cat>
            <c:strRef>
              <c:extLst>
                <c:ext xmlns:c15="http://schemas.microsoft.com/office/drawing/2012/chart" uri="{02D57815-91ED-43cb-92C2-25804820EDAC}">
                  <c15:fullRef>
                    <c15:sqref>'ISO_27039-Domaine 5'!$E$3:$E$25</c15:sqref>
                  </c15:fullRef>
                </c:ext>
              </c:extLst>
              <c:f>'ISO_27039-Domaine 5'!$E$3:$E$25</c:f>
              <c:strCache>
                <c:ptCount val="23"/>
                <c:pt idx="0">
                  <c:v>5.3.1 Vue d'ensemble</c:v>
                </c:pt>
                <c:pt idx="1">
                  <c:v>5.3.2 IDPS en reseau (NIDPS)</c:v>
                </c:pt>
                <c:pt idx="2">
                  <c:v>5.4.1 Systeme environnement</c:v>
                </c:pt>
                <c:pt idx="3">
                  <c:v>5.4.2 Protection de la securite mecanismes</c:v>
                </c:pt>
                <c:pt idx="4">
                  <c:v>5.4.3 Securite IDPS politique</c:v>
                </c:pt>
                <c:pt idx="5">
                  <c:v>5.4.4 Performance</c:v>
                </c:pt>
                <c:pt idx="6">
                  <c:v>5.4.5 Verification des capacites de</c:v>
                </c:pt>
                <c:pt idx="7">
                  <c:v>5.4.6 Coût</c:v>
                </c:pt>
                <c:pt idx="8">
                  <c:v>5.4.7.1 Vue d'ensemble</c:v>
                </c:pt>
                <c:pt idx="9">
                  <c:v>5.4.7.2 Effacite de la distribution interne et de la ise en œuvre</c:v>
                </c:pt>
                <c:pt idx="10">
                  <c:v>5.4.7.3 Effacite de la distribution interne et de la ise en œuvre</c:v>
                </c:pt>
                <c:pt idx="11">
                  <c:v>5.7.4 Impact sur le système</c:v>
                </c:pt>
                <c:pt idx="12">
                  <c:v>5.4.9.1 Vue d'ensemble</c:v>
                </c:pt>
                <c:pt idx="13">
                  <c:v>5.4.9.2 Attestion  a distance</c:v>
                </c:pt>
                <c:pt idx="14">
                  <c:v>5.4.9.3 Provisionnement</c:v>
                </c:pt>
                <c:pt idx="15">
                  <c:v>5.5.1 Vue d'ensemble</c:v>
                </c:pt>
                <c:pt idx="16">
                  <c:v>5.5.2 Integrite des fichiers verificateurs</c:v>
                </c:pt>
                <c:pt idx="17">
                  <c:v>5.5.3 Pare-feu</c:v>
                </c:pt>
                <c:pt idx="18">
                  <c:v>5.5.4 Les pots de miel</c:v>
                </c:pt>
                <c:pt idx="19">
                  <c:v>5.5.5 Outils de gestion de reseau</c:v>
                </c:pt>
                <c:pt idx="20">
                  <c:v>5.5..6 Outils de gestion des informations et des evenements de securite( SIEM)</c:v>
                </c:pt>
                <c:pt idx="21">
                  <c:v>5.5.7 Protection contre les virus et le contenu</c:v>
                </c:pt>
                <c:pt idx="22">
                  <c:v>5.5.8 Evaluation de la vulnerabilite outils</c:v>
                </c:pt>
              </c:strCache>
            </c:strRef>
          </c:cat>
          <c:val>
            <c:numRef>
              <c:extLst>
                <c:ext xmlns:c15="http://schemas.microsoft.com/office/drawing/2012/chart" uri="{02D57815-91ED-43cb-92C2-25804820EDAC}">
                  <c15:fullRef>
                    <c15:sqref>'ISO_27039-Domaine 5'!$J$3:$J$43</c15:sqref>
                  </c15:fullRef>
                </c:ext>
              </c:extLst>
              <c:f>'ISO_27039-Domaine 5'!$J$3:$J$25</c:f>
              <c:numCache>
                <c:formatCode>0.0</c:formatCode>
                <c:ptCount val="23"/>
                <c:pt idx="0">
                  <c:v>3.333333333333333</c:v>
                </c:pt>
                <c:pt idx="1">
                  <c:v>5</c:v>
                </c:pt>
                <c:pt idx="2">
                  <c:v>3.333333333333333</c:v>
                </c:pt>
                <c:pt idx="3">
                  <c:v>2.5</c:v>
                </c:pt>
                <c:pt idx="4">
                  <c:v>0</c:v>
                </c:pt>
                <c:pt idx="5">
                  <c:v>5</c:v>
                </c:pt>
                <c:pt idx="6">
                  <c:v>0</c:v>
                </c:pt>
                <c:pt idx="7">
                  <c:v>5</c:v>
                </c:pt>
                <c:pt idx="8">
                  <c:v>0</c:v>
                </c:pt>
                <c:pt idx="9">
                  <c:v>0</c:v>
                </c:pt>
                <c:pt idx="10">
                  <c:v>5</c:v>
                </c:pt>
                <c:pt idx="11">
                  <c:v>0</c:v>
                </c:pt>
                <c:pt idx="12">
                  <c:v>0</c:v>
                </c:pt>
                <c:pt idx="13">
                  <c:v>0</c:v>
                </c:pt>
                <c:pt idx="14">
                  <c:v>0</c:v>
                </c:pt>
                <c:pt idx="15">
                  <c:v>3.333333333333333</c:v>
                </c:pt>
                <c:pt idx="16">
                  <c:v>0</c:v>
                </c:pt>
                <c:pt idx="17">
                  <c:v>5</c:v>
                </c:pt>
                <c:pt idx="18">
                  <c:v>0</c:v>
                </c:pt>
                <c:pt idx="19">
                  <c:v>2.5</c:v>
                </c:pt>
                <c:pt idx="20">
                  <c:v>0</c:v>
                </c:pt>
                <c:pt idx="21">
                  <c:v>1.6666666666666665</c:v>
                </c:pt>
                <c:pt idx="22">
                  <c:v>2.5</c:v>
                </c:pt>
              </c:numCache>
            </c:numRef>
          </c:val>
          <c:extLst>
            <c:ext xmlns:c16="http://schemas.microsoft.com/office/drawing/2014/chart" uri="{C3380CC4-5D6E-409C-BE32-E72D297353CC}">
              <c16:uniqueId val="{00000000-206D-45B0-BC0C-4C7F2C37F0CC}"/>
            </c:ext>
          </c:extLst>
        </c:ser>
        <c:dLbls>
          <c:showLegendKey val="0"/>
          <c:showVal val="1"/>
          <c:showCatName val="0"/>
          <c:showSerName val="0"/>
          <c:showPercent val="0"/>
          <c:showBubbleSize val="0"/>
        </c:dLbls>
        <c:axId val="252713696"/>
        <c:axId val="287749376"/>
      </c:radarChart>
      <c:catAx>
        <c:axId val="252713696"/>
        <c:scaling>
          <c:orientation val="minMax"/>
        </c:scaling>
        <c:delete val="0"/>
        <c:axPos val="b"/>
        <c:majorGridlines/>
        <c:numFmt formatCode="General" sourceLinked="1"/>
        <c:majorTickMark val="out"/>
        <c:minorTickMark val="none"/>
        <c:tickLblPos val="nextTo"/>
        <c:txPr>
          <a:bodyPr rot="0" vert="horz"/>
          <a:lstStyle/>
          <a:p>
            <a:pPr>
              <a:defRPr lang="en-US" sz="1200" b="0" i="0" u="none" strike="noStrike" baseline="0">
                <a:solidFill>
                  <a:srgbClr val="000000"/>
                </a:solidFill>
                <a:latin typeface="Arial"/>
                <a:ea typeface="Arial"/>
                <a:cs typeface="Arial"/>
              </a:defRPr>
            </a:pPr>
            <a:endParaRPr lang="en-US"/>
          </a:p>
        </c:txPr>
        <c:crossAx val="287749376"/>
        <c:crosses val="autoZero"/>
        <c:auto val="0"/>
        <c:lblAlgn val="ctr"/>
        <c:lblOffset val="100"/>
        <c:noMultiLvlLbl val="0"/>
      </c:catAx>
      <c:valAx>
        <c:axId val="287749376"/>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875" b="0" i="0" u="none" strike="noStrike" baseline="0">
                <a:solidFill>
                  <a:srgbClr val="000000"/>
                </a:solidFill>
                <a:latin typeface="Arial"/>
                <a:ea typeface="Arial"/>
                <a:cs typeface="Arial"/>
              </a:defRPr>
            </a:pPr>
            <a:endParaRPr lang="en-US"/>
          </a:p>
        </c:txPr>
        <c:crossAx val="252713696"/>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lang="en-US" sz="875" b="1" i="0" u="none" strike="noStrike" baseline="0">
                <a:solidFill>
                  <a:srgbClr val="000000"/>
                </a:solidFill>
                <a:latin typeface="Arial"/>
                <a:ea typeface="Arial"/>
                <a:cs typeface="Arial"/>
              </a:defRPr>
            </a:pPr>
            <a:r>
              <a:rPr lang="fr-FR" sz="1400" b="1" i="0" u="none" strike="noStrike" baseline="0">
                <a:effectLst/>
              </a:rPr>
              <a:t>6. Deploiement</a:t>
            </a:r>
            <a:r>
              <a:rPr lang="fr-FR" sz="1400" b="1" i="0" u="none" strike="noStrike" baseline="0"/>
              <a:t> </a:t>
            </a:r>
            <a:endParaRPr lang="fr-FR" b="1"/>
          </a:p>
        </c:rich>
      </c:tx>
      <c:layout>
        <c:manualLayout>
          <c:xMode val="edge"/>
          <c:yMode val="edge"/>
          <c:x val="1.367189455780205E-2"/>
          <c:y val="1.8041310902087569E-2"/>
        </c:manualLayout>
      </c:layout>
      <c:overlay val="0"/>
      <c:spPr>
        <a:noFill/>
        <a:ln w="25400">
          <a:noFill/>
        </a:ln>
      </c:spPr>
    </c:title>
    <c:autoTitleDeleted val="0"/>
    <c:plotArea>
      <c:layout>
        <c:manualLayout>
          <c:layoutTarget val="inner"/>
          <c:xMode val="edge"/>
          <c:yMode val="edge"/>
          <c:x val="0.2363284630705782"/>
          <c:y val="0.17525844876313645"/>
          <c:w val="0.58203208260357309"/>
          <c:h val="0.76804437840315698"/>
        </c:manualLayout>
      </c:layout>
      <c:radarChart>
        <c:radarStyle val="filled"/>
        <c:varyColors val="0"/>
        <c:ser>
          <c:idx val="0"/>
          <c:order val="0"/>
          <c:tx>
            <c:strRef>
              <c:f>'ISO_27039-Domaine 6'!$J$1</c:f>
              <c:strCache>
                <c:ptCount val="1"/>
                <c:pt idx="0">
                  <c:v>Cote</c:v>
                </c:pt>
              </c:strCache>
            </c:strRef>
          </c:tx>
          <c:spPr>
            <a:solidFill>
              <a:srgbClr val="9999FF"/>
            </a:solidFill>
            <a:ln w="12700">
              <a:solidFill>
                <a:srgbClr val="000000"/>
              </a:solidFill>
              <a:prstDash val="solid"/>
            </a:ln>
          </c:spPr>
          <c:dLbls>
            <c:delete val="1"/>
          </c:dLbls>
          <c:cat>
            <c:strRef>
              <c:extLst>
                <c:ext xmlns:c15="http://schemas.microsoft.com/office/drawing/2012/chart" uri="{02D57815-91ED-43cb-92C2-25804820EDAC}">
                  <c15:fullRef>
                    <c15:sqref>'ISO_27039-Domaine 6'!$E$3:$E$7</c15:sqref>
                  </c15:fullRef>
                </c:ext>
              </c:extLst>
              <c:f>'ISO_27039-Domaine 6'!$E$3:$E$7</c:f>
              <c:strCache>
                <c:ptCount val="5"/>
                <c:pt idx="0">
                  <c:v>6.3.1 Vue d'ensemble</c:v>
                </c:pt>
                <c:pt idx="1">
                  <c:v>6.3.2 Emplacement  du NIDPS a l'interieur d'un pare-feu internet </c:v>
                </c:pt>
                <c:pt idx="2">
                  <c:v>6.3.3 Emplacement du NIDPS a l'exterieur d'un pare-feu internet</c:v>
                </c:pt>
                <c:pt idx="3">
                  <c:v>6.3.4 Localisation du NIDPS sur un reseau de base </c:v>
                </c:pt>
                <c:pt idx="4">
                  <c:v>6.3.5 Localisation du NIDPS sur les sous-reseau critiques</c:v>
                </c:pt>
              </c:strCache>
            </c:strRef>
          </c:cat>
          <c:val>
            <c:numRef>
              <c:extLst>
                <c:ext xmlns:c15="http://schemas.microsoft.com/office/drawing/2012/chart" uri="{02D57815-91ED-43cb-92C2-25804820EDAC}">
                  <c15:fullRef>
                    <c15:sqref>'ISO_27039-Domaine 6'!$J$2:$J$7</c15:sqref>
                  </c15:fullRef>
                </c:ext>
              </c:extLst>
              <c:f>'ISO_27039-Domaine 6'!$J$2:$J$6</c:f>
              <c:numCache>
                <c:formatCode>0.0</c:formatCode>
                <c:ptCount val="5"/>
                <c:pt idx="0">
                  <c:v>2.833333333333333</c:v>
                </c:pt>
                <c:pt idx="1">
                  <c:v>2.5</c:v>
                </c:pt>
                <c:pt idx="2">
                  <c:v>0</c:v>
                </c:pt>
                <c:pt idx="3">
                  <c:v>5</c:v>
                </c:pt>
                <c:pt idx="4">
                  <c:v>5</c:v>
                </c:pt>
              </c:numCache>
            </c:numRef>
          </c:val>
          <c:extLst>
            <c:ext xmlns:c16="http://schemas.microsoft.com/office/drawing/2014/chart" uri="{C3380CC4-5D6E-409C-BE32-E72D297353CC}">
              <c16:uniqueId val="{00000000-51F6-40CD-BC19-96E772F62C1D}"/>
            </c:ext>
          </c:extLst>
        </c:ser>
        <c:dLbls>
          <c:showLegendKey val="0"/>
          <c:showVal val="1"/>
          <c:showCatName val="0"/>
          <c:showSerName val="0"/>
          <c:showPercent val="0"/>
          <c:showBubbleSize val="0"/>
        </c:dLbls>
        <c:axId val="332990272"/>
        <c:axId val="335524120"/>
      </c:radarChart>
      <c:catAx>
        <c:axId val="332990272"/>
        <c:scaling>
          <c:orientation val="minMax"/>
        </c:scaling>
        <c:delete val="0"/>
        <c:axPos val="b"/>
        <c:majorGridlines/>
        <c:numFmt formatCode="General" sourceLinked="1"/>
        <c:majorTickMark val="out"/>
        <c:minorTickMark val="none"/>
        <c:tickLblPos val="nextTo"/>
        <c:txPr>
          <a:bodyPr rot="0" vert="horz"/>
          <a:lstStyle/>
          <a:p>
            <a:pPr>
              <a:defRPr lang="en-US" sz="1175" b="0" i="0" u="none" strike="noStrike" baseline="0">
                <a:solidFill>
                  <a:srgbClr val="000000"/>
                </a:solidFill>
                <a:latin typeface="Arial"/>
                <a:ea typeface="Arial"/>
                <a:cs typeface="Arial"/>
              </a:defRPr>
            </a:pPr>
            <a:endParaRPr lang="en-US"/>
          </a:p>
        </c:txPr>
        <c:crossAx val="335524120"/>
        <c:crosses val="autoZero"/>
        <c:auto val="0"/>
        <c:lblAlgn val="ctr"/>
        <c:lblOffset val="100"/>
        <c:noMultiLvlLbl val="0"/>
      </c:catAx>
      <c:valAx>
        <c:axId val="335524120"/>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875" b="0" i="0" u="none" strike="noStrike" baseline="0">
                <a:solidFill>
                  <a:srgbClr val="000000"/>
                </a:solidFill>
                <a:latin typeface="Arial"/>
                <a:ea typeface="Arial"/>
                <a:cs typeface="Arial"/>
              </a:defRPr>
            </a:pPr>
            <a:endParaRPr lang="en-US"/>
          </a:p>
        </c:txPr>
        <c:crossAx val="33299027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5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lang="en-US" sz="1175" b="1" i="0" u="none" strike="noStrike" baseline="0">
                <a:solidFill>
                  <a:srgbClr val="000000"/>
                </a:solidFill>
                <a:latin typeface="Arial"/>
                <a:ea typeface="Arial"/>
                <a:cs typeface="Arial"/>
              </a:defRPr>
            </a:pPr>
            <a:r>
              <a:rPr lang="fr-FR"/>
              <a:t>4.contexte de l’organisation</a:t>
            </a:r>
            <a:endParaRPr lang="fr-FR" baseline="0"/>
          </a:p>
        </c:rich>
      </c:tx>
      <c:layout>
        <c:manualLayout>
          <c:xMode val="edge"/>
          <c:yMode val="edge"/>
          <c:x val="7.5805753364494771E-2"/>
          <c:y val="1.9878713204859177E-2"/>
        </c:manualLayout>
      </c:layout>
      <c:overlay val="0"/>
      <c:spPr>
        <a:noFill/>
        <a:ln w="25400">
          <a:noFill/>
        </a:ln>
      </c:spPr>
    </c:title>
    <c:autoTitleDeleted val="0"/>
    <c:plotArea>
      <c:layout>
        <c:manualLayout>
          <c:layoutTarget val="inner"/>
          <c:xMode val="edge"/>
          <c:yMode val="edge"/>
          <c:x val="2.1538510077772119E-2"/>
          <c:y val="0.18511450381679398"/>
          <c:w val="0.64769376733871886"/>
          <c:h val="0.8034351145038171"/>
        </c:manualLayout>
      </c:layout>
      <c:radarChart>
        <c:radarStyle val="filled"/>
        <c:varyColors val="0"/>
        <c:ser>
          <c:idx val="0"/>
          <c:order val="0"/>
          <c:spPr>
            <a:solidFill>
              <a:srgbClr val="9999FF"/>
            </a:solidFill>
            <a:ln w="12700">
              <a:solidFill>
                <a:srgbClr val="000000"/>
              </a:solidFill>
              <a:prstDash val="solid"/>
            </a:ln>
          </c:spPr>
          <c:dLbls>
            <c:delete val="1"/>
          </c:dLbls>
          <c:cat>
            <c:strRef>
              <c:f>'ISO_27001-Domaine 4'!$E$3:$E$6</c:f>
              <c:strCache>
                <c:ptCount val="4"/>
                <c:pt idx="0">
                  <c:v>4.1.  Comprendre l’organisation et son contexte</c:v>
                </c:pt>
                <c:pt idx="1">
                  <c:v>4.2. Comprendre les besoins et les attentes des parties intéressées </c:v>
                </c:pt>
                <c:pt idx="2">
                  <c:v>4.3. Détermination de la portée du système de gestion de la sécurité de l’information</c:v>
                </c:pt>
                <c:pt idx="3">
                  <c:v>4.4. Système de gestion de la sécurité de l’information</c:v>
                </c:pt>
              </c:strCache>
            </c:strRef>
          </c:cat>
          <c:val>
            <c:numRef>
              <c:f>'ISO_27001-Domaine 4'!$J$3:$J$6</c:f>
              <c:numCache>
                <c:formatCode>0.0</c:formatCode>
                <c:ptCount val="4"/>
                <c:pt idx="0">
                  <c:v>2.5</c:v>
                </c:pt>
                <c:pt idx="1">
                  <c:v>3.3333333333333335</c:v>
                </c:pt>
                <c:pt idx="2">
                  <c:v>3.3333333333333335</c:v>
                </c:pt>
                <c:pt idx="3">
                  <c:v>3.3333333333333335</c:v>
                </c:pt>
              </c:numCache>
            </c:numRef>
          </c:val>
          <c:extLst>
            <c:ext xmlns:c16="http://schemas.microsoft.com/office/drawing/2014/chart" uri="{C3380CC4-5D6E-409C-BE32-E72D297353CC}">
              <c16:uniqueId val="{00000000-5B2B-4768-B4E3-BF85C0119090}"/>
            </c:ext>
          </c:extLst>
        </c:ser>
        <c:dLbls>
          <c:showLegendKey val="0"/>
          <c:showVal val="1"/>
          <c:showCatName val="0"/>
          <c:showSerName val="0"/>
          <c:showPercent val="0"/>
          <c:showBubbleSize val="0"/>
        </c:dLbls>
        <c:axId val="254100472"/>
        <c:axId val="254104000"/>
      </c:radarChart>
      <c:catAx>
        <c:axId val="254100472"/>
        <c:scaling>
          <c:orientation val="minMax"/>
        </c:scaling>
        <c:delete val="0"/>
        <c:axPos val="b"/>
        <c:majorGridlines/>
        <c:numFmt formatCode="General" sourceLinked="1"/>
        <c:majorTickMark val="out"/>
        <c:minorTickMark val="none"/>
        <c:tickLblPos val="nextTo"/>
        <c:txPr>
          <a:bodyPr rot="0" vert="horz"/>
          <a:lstStyle/>
          <a:p>
            <a:pPr>
              <a:defRPr lang="en-US" sz="1200" b="0" i="0" u="none" strike="noStrike" baseline="0">
                <a:solidFill>
                  <a:srgbClr val="000000"/>
                </a:solidFill>
                <a:latin typeface="Arial"/>
                <a:ea typeface="Arial"/>
                <a:cs typeface="Arial"/>
              </a:defRPr>
            </a:pPr>
            <a:endParaRPr lang="en-US"/>
          </a:p>
        </c:txPr>
        <c:crossAx val="254104000"/>
        <c:crosses val="autoZero"/>
        <c:auto val="0"/>
        <c:lblAlgn val="ctr"/>
        <c:lblOffset val="100"/>
        <c:noMultiLvlLbl val="0"/>
      </c:catAx>
      <c:valAx>
        <c:axId val="254104000"/>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875" b="0" i="0" u="none" strike="noStrike" baseline="0">
                <a:solidFill>
                  <a:srgbClr val="000000"/>
                </a:solidFill>
                <a:latin typeface="Arial"/>
                <a:ea typeface="Arial"/>
                <a:cs typeface="Arial"/>
              </a:defRPr>
            </a:pPr>
            <a:endParaRPr lang="en-US"/>
          </a:p>
        </c:txPr>
        <c:crossAx val="25410047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lang="en-US" sz="1025" b="1" i="0" u="none" strike="noStrike" baseline="0">
                <a:solidFill>
                  <a:srgbClr val="000000"/>
                </a:solidFill>
                <a:latin typeface="Arial"/>
                <a:ea typeface="Arial"/>
                <a:cs typeface="Arial"/>
              </a:defRPr>
            </a:pPr>
            <a:r>
              <a:rPr lang="fr-FR" sz="1400" b="1" i="0" u="none" strike="noStrike" baseline="0">
                <a:effectLst/>
              </a:rPr>
              <a:t>7.  Operations</a:t>
            </a:r>
            <a:r>
              <a:rPr lang="fr-FR" sz="1400" b="1" i="0" u="none" strike="noStrike" baseline="0"/>
              <a:t> </a:t>
            </a:r>
            <a:endParaRPr lang="fr-FR" sz="1400" b="1"/>
          </a:p>
        </c:rich>
      </c:tx>
      <c:layout>
        <c:manualLayout>
          <c:xMode val="edge"/>
          <c:yMode val="edge"/>
          <c:x val="0.10163359647550628"/>
          <c:y val="1.5086206896551723E-2"/>
        </c:manualLayout>
      </c:layout>
      <c:overlay val="0"/>
      <c:spPr>
        <a:noFill/>
        <a:ln w="25400">
          <a:noFill/>
        </a:ln>
      </c:spPr>
    </c:title>
    <c:autoTitleDeleted val="0"/>
    <c:plotArea>
      <c:layout>
        <c:manualLayout>
          <c:layoutTarget val="inner"/>
          <c:xMode val="edge"/>
          <c:yMode val="edge"/>
          <c:x val="0.20326719295101256"/>
          <c:y val="0.16379310344827591"/>
          <c:w val="0.65335883448539778"/>
          <c:h val="0.77586206896551735"/>
        </c:manualLayout>
      </c:layout>
      <c:radarChart>
        <c:radarStyle val="filled"/>
        <c:varyColors val="0"/>
        <c:ser>
          <c:idx val="0"/>
          <c:order val="0"/>
          <c:tx>
            <c:strRef>
              <c:f>'ISO_27039-Domaine 7'!$J$2:$J$12</c:f>
              <c:strCache>
                <c:ptCount val="11"/>
                <c:pt idx="0">
                  <c:v>4,2</c:v>
                </c:pt>
                <c:pt idx="1">
                  <c:v>5,0</c:v>
                </c:pt>
                <c:pt idx="2">
                  <c:v>3,3</c:v>
                </c:pt>
                <c:pt idx="3">
                  <c:v>5,0</c:v>
                </c:pt>
                <c:pt idx="4">
                  <c:v>5,0</c:v>
                </c:pt>
                <c:pt idx="5">
                  <c:v>5,0</c:v>
                </c:pt>
                <c:pt idx="6">
                  <c:v>5,0</c:v>
                </c:pt>
                <c:pt idx="7">
                  <c:v>0,0</c:v>
                </c:pt>
                <c:pt idx="8">
                  <c:v>5,0</c:v>
                </c:pt>
                <c:pt idx="9">
                  <c:v>3,3</c:v>
                </c:pt>
                <c:pt idx="10">
                  <c:v>5,0</c:v>
                </c:pt>
              </c:strCache>
            </c:strRef>
          </c:tx>
          <c:spPr>
            <a:solidFill>
              <a:srgbClr val="9999FF"/>
            </a:solidFill>
            <a:ln w="12700">
              <a:solidFill>
                <a:srgbClr val="000000"/>
              </a:solidFill>
              <a:prstDash val="solid"/>
            </a:ln>
          </c:spPr>
          <c:dLbls>
            <c:delete val="1"/>
          </c:dLbls>
          <c:cat>
            <c:strRef>
              <c:f>'ISO_27039-Domaine 7'!$E$3:$E$12</c:f>
              <c:strCache>
                <c:ptCount val="10"/>
                <c:pt idx="0">
                  <c:v>7.4.1 Vue d'ensemble</c:v>
                </c:pt>
                <c:pt idx="1">
                  <c:v>7.4.2 Équipe de réponse aux incidents de sécurité de l'information (Information Security Incident
Response Team) (ISIRT)</c:v>
                </c:pt>
                <c:pt idx="2">
                  <c:v>7.4.3 Externalisation</c:v>
                </c:pt>
                <c:pt idx="3">
                  <c:v>7.5.1 Principes</c:v>
                </c:pt>
                <c:pt idx="4">
                  <c:v>7.5.2 Réponse active</c:v>
                </c:pt>
                <c:pt idx="5">
                  <c:v>7.5.3 Passive réaction</c:v>
                </c:pt>
                <c:pt idx="6">
                  <c:v>7.6.1 Vue d'ensemble</c:v>
                </c:pt>
                <c:pt idx="7">
                  <c:v>7.6.2 Vie privée</c:v>
                </c:pt>
                <c:pt idx="8">
                  <c:v>7.6.3 Autres considérations juridiques et politiques</c:v>
                </c:pt>
                <c:pt idx="9">
                  <c:v>7.6.4 Médecine légale</c:v>
                </c:pt>
              </c:strCache>
            </c:strRef>
          </c:cat>
          <c:val>
            <c:numRef>
              <c:f>'ISO_27039-Domaine 7'!$J$3:$J$14</c:f>
              <c:numCache>
                <c:formatCode>0.0</c:formatCode>
                <c:ptCount val="12"/>
                <c:pt idx="0">
                  <c:v>5</c:v>
                </c:pt>
                <c:pt idx="1">
                  <c:v>3.333333333333333</c:v>
                </c:pt>
                <c:pt idx="2">
                  <c:v>5</c:v>
                </c:pt>
                <c:pt idx="3">
                  <c:v>5</c:v>
                </c:pt>
                <c:pt idx="4">
                  <c:v>5</c:v>
                </c:pt>
                <c:pt idx="5">
                  <c:v>5</c:v>
                </c:pt>
                <c:pt idx="6">
                  <c:v>0</c:v>
                </c:pt>
                <c:pt idx="7">
                  <c:v>5</c:v>
                </c:pt>
                <c:pt idx="8">
                  <c:v>3.333333333333333</c:v>
                </c:pt>
                <c:pt idx="9">
                  <c:v>5</c:v>
                </c:pt>
              </c:numCache>
            </c:numRef>
          </c:val>
          <c:extLst>
            <c:ext xmlns:c16="http://schemas.microsoft.com/office/drawing/2014/chart" uri="{C3380CC4-5D6E-409C-BE32-E72D297353CC}">
              <c16:uniqueId val="{00000000-413E-4D20-BB70-A536EF411124}"/>
            </c:ext>
          </c:extLst>
        </c:ser>
        <c:dLbls>
          <c:showLegendKey val="0"/>
          <c:showVal val="1"/>
          <c:showCatName val="0"/>
          <c:showSerName val="0"/>
          <c:showPercent val="0"/>
          <c:showBubbleSize val="0"/>
        </c:dLbls>
        <c:axId val="335526472"/>
        <c:axId val="335522160"/>
      </c:radarChart>
      <c:catAx>
        <c:axId val="335526472"/>
        <c:scaling>
          <c:orientation val="minMax"/>
        </c:scaling>
        <c:delete val="0"/>
        <c:axPos val="b"/>
        <c:majorGridlines/>
        <c:numFmt formatCode="General" sourceLinked="1"/>
        <c:majorTickMark val="out"/>
        <c:minorTickMark val="none"/>
        <c:tickLblPos val="nextTo"/>
        <c:txPr>
          <a:bodyPr rot="0" vert="horz"/>
          <a:lstStyle/>
          <a:p>
            <a:pPr>
              <a:defRPr lang="en-US" sz="1200" b="0" i="0" u="none" strike="noStrike" baseline="0">
                <a:solidFill>
                  <a:srgbClr val="000000"/>
                </a:solidFill>
                <a:latin typeface="Arial"/>
                <a:ea typeface="Arial"/>
                <a:cs typeface="Arial"/>
              </a:defRPr>
            </a:pPr>
            <a:endParaRPr lang="en-US"/>
          </a:p>
        </c:txPr>
        <c:crossAx val="335522160"/>
        <c:crosses val="autoZero"/>
        <c:auto val="0"/>
        <c:lblAlgn val="ctr"/>
        <c:lblOffset val="100"/>
        <c:noMultiLvlLbl val="0"/>
      </c:catAx>
      <c:valAx>
        <c:axId val="335522160"/>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1075" b="0" i="0" u="none" strike="noStrike" baseline="0">
                <a:solidFill>
                  <a:srgbClr val="000000"/>
                </a:solidFill>
                <a:latin typeface="Arial"/>
                <a:ea typeface="Arial"/>
                <a:cs typeface="Arial"/>
              </a:defRPr>
            </a:pPr>
            <a:endParaRPr lang="en-US"/>
          </a:p>
        </c:txPr>
        <c:crossAx val="33552647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525"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205170427150111"/>
          <c:y val="0.25645221881037078"/>
          <c:w val="0.4102570243949108"/>
          <c:h val="0.59354978944790193"/>
        </c:manualLayout>
      </c:layout>
      <c:radarChart>
        <c:radarStyle val="filled"/>
        <c:varyColors val="0"/>
        <c:ser>
          <c:idx val="0"/>
          <c:order val="0"/>
          <c:spPr>
            <a:solidFill>
              <a:srgbClr val="FF0000"/>
            </a:solidFill>
          </c:spPr>
          <c:dLbls>
            <c:spPr>
              <a:noFill/>
              <a:ln w="25400">
                <a:noFill/>
              </a:ln>
            </c:spPr>
            <c:txPr>
              <a:bodyPr/>
              <a:lstStyle/>
              <a:p>
                <a:pPr>
                  <a:defRPr lang="en-US" sz="8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'ISO_27040-Domaine (Global)'!$F$2:$F$4</c:f>
              <c:strCache>
                <c:ptCount val="3"/>
                <c:pt idx="0">
                  <c:v>5.Stockage de données</c:v>
                </c:pt>
                <c:pt idx="1">
                  <c:v>6. Prise en charge des controles</c:v>
                </c:pt>
                <c:pt idx="2">
                  <c:v>7. Ligne directive pour la conception et la mise en œuvre de la sécurité du stockage</c:v>
                </c:pt>
              </c:strCache>
            </c:strRef>
          </c:cat>
          <c:val>
            <c:numRef>
              <c:f>'ISO_27040-Domaine (Global)'!$G$2:$G$4</c:f>
              <c:numCache>
                <c:formatCode>0.0</c:formatCode>
                <c:ptCount val="3"/>
                <c:pt idx="0">
                  <c:v>2.875</c:v>
                </c:pt>
                <c:pt idx="1">
                  <c:v>3.3125</c:v>
                </c:pt>
                <c:pt idx="2">
                  <c:v>3.8095238095238098</c:v>
                </c:pt>
              </c:numCache>
            </c:numRef>
          </c:val>
          <c:extLst>
            <c:ext xmlns:c16="http://schemas.microsoft.com/office/drawing/2014/chart" uri="{C3380CC4-5D6E-409C-BE32-E72D297353CC}">
              <c16:uniqueId val="{00000000-C6D0-4222-B955-258A2A4D5A5D}"/>
            </c:ext>
          </c:extLst>
        </c:ser>
        <c:dLbls>
          <c:showLegendKey val="0"/>
          <c:showVal val="1"/>
          <c:showCatName val="0"/>
          <c:showSerName val="0"/>
          <c:showPercent val="0"/>
          <c:showBubbleSize val="0"/>
        </c:dLbls>
        <c:axId val="128792832"/>
        <c:axId val="130228224"/>
      </c:radarChart>
      <c:catAx>
        <c:axId val="128792832"/>
        <c:scaling>
          <c:orientation val="minMax"/>
        </c:scaling>
        <c:delete val="0"/>
        <c:axPos val="b"/>
        <c:majorGridlines>
          <c:spPr>
            <a:ln w="12700">
              <a:solidFill>
                <a:srgbClr val="000000"/>
              </a:solidFill>
              <a:prstDash val="solid"/>
            </a:ln>
          </c:spPr>
        </c:majorGridlines>
        <c:numFmt formatCode="General" sourceLinked="1"/>
        <c:majorTickMark val="out"/>
        <c:minorTickMark val="none"/>
        <c:tickLblPos val="nextTo"/>
        <c:txPr>
          <a:bodyPr rot="0" vert="horz"/>
          <a:lstStyle/>
          <a:p>
            <a:pPr>
              <a:defRPr lang="en-US" sz="875" b="1" i="0" u="none" strike="noStrike" baseline="0">
                <a:solidFill>
                  <a:srgbClr val="000000"/>
                </a:solidFill>
                <a:latin typeface="Arial"/>
                <a:ea typeface="Arial"/>
                <a:cs typeface="Arial"/>
              </a:defRPr>
            </a:pPr>
            <a:endParaRPr lang="en-US"/>
          </a:p>
        </c:txPr>
        <c:crossAx val="130228224"/>
        <c:crosses val="autoZero"/>
        <c:auto val="0"/>
        <c:lblAlgn val="ctr"/>
        <c:lblOffset val="100"/>
        <c:noMultiLvlLbl val="0"/>
      </c:catAx>
      <c:valAx>
        <c:axId val="130228224"/>
        <c:scaling>
          <c:orientation val="minMax"/>
          <c:max val="5"/>
        </c:scaling>
        <c:delete val="0"/>
        <c:axPos val="l"/>
        <c:majorGridlines>
          <c:spPr>
            <a:ln w="12700">
              <a:solidFill>
                <a:srgbClr val="FF0000"/>
              </a:solidFill>
              <a:prstDash val="solid"/>
            </a:ln>
          </c:spPr>
        </c:majorGridlines>
        <c:numFmt formatCode="0.0" sourceLinked="0"/>
        <c:majorTickMark val="cross"/>
        <c:minorTickMark val="none"/>
        <c:tickLblPos val="nextTo"/>
        <c:spPr>
          <a:ln w="12700">
            <a:solidFill>
              <a:srgbClr val="000000"/>
            </a:solidFill>
            <a:prstDash val="solid"/>
          </a:ln>
        </c:spPr>
        <c:txPr>
          <a:bodyPr rot="0" vert="horz"/>
          <a:lstStyle/>
          <a:p>
            <a:pPr>
              <a:defRPr lang="en-US" sz="1050" b="1" i="0" u="none" strike="noStrike" baseline="0">
                <a:solidFill>
                  <a:srgbClr val="FFFFFF"/>
                </a:solidFill>
                <a:latin typeface="Arial"/>
                <a:ea typeface="Arial"/>
                <a:cs typeface="Arial"/>
              </a:defRPr>
            </a:pPr>
            <a:endParaRPr lang="en-US"/>
          </a:p>
        </c:txPr>
        <c:crossAx val="12879283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orientation="landscape"/>
  </c:printSettings>
  <c:userShapes r:id="rId1"/>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8896493329942968"/>
          <c:y val="0.33433289477079614"/>
          <c:w val="0.39704236898228723"/>
          <c:h val="0.52323847656954192"/>
        </c:manualLayout>
      </c:layout>
      <c:radarChart>
        <c:radarStyle val="filled"/>
        <c:varyColors val="0"/>
        <c:ser>
          <c:idx val="1"/>
          <c:order val="0"/>
          <c:spPr>
            <a:solidFill>
              <a:srgbClr val="00FF00"/>
            </a:solidFill>
            <a:ln w="25400">
              <a:noFill/>
            </a:ln>
          </c:spPr>
          <c:dLbls>
            <c:spPr>
              <a:noFill/>
              <a:ln w="25400">
                <a:noFill/>
              </a:ln>
            </c:spPr>
            <c:txPr>
              <a:bodyPr/>
              <a:lstStyle/>
              <a:p>
                <a:pPr>
                  <a:defRPr lang="en-US" sz="85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'ISO_27040-Domaine (Global)'!$F$2:$F$4</c:f>
              <c:strCache>
                <c:ptCount val="3"/>
                <c:pt idx="0">
                  <c:v>5.Stockage de données</c:v>
                </c:pt>
                <c:pt idx="1">
                  <c:v>6. Prise en charge des controles</c:v>
                </c:pt>
                <c:pt idx="2">
                  <c:v>7. Ligne directive pour la conception et la mise en œuvre de la sécurité du stockage</c:v>
                </c:pt>
              </c:strCache>
            </c:strRef>
          </c:cat>
          <c:val>
            <c:numRef>
              <c:f>'ISO_27040-Domaine (Global)'!$J$2:$J$4</c:f>
              <c:numCache>
                <c:formatCode>0.0</c:formatCode>
                <c:ptCount val="3"/>
                <c:pt idx="0">
                  <c:v>2.875</c:v>
                </c:pt>
                <c:pt idx="1">
                  <c:v>3.3125</c:v>
                </c:pt>
                <c:pt idx="2">
                  <c:v>3.8095238095238098</c:v>
                </c:pt>
              </c:numCache>
            </c:numRef>
          </c:val>
          <c:extLst>
            <c:ext xmlns:c16="http://schemas.microsoft.com/office/drawing/2014/chart" uri="{C3380CC4-5D6E-409C-BE32-E72D297353CC}">
              <c16:uniqueId val="{00000000-84B3-49FB-883F-D4F16CB64839}"/>
            </c:ext>
          </c:extLst>
        </c:ser>
        <c:dLbls>
          <c:showLegendKey val="0"/>
          <c:showVal val="1"/>
          <c:showCatName val="0"/>
          <c:showSerName val="0"/>
          <c:showPercent val="0"/>
          <c:showBubbleSize val="0"/>
        </c:dLbls>
        <c:axId val="128496384"/>
        <c:axId val="128497920"/>
      </c:radarChart>
      <c:catAx>
        <c:axId val="128496384"/>
        <c:scaling>
          <c:orientation val="minMax"/>
        </c:scaling>
        <c:delete val="0"/>
        <c:axPos val="b"/>
        <c:majorGridlines>
          <c:spPr>
            <a:ln w="12700">
              <a:solidFill>
                <a:srgbClr val="000000"/>
              </a:solidFill>
              <a:prstDash val="solid"/>
            </a:ln>
          </c:spPr>
        </c:majorGridlines>
        <c:numFmt formatCode="General" sourceLinked="1"/>
        <c:majorTickMark val="out"/>
        <c:minorTickMark val="none"/>
        <c:tickLblPos val="nextTo"/>
        <c:txPr>
          <a:bodyPr rot="0" vert="horz"/>
          <a:lstStyle/>
          <a:p>
            <a:pPr>
              <a:defRPr lang="en-US" sz="900" b="1" i="0" u="none" strike="noStrike" baseline="0">
                <a:solidFill>
                  <a:srgbClr val="000000"/>
                </a:solidFill>
                <a:latin typeface="Arial"/>
                <a:ea typeface="Arial"/>
                <a:cs typeface="Arial"/>
              </a:defRPr>
            </a:pPr>
            <a:endParaRPr lang="en-US"/>
          </a:p>
        </c:txPr>
        <c:crossAx val="128497920"/>
        <c:crosses val="autoZero"/>
        <c:auto val="0"/>
        <c:lblAlgn val="ctr"/>
        <c:lblOffset val="100"/>
        <c:noMultiLvlLbl val="0"/>
      </c:catAx>
      <c:valAx>
        <c:axId val="128497920"/>
        <c:scaling>
          <c:orientation val="minMax"/>
          <c:max val="5"/>
        </c:scaling>
        <c:delete val="0"/>
        <c:axPos val="l"/>
        <c:majorGridlines>
          <c:spPr>
            <a:ln w="12700">
              <a:solidFill>
                <a:srgbClr val="FF0000"/>
              </a:solidFill>
              <a:prstDash val="solid"/>
            </a:ln>
          </c:spPr>
        </c:majorGridlines>
        <c:numFmt formatCode="0.0" sourceLinked="1"/>
        <c:majorTickMark val="cross"/>
        <c:minorTickMark val="none"/>
        <c:tickLblPos val="nextTo"/>
        <c:spPr>
          <a:ln w="12700">
            <a:solidFill>
              <a:srgbClr val="000000"/>
            </a:solidFill>
            <a:prstDash val="solid"/>
          </a:ln>
        </c:spPr>
        <c:txPr>
          <a:bodyPr rot="0" vert="horz"/>
          <a:lstStyle/>
          <a:p>
            <a:pPr>
              <a:defRPr lang="en-US" sz="1125" b="1" i="0" u="none" strike="noStrike" baseline="0">
                <a:solidFill>
                  <a:srgbClr val="FFFFFF"/>
                </a:solidFill>
                <a:latin typeface="Arial"/>
                <a:ea typeface="Arial"/>
                <a:cs typeface="Arial"/>
              </a:defRPr>
            </a:pPr>
            <a:endParaRPr lang="en-US"/>
          </a:p>
        </c:txPr>
        <c:crossAx val="128496384"/>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orientation="landscape"/>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650" b="1" i="0" u="none" strike="noStrike" baseline="0">
                <a:solidFill>
                  <a:srgbClr val="000000"/>
                </a:solidFill>
                <a:latin typeface="Arial"/>
                <a:ea typeface="Arial"/>
                <a:cs typeface="Arial"/>
              </a:defRPr>
            </a:pPr>
            <a:r>
              <a:rPr lang="fr-FR"/>
              <a:t>État de la sécurité</a:t>
            </a:r>
          </a:p>
        </c:rich>
      </c:tx>
      <c:layout>
        <c:manualLayout>
          <c:xMode val="edge"/>
          <c:yMode val="edge"/>
          <c:x val="0.40326382400307004"/>
          <c:y val="2.8967254408060455E-2"/>
        </c:manualLayout>
      </c:layout>
      <c:overlay val="0"/>
      <c:spPr>
        <a:noFill/>
        <a:ln w="25400">
          <a:noFill/>
        </a:ln>
      </c:spPr>
    </c:title>
    <c:autoTitleDeleted val="0"/>
    <c:plotArea>
      <c:layout>
        <c:manualLayout>
          <c:layoutTarget val="inner"/>
          <c:xMode val="edge"/>
          <c:yMode val="edge"/>
          <c:x val="0.10955722386210576"/>
          <c:y val="0.16498740554156183"/>
          <c:w val="0.53302308914471308"/>
          <c:h val="0.68639798488664949"/>
        </c:manualLayout>
      </c:layout>
      <c:scatterChart>
        <c:scatterStyle val="lineMarker"/>
        <c:varyColors val="0"/>
        <c:ser>
          <c:idx val="0"/>
          <c:order val="0"/>
          <c:tx>
            <c:strRef>
              <c:f>'ISO_27040-Domaine (Global)'!$F$2</c:f>
              <c:strCache>
                <c:ptCount val="1"/>
                <c:pt idx="0">
                  <c:v>5.Stockage de données</c:v>
                </c:pt>
              </c:strCache>
            </c:strRef>
          </c:tx>
          <c:spPr>
            <a:ln w="19050">
              <a:noFill/>
            </a:ln>
          </c:spPr>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15:showLeaderLines val="1"/>
              </c:ext>
            </c:extLst>
          </c:dLbls>
          <c:xVal>
            <c:numRef>
              <c:f>'ISO_27040-Domaine (Global)'!$G$2</c:f>
              <c:numCache>
                <c:formatCode>0.0</c:formatCode>
                <c:ptCount val="1"/>
                <c:pt idx="0">
                  <c:v>2.875</c:v>
                </c:pt>
              </c:numCache>
            </c:numRef>
          </c:xVal>
          <c:yVal>
            <c:numRef>
              <c:f>'ISO_27040-Domaine (Global)'!$G$2</c:f>
              <c:numCache>
                <c:formatCode>0.0</c:formatCode>
                <c:ptCount val="1"/>
                <c:pt idx="0">
                  <c:v>2.875</c:v>
                </c:pt>
              </c:numCache>
            </c:numRef>
          </c:yVal>
          <c:smooth val="0"/>
          <c:extLst>
            <c:ext xmlns:c16="http://schemas.microsoft.com/office/drawing/2014/chart" uri="{C3380CC4-5D6E-409C-BE32-E72D297353CC}">
              <c16:uniqueId val="{00000000-3072-4CDD-BAD3-2678E149A249}"/>
            </c:ext>
          </c:extLst>
        </c:ser>
        <c:ser>
          <c:idx val="1"/>
          <c:order val="1"/>
          <c:tx>
            <c:strRef>
              <c:f>'ISO_27040-Domaine (Global)'!$F$3</c:f>
              <c:strCache>
                <c:ptCount val="1"/>
                <c:pt idx="0">
                  <c:v>6. Prise en charge des controles</c:v>
                </c:pt>
              </c:strCache>
            </c:strRef>
          </c:tx>
          <c:spPr>
            <a:ln w="28575">
              <a:noFill/>
            </a:ln>
          </c:spPr>
          <c:marker>
            <c:symbol val="square"/>
            <c:size val="5"/>
          </c:marker>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15:showLeaderLines val="1"/>
              </c:ext>
            </c:extLst>
          </c:dLbls>
          <c:xVal>
            <c:numRef>
              <c:f>'ISO_27040-Domaine (Global)'!$G$3</c:f>
              <c:numCache>
                <c:formatCode>0.0</c:formatCode>
                <c:ptCount val="1"/>
                <c:pt idx="0">
                  <c:v>3.3125</c:v>
                </c:pt>
              </c:numCache>
            </c:numRef>
          </c:xVal>
          <c:yVal>
            <c:numRef>
              <c:f>'ISO_27040-Domaine (Global)'!$G$3</c:f>
              <c:numCache>
                <c:formatCode>0.0</c:formatCode>
                <c:ptCount val="1"/>
                <c:pt idx="0">
                  <c:v>3.3125</c:v>
                </c:pt>
              </c:numCache>
            </c:numRef>
          </c:yVal>
          <c:smooth val="0"/>
          <c:extLst>
            <c:ext xmlns:c16="http://schemas.microsoft.com/office/drawing/2014/chart" uri="{C3380CC4-5D6E-409C-BE32-E72D297353CC}">
              <c16:uniqueId val="{00000001-3072-4CDD-BAD3-2678E149A249}"/>
            </c:ext>
          </c:extLst>
        </c:ser>
        <c:ser>
          <c:idx val="2"/>
          <c:order val="2"/>
          <c:tx>
            <c:strRef>
              <c:f>'ISO_27040-Domaine (Global)'!$F$4</c:f>
              <c:strCache>
                <c:ptCount val="1"/>
                <c:pt idx="0">
                  <c:v>7. Ligne directive pour la conception et la mise en œuvre de la sécurité du stockage</c:v>
                </c:pt>
              </c:strCache>
            </c:strRef>
          </c:tx>
          <c:spPr>
            <a:ln w="28575">
              <a:noFill/>
            </a:ln>
          </c:spPr>
          <c:marker>
            <c:symbol val="triangle"/>
            <c:size val="5"/>
          </c:marker>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15:showLeaderLines val="1"/>
              </c:ext>
            </c:extLst>
          </c:dLbls>
          <c:xVal>
            <c:numRef>
              <c:f>'ISO_27040-Domaine (Global)'!$G$4</c:f>
              <c:numCache>
                <c:formatCode>0.0</c:formatCode>
                <c:ptCount val="1"/>
                <c:pt idx="0">
                  <c:v>3.8095238095238098</c:v>
                </c:pt>
              </c:numCache>
            </c:numRef>
          </c:xVal>
          <c:yVal>
            <c:numRef>
              <c:f>'ISO_27040-Domaine (Global)'!$G$4</c:f>
              <c:numCache>
                <c:formatCode>0.0</c:formatCode>
                <c:ptCount val="1"/>
                <c:pt idx="0">
                  <c:v>3.8095238095238098</c:v>
                </c:pt>
              </c:numCache>
            </c:numRef>
          </c:yVal>
          <c:smooth val="0"/>
          <c:extLst>
            <c:ext xmlns:c16="http://schemas.microsoft.com/office/drawing/2014/chart" uri="{C3380CC4-5D6E-409C-BE32-E72D297353CC}">
              <c16:uniqueId val="{00000002-3072-4CDD-BAD3-2678E149A249}"/>
            </c:ext>
          </c:extLst>
        </c:ser>
        <c:dLbls>
          <c:showLegendKey val="1"/>
          <c:showVal val="1"/>
          <c:showCatName val="0"/>
          <c:showSerName val="0"/>
          <c:showPercent val="0"/>
          <c:showBubbleSize val="0"/>
        </c:dLbls>
        <c:axId val="254105176"/>
        <c:axId val="254100864"/>
        <c:extLst>
          <c:ext xmlns:c15="http://schemas.microsoft.com/office/drawing/2012/chart" uri="{02D57815-91ED-43cb-92C2-25804820EDAC}">
            <c15:filteredScatterSeries>
              <c15:ser>
                <c:idx val="3"/>
                <c:order val="3"/>
                <c:tx>
                  <c:strRef>
                    <c:extLst>
                      <c:ext uri="{02D57815-91ED-43cb-92C2-25804820EDAC}">
                        <c15:formulaRef>
                          <c15:sqref>'ISO_2733.2-Domaine 1 (Global)'!#REF!</c15:sqref>
                        </c15:formulaRef>
                      </c:ext>
                    </c:extLst>
                    <c:strCache>
                      <c:ptCount val="1"/>
                      <c:pt idx="0">
                        <c:v>#REF!</c:v>
                      </c:pt>
                    </c:strCache>
                  </c:strRef>
                </c:tx>
                <c:spPr>
                  <a:ln w="19050">
                    <a:noFill/>
                  </a:ln>
                </c:spPr>
                <c:marker>
                  <c:symbol val="x"/>
                  <c:size val="5"/>
                </c:marker>
                <c:dLbls>
                  <c:spPr>
                    <a:noFill/>
                    <a:ln>
                      <a:noFill/>
                    </a:ln>
                    <a:effectLst/>
                  </c:spPr>
                  <c:showLegendKey val="1"/>
                  <c:showVal val="1"/>
                  <c:showCatName val="0"/>
                  <c:showSerName val="0"/>
                  <c:showPercent val="0"/>
                  <c:showBubbleSize val="0"/>
                  <c:showLeaderLines val="0"/>
                  <c:extLst>
                    <c:ext uri="{CE6537A1-D6FC-4f65-9D91-7224C49458BB}">
                      <c15:showLeaderLines val="1"/>
                    </c:ext>
                  </c:extLst>
                </c:dLbls>
                <c:xVal>
                  <c:numRef>
                    <c:extLst>
                      <c:ext uri="{02D57815-91ED-43cb-92C2-25804820EDAC}">
                        <c15:formulaRef>
                          <c15:sqref>'ISO_2733.2-Domaine 1 (Global)'!#REF!</c15:sqref>
                        </c15:formulaRef>
                      </c:ext>
                    </c:extLst>
                  </c:numRef>
                </c:xVal>
                <c:yVal>
                  <c:numRef>
                    <c:extLst>
                      <c:ext uri="{02D57815-91ED-43cb-92C2-25804820EDAC}">
                        <c15:formulaRef>
                          <c15:sqref>'ISO_2733.2-Domaine 1 (Global)'!#REF!</c15:sqref>
                        </c15:formulaRef>
                      </c:ext>
                    </c:extLst>
                    <c:numCache>
                      <c:formatCode>General</c:formatCode>
                      <c:ptCount val="1"/>
                      <c:pt idx="0">
                        <c:v>1</c:v>
                      </c:pt>
                    </c:numCache>
                  </c:numRef>
                </c:yVal>
                <c:smooth val="0"/>
                <c:extLst>
                  <c:ext xmlns:c16="http://schemas.microsoft.com/office/drawing/2014/chart" uri="{C3380CC4-5D6E-409C-BE32-E72D297353CC}">
                    <c16:uniqueId val="{00000003-3072-4CDD-BAD3-2678E149A249}"/>
                  </c:ext>
                </c:extLst>
              </c15:ser>
            </c15:filteredScatterSeries>
          </c:ext>
        </c:extLst>
      </c:scatterChart>
      <c:valAx>
        <c:axId val="254105176"/>
        <c:scaling>
          <c:orientation val="minMax"/>
        </c:scaling>
        <c:delete val="1"/>
        <c:axPos val="b"/>
        <c:numFmt formatCode="0.0" sourceLinked="1"/>
        <c:majorTickMark val="out"/>
        <c:minorTickMark val="none"/>
        <c:tickLblPos val="nextTo"/>
        <c:crossAx val="254100864"/>
        <c:crosses val="autoZero"/>
        <c:crossBetween val="midCat"/>
      </c:valAx>
      <c:valAx>
        <c:axId val="254100864"/>
        <c:scaling>
          <c:orientation val="minMax"/>
          <c:max val="5"/>
        </c:scaling>
        <c:delete val="0"/>
        <c:axPos val="l"/>
        <c:majorGridlines>
          <c:spPr>
            <a:ln w="25400">
              <a:solidFill>
                <a:srgbClr val="FF0000"/>
              </a:solidFill>
              <a:prstDash val="solid"/>
            </a:ln>
          </c:spPr>
        </c:majorGridlines>
        <c:numFmt formatCode="0.0" sourceLinked="1"/>
        <c:majorTickMark val="out"/>
        <c:minorTickMark val="none"/>
        <c:tickLblPos val="nextTo"/>
        <c:spPr>
          <a:ln w="12700">
            <a:solidFill>
              <a:srgbClr val="000000"/>
            </a:solidFill>
            <a:prstDash val="solid"/>
          </a:ln>
        </c:spPr>
        <c:txPr>
          <a:bodyPr rot="0" vert="horz"/>
          <a:lstStyle/>
          <a:p>
            <a:pPr>
              <a:defRPr lang="en-US" sz="1450" b="0" i="0" u="none" strike="noStrike" baseline="0">
                <a:solidFill>
                  <a:srgbClr val="FFFFFF"/>
                </a:solidFill>
                <a:latin typeface="Arial"/>
                <a:ea typeface="Arial"/>
                <a:cs typeface="Arial"/>
              </a:defRPr>
            </a:pPr>
            <a:endParaRPr lang="en-US"/>
          </a:p>
        </c:txPr>
        <c:crossAx val="254105176"/>
        <c:crossesAt val="0"/>
        <c:crossBetween val="midCat"/>
        <c:majorUnit val="1"/>
        <c:minorUnit val="0.1"/>
      </c:valAx>
      <c:spPr>
        <a:noFill/>
        <a:ln w="25400">
          <a:noFill/>
        </a:ln>
      </c:spPr>
    </c:plotArea>
    <c:legend>
      <c:legendPos val="r"/>
      <c:layout>
        <c:manualLayout>
          <c:xMode val="edge"/>
          <c:yMode val="edge"/>
          <c:x val="0.69077914065522683"/>
          <c:y val="0.14690666034668209"/>
          <c:w val="0.30072384508315947"/>
          <c:h val="0.14045613548735872"/>
        </c:manualLayout>
      </c:layout>
      <c:overlay val="0"/>
      <c:spPr>
        <a:solidFill>
          <a:srgbClr val="FFFFFF"/>
        </a:solidFill>
        <a:ln w="3175">
          <a:solidFill>
            <a:srgbClr val="000000"/>
          </a:solidFill>
          <a:prstDash val="solid"/>
        </a:ln>
        <a:effectLst>
          <a:outerShdw dist="35921" dir="2700000" algn="br">
            <a:srgbClr val="000000"/>
          </a:outerShdw>
        </a:effectLst>
      </c:spPr>
      <c:txPr>
        <a:bodyPr/>
        <a:lstStyle/>
        <a:p>
          <a:pPr>
            <a:defRPr lang="en-US"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orientation="landscape"/>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8896493329942968"/>
          <c:y val="0.33433289477079614"/>
          <c:w val="0.39704236898228723"/>
          <c:h val="0.52323847656954192"/>
        </c:manualLayout>
      </c:layout>
      <c:radarChart>
        <c:radarStyle val="filled"/>
        <c:varyColors val="0"/>
        <c:ser>
          <c:idx val="1"/>
          <c:order val="0"/>
          <c:spPr>
            <a:solidFill>
              <a:srgbClr val="FF0000"/>
            </a:solidFill>
            <a:ln w="12700">
              <a:solidFill>
                <a:srgbClr val="000000"/>
              </a:solidFill>
              <a:prstDash val="solid"/>
            </a:ln>
          </c:spPr>
          <c:dLbls>
            <c:spPr>
              <a:noFill/>
              <a:ln w="25400">
                <a:noFill/>
              </a:ln>
            </c:spPr>
            <c:txPr>
              <a:bodyPr/>
              <a:lstStyle/>
              <a:p>
                <a:pPr>
                  <a:defRPr lang="en-US" sz="85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'ISO_27040-Domaine (Global)'!$F$2:$F$4</c:f>
              <c:strCache>
                <c:ptCount val="3"/>
                <c:pt idx="0">
                  <c:v>5.Stockage de données</c:v>
                </c:pt>
                <c:pt idx="1">
                  <c:v>6. Prise en charge des controles</c:v>
                </c:pt>
                <c:pt idx="2">
                  <c:v>7. Ligne directive pour la conception et la mise en œuvre de la sécurité du stockage</c:v>
                </c:pt>
              </c:strCache>
            </c:strRef>
          </c:cat>
          <c:val>
            <c:numRef>
              <c:f>'ISO_27040-Domaine (Global)'!$G$2:$G$4</c:f>
              <c:numCache>
                <c:formatCode>0.0</c:formatCode>
                <c:ptCount val="3"/>
                <c:pt idx="0">
                  <c:v>2.875</c:v>
                </c:pt>
                <c:pt idx="1">
                  <c:v>3.3125</c:v>
                </c:pt>
                <c:pt idx="2">
                  <c:v>3.8095238095238098</c:v>
                </c:pt>
              </c:numCache>
            </c:numRef>
          </c:val>
          <c:extLst>
            <c:ext xmlns:c16="http://schemas.microsoft.com/office/drawing/2014/chart" uri="{C3380CC4-5D6E-409C-BE32-E72D297353CC}">
              <c16:uniqueId val="{00000000-0C1A-40BA-A148-69F4F4844B73}"/>
            </c:ext>
          </c:extLst>
        </c:ser>
        <c:ser>
          <c:idx val="0"/>
          <c:order val="1"/>
          <c:spPr>
            <a:solidFill>
              <a:srgbClr val="00FF00"/>
            </a:solidFill>
            <a:ln w="25400">
              <a:noFill/>
            </a:ln>
          </c:spPr>
          <c:dLbls>
            <c:spPr>
              <a:noFill/>
              <a:ln w="25400">
                <a:noFill/>
              </a:ln>
            </c:spPr>
            <c:txPr>
              <a:bodyPr/>
              <a:lstStyle/>
              <a:p>
                <a:pPr>
                  <a:defRPr lang="en-US" sz="85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'ISO_27040-Domaine (Global)'!$F$2:$F$4</c:f>
              <c:strCache>
                <c:ptCount val="3"/>
                <c:pt idx="0">
                  <c:v>5.Stockage de données</c:v>
                </c:pt>
                <c:pt idx="1">
                  <c:v>6. Prise en charge des controles</c:v>
                </c:pt>
                <c:pt idx="2">
                  <c:v>7. Ligne directive pour la conception et la mise en œuvre de la sécurité du stockage</c:v>
                </c:pt>
              </c:strCache>
            </c:strRef>
          </c:cat>
          <c:val>
            <c:numRef>
              <c:f>'ISO_27040-Domaine (Global)'!$J$2:$J$4</c:f>
              <c:numCache>
                <c:formatCode>0.0</c:formatCode>
                <c:ptCount val="3"/>
                <c:pt idx="0">
                  <c:v>2.875</c:v>
                </c:pt>
                <c:pt idx="1">
                  <c:v>3.3125</c:v>
                </c:pt>
                <c:pt idx="2">
                  <c:v>3.8095238095238098</c:v>
                </c:pt>
              </c:numCache>
            </c:numRef>
          </c:val>
          <c:extLst>
            <c:ext xmlns:c16="http://schemas.microsoft.com/office/drawing/2014/chart" uri="{C3380CC4-5D6E-409C-BE32-E72D297353CC}">
              <c16:uniqueId val="{00000001-0C1A-40BA-A148-69F4F4844B73}"/>
            </c:ext>
          </c:extLst>
        </c:ser>
        <c:dLbls>
          <c:showLegendKey val="0"/>
          <c:showVal val="1"/>
          <c:showCatName val="0"/>
          <c:showSerName val="0"/>
          <c:showPercent val="0"/>
          <c:showBubbleSize val="0"/>
        </c:dLbls>
        <c:axId val="254102432"/>
        <c:axId val="254102824"/>
      </c:radarChart>
      <c:catAx>
        <c:axId val="254102432"/>
        <c:scaling>
          <c:orientation val="minMax"/>
        </c:scaling>
        <c:delete val="0"/>
        <c:axPos val="b"/>
        <c:majorGridlines>
          <c:spPr>
            <a:ln w="12700">
              <a:solidFill>
                <a:srgbClr val="000000"/>
              </a:solidFill>
              <a:prstDash val="solid"/>
            </a:ln>
          </c:spPr>
        </c:majorGridlines>
        <c:numFmt formatCode="General" sourceLinked="1"/>
        <c:majorTickMark val="out"/>
        <c:minorTickMark val="none"/>
        <c:tickLblPos val="nextTo"/>
        <c:txPr>
          <a:bodyPr rot="0" vert="horz"/>
          <a:lstStyle/>
          <a:p>
            <a:pPr>
              <a:defRPr lang="en-US" sz="900" b="1" i="0" u="none" strike="noStrike" baseline="0">
                <a:solidFill>
                  <a:srgbClr val="000000"/>
                </a:solidFill>
                <a:latin typeface="Arial"/>
                <a:ea typeface="Arial"/>
                <a:cs typeface="Arial"/>
              </a:defRPr>
            </a:pPr>
            <a:endParaRPr lang="en-US"/>
          </a:p>
        </c:txPr>
        <c:crossAx val="254102824"/>
        <c:crosses val="autoZero"/>
        <c:auto val="0"/>
        <c:lblAlgn val="ctr"/>
        <c:lblOffset val="100"/>
        <c:noMultiLvlLbl val="0"/>
      </c:catAx>
      <c:valAx>
        <c:axId val="254102824"/>
        <c:scaling>
          <c:orientation val="minMax"/>
          <c:max val="5"/>
        </c:scaling>
        <c:delete val="0"/>
        <c:axPos val="l"/>
        <c:majorGridlines>
          <c:spPr>
            <a:ln w="12700">
              <a:solidFill>
                <a:srgbClr val="FF0000"/>
              </a:solidFill>
              <a:prstDash val="solid"/>
            </a:ln>
          </c:spPr>
        </c:majorGridlines>
        <c:numFmt formatCode="0.0" sourceLinked="1"/>
        <c:majorTickMark val="cross"/>
        <c:minorTickMark val="none"/>
        <c:tickLblPos val="nextTo"/>
        <c:spPr>
          <a:ln w="12700">
            <a:solidFill>
              <a:srgbClr val="000000"/>
            </a:solidFill>
            <a:prstDash val="solid"/>
          </a:ln>
        </c:spPr>
        <c:txPr>
          <a:bodyPr rot="0" vert="horz"/>
          <a:lstStyle/>
          <a:p>
            <a:pPr>
              <a:defRPr lang="en-US" sz="1125" b="1" i="0" u="none" strike="noStrike" baseline="0">
                <a:solidFill>
                  <a:srgbClr val="FFFFFF"/>
                </a:solidFill>
                <a:latin typeface="Arial"/>
                <a:ea typeface="Arial"/>
                <a:cs typeface="Arial"/>
              </a:defRPr>
            </a:pPr>
            <a:endParaRPr lang="en-US"/>
          </a:p>
        </c:txPr>
        <c:crossAx val="25410243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orientation="landscape"/>
  </c:printSettings>
  <c:userShapes r:id="rId1"/>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lang="en-US" sz="1175" b="1" i="0" u="none" strike="noStrike" baseline="0">
                <a:solidFill>
                  <a:srgbClr val="000000"/>
                </a:solidFill>
                <a:latin typeface="Arial"/>
                <a:ea typeface="Arial"/>
                <a:cs typeface="Arial"/>
              </a:defRPr>
            </a:pPr>
            <a:r>
              <a:rPr lang="fr-FR" sz="1175" b="1" i="0" u="none" strike="noStrike" baseline="0"/>
              <a:t>5. Stockage de données</a:t>
            </a:r>
            <a:endParaRPr lang="fr-FR" baseline="0"/>
          </a:p>
        </c:rich>
      </c:tx>
      <c:layout>
        <c:manualLayout>
          <c:xMode val="edge"/>
          <c:yMode val="edge"/>
          <c:x val="5.8365576409060044E-5"/>
          <c:y val="6.3027006571313285E-2"/>
        </c:manualLayout>
      </c:layout>
      <c:overlay val="0"/>
      <c:spPr>
        <a:noFill/>
        <a:ln w="25400">
          <a:noFill/>
        </a:ln>
      </c:spPr>
    </c:title>
    <c:autoTitleDeleted val="0"/>
    <c:plotArea>
      <c:layout>
        <c:manualLayout>
          <c:layoutTarget val="inner"/>
          <c:xMode val="edge"/>
          <c:yMode val="edge"/>
          <c:x val="2.1538510077772119E-2"/>
          <c:y val="0.18511450381679398"/>
          <c:w val="0.64769376733871886"/>
          <c:h val="0.8034351145038171"/>
        </c:manualLayout>
      </c:layout>
      <c:radarChart>
        <c:radarStyle val="filled"/>
        <c:varyColors val="0"/>
        <c:ser>
          <c:idx val="0"/>
          <c:order val="0"/>
          <c:spPr>
            <a:solidFill>
              <a:srgbClr val="9999FF"/>
            </a:solidFill>
            <a:ln w="12700">
              <a:solidFill>
                <a:srgbClr val="000000"/>
              </a:solidFill>
              <a:prstDash val="solid"/>
            </a:ln>
          </c:spPr>
          <c:dLbls>
            <c:delete val="1"/>
          </c:dLbls>
          <c:cat>
            <c:strRef>
              <c:f>'ISO_27040-Domaine 5'!$E$3:$E$6</c:f>
              <c:strCache>
                <c:ptCount val="4"/>
                <c:pt idx="0">
                  <c:v>5.1 Généralité</c:v>
                </c:pt>
                <c:pt idx="1">
                  <c:v>5.2 Concepts relatifs au stockage</c:v>
                </c:pt>
                <c:pt idx="2">
                  <c:v>5.3 Introduction à la sécurité du stockage</c:v>
                </c:pt>
                <c:pt idx="3">
                  <c:v>5.4 Risque pour la sécurité du stockage</c:v>
                </c:pt>
              </c:strCache>
            </c:strRef>
          </c:cat>
          <c:val>
            <c:numRef>
              <c:f>'ISO_27040-Domaine 5'!$J$3:$J$6</c:f>
              <c:numCache>
                <c:formatCode>0.0</c:formatCode>
                <c:ptCount val="4"/>
                <c:pt idx="0">
                  <c:v>2.5</c:v>
                </c:pt>
                <c:pt idx="1">
                  <c:v>5</c:v>
                </c:pt>
                <c:pt idx="2">
                  <c:v>0</c:v>
                </c:pt>
                <c:pt idx="3">
                  <c:v>4</c:v>
                </c:pt>
              </c:numCache>
            </c:numRef>
          </c:val>
          <c:extLst>
            <c:ext xmlns:c16="http://schemas.microsoft.com/office/drawing/2014/chart" uri="{C3380CC4-5D6E-409C-BE32-E72D297353CC}">
              <c16:uniqueId val="{00000000-8D33-47CF-B154-6AC64F4E9813}"/>
            </c:ext>
          </c:extLst>
        </c:ser>
        <c:dLbls>
          <c:showLegendKey val="0"/>
          <c:showVal val="1"/>
          <c:showCatName val="0"/>
          <c:showSerName val="0"/>
          <c:showPercent val="0"/>
          <c:showBubbleSize val="0"/>
        </c:dLbls>
        <c:axId val="254100472"/>
        <c:axId val="254104000"/>
      </c:radarChart>
      <c:catAx>
        <c:axId val="254100472"/>
        <c:scaling>
          <c:orientation val="minMax"/>
        </c:scaling>
        <c:delete val="0"/>
        <c:axPos val="b"/>
        <c:majorGridlines/>
        <c:numFmt formatCode="General" sourceLinked="1"/>
        <c:majorTickMark val="out"/>
        <c:minorTickMark val="none"/>
        <c:tickLblPos val="nextTo"/>
        <c:txPr>
          <a:bodyPr rot="0" vert="horz"/>
          <a:lstStyle/>
          <a:p>
            <a:pPr>
              <a:defRPr lang="en-US" sz="1200" b="0" i="0" u="none" strike="noStrike" baseline="0">
                <a:solidFill>
                  <a:srgbClr val="000000"/>
                </a:solidFill>
                <a:latin typeface="Arial"/>
                <a:ea typeface="Arial"/>
                <a:cs typeface="Arial"/>
              </a:defRPr>
            </a:pPr>
            <a:endParaRPr lang="en-US"/>
          </a:p>
        </c:txPr>
        <c:crossAx val="254104000"/>
        <c:crosses val="autoZero"/>
        <c:auto val="0"/>
        <c:lblAlgn val="ctr"/>
        <c:lblOffset val="100"/>
        <c:noMultiLvlLbl val="0"/>
      </c:catAx>
      <c:valAx>
        <c:axId val="254104000"/>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875" b="0" i="0" u="none" strike="noStrike" baseline="0">
                <a:solidFill>
                  <a:srgbClr val="000000"/>
                </a:solidFill>
                <a:latin typeface="Arial"/>
                <a:ea typeface="Arial"/>
                <a:cs typeface="Arial"/>
              </a:defRPr>
            </a:pPr>
            <a:endParaRPr lang="en-US"/>
          </a:p>
        </c:txPr>
        <c:crossAx val="25410047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lang="en-US" sz="1175" b="1" i="0" u="none" strike="noStrike" baseline="0">
                <a:solidFill>
                  <a:srgbClr val="000000"/>
                </a:solidFill>
                <a:latin typeface="Arial"/>
                <a:ea typeface="Arial"/>
                <a:cs typeface="Arial"/>
              </a:defRPr>
            </a:pPr>
            <a:r>
              <a:rPr lang="fr-FR" sz="1175" b="1" i="0" u="none" strike="noStrike" baseline="0"/>
              <a:t>6. Prise en charge des controles </a:t>
            </a:r>
            <a:endParaRPr lang="fr-FR" baseline="0"/>
          </a:p>
        </c:rich>
      </c:tx>
      <c:layout>
        <c:manualLayout>
          <c:xMode val="edge"/>
          <c:yMode val="edge"/>
          <c:x val="1.2682939159779957E-2"/>
          <c:y val="1.9878588558011754E-2"/>
        </c:manualLayout>
      </c:layout>
      <c:overlay val="0"/>
      <c:spPr>
        <a:noFill/>
        <a:ln w="25400">
          <a:noFill/>
        </a:ln>
      </c:spPr>
    </c:title>
    <c:autoTitleDeleted val="0"/>
    <c:plotArea>
      <c:layout>
        <c:manualLayout>
          <c:layoutTarget val="inner"/>
          <c:xMode val="edge"/>
          <c:yMode val="edge"/>
          <c:x val="2.1538510077772119E-2"/>
          <c:y val="0.18511450381679398"/>
          <c:w val="0.64769376733871886"/>
          <c:h val="0.8034351145038171"/>
        </c:manualLayout>
      </c:layout>
      <c:radarChart>
        <c:radarStyle val="filled"/>
        <c:varyColors val="0"/>
        <c:ser>
          <c:idx val="0"/>
          <c:order val="0"/>
          <c:spPr>
            <a:solidFill>
              <a:srgbClr val="9999FF"/>
            </a:solidFill>
            <a:ln w="12700">
              <a:solidFill>
                <a:srgbClr val="000000"/>
              </a:solidFill>
              <a:prstDash val="solid"/>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'ISO_27040-Domaine 6 '!$E$3:$E$8</c:f>
              <c:strCache>
                <c:ptCount val="6"/>
                <c:pt idx="0">
                  <c:v>6.1 Généralités </c:v>
                </c:pt>
                <c:pt idx="1">
                  <c:v>6.2 Stockage à connexion directe (DAS)</c:v>
                </c:pt>
                <c:pt idx="2">
                  <c:v>6.3 Réseau de stockage</c:v>
                </c:pt>
                <c:pt idx="3">
                  <c:v>6.4 Gestion du stockage</c:v>
                </c:pt>
                <c:pt idx="4">
                  <c:v>6.5 Stockage par blocs</c:v>
                </c:pt>
                <c:pt idx="5">
                  <c:v>6.6 Stockage basé sur les fichiers</c:v>
                </c:pt>
              </c:strCache>
            </c:strRef>
          </c:cat>
          <c:val>
            <c:numRef>
              <c:f>'ISO_27040-Domaine 6 '!$J$3:$J$8</c:f>
              <c:numCache>
                <c:formatCode>0.0</c:formatCode>
                <c:ptCount val="6"/>
                <c:pt idx="0">
                  <c:v>5</c:v>
                </c:pt>
                <c:pt idx="1">
                  <c:v>5</c:v>
                </c:pt>
                <c:pt idx="2">
                  <c:v>0</c:v>
                </c:pt>
                <c:pt idx="3">
                  <c:v>4</c:v>
                </c:pt>
                <c:pt idx="4">
                  <c:v>5</c:v>
                </c:pt>
                <c:pt idx="5">
                  <c:v>5</c:v>
                </c:pt>
              </c:numCache>
            </c:numRef>
          </c:val>
          <c:extLst>
            <c:ext xmlns:c16="http://schemas.microsoft.com/office/drawing/2014/chart" uri="{C3380CC4-5D6E-409C-BE32-E72D297353CC}">
              <c16:uniqueId val="{00000000-25A7-4B91-B2F0-2D17DBBEACF2}"/>
            </c:ext>
          </c:extLst>
        </c:ser>
        <c:dLbls>
          <c:showLegendKey val="0"/>
          <c:showVal val="1"/>
          <c:showCatName val="0"/>
          <c:showSerName val="0"/>
          <c:showPercent val="0"/>
          <c:showBubbleSize val="0"/>
        </c:dLbls>
        <c:axId val="254100472"/>
        <c:axId val="254104000"/>
      </c:radarChart>
      <c:catAx>
        <c:axId val="254100472"/>
        <c:scaling>
          <c:orientation val="minMax"/>
        </c:scaling>
        <c:delete val="0"/>
        <c:axPos val="b"/>
        <c:majorGridlines/>
        <c:numFmt formatCode="General" sourceLinked="1"/>
        <c:majorTickMark val="out"/>
        <c:minorTickMark val="none"/>
        <c:tickLblPos val="nextTo"/>
        <c:txPr>
          <a:bodyPr rot="0" vert="horz"/>
          <a:lstStyle/>
          <a:p>
            <a:pPr>
              <a:defRPr lang="en-US" sz="1200" b="0" i="0" u="none" strike="noStrike" baseline="0">
                <a:solidFill>
                  <a:srgbClr val="000000"/>
                </a:solidFill>
                <a:latin typeface="Arial"/>
                <a:ea typeface="Arial"/>
                <a:cs typeface="Arial"/>
              </a:defRPr>
            </a:pPr>
            <a:endParaRPr lang="en-US"/>
          </a:p>
        </c:txPr>
        <c:crossAx val="254104000"/>
        <c:crosses val="autoZero"/>
        <c:auto val="0"/>
        <c:lblAlgn val="ctr"/>
        <c:lblOffset val="100"/>
        <c:noMultiLvlLbl val="0"/>
      </c:catAx>
      <c:valAx>
        <c:axId val="254104000"/>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875" b="0" i="0" u="none" strike="noStrike" baseline="0">
                <a:solidFill>
                  <a:srgbClr val="000000"/>
                </a:solidFill>
                <a:latin typeface="Arial"/>
                <a:ea typeface="Arial"/>
                <a:cs typeface="Arial"/>
              </a:defRPr>
            </a:pPr>
            <a:endParaRPr lang="en-US"/>
          </a:p>
        </c:txPr>
        <c:crossAx val="25410047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lang="en-US" sz="1175" b="1" i="0" u="none" strike="noStrike" baseline="0">
                <a:solidFill>
                  <a:srgbClr val="000000"/>
                </a:solidFill>
                <a:latin typeface="Arial"/>
                <a:ea typeface="Arial"/>
                <a:cs typeface="Arial"/>
              </a:defRPr>
            </a:pPr>
            <a:r>
              <a:rPr lang="fr-FR" sz="1175" b="1" i="0" u="none" strike="noStrike" baseline="0"/>
              <a:t>7. Ligne directive pour la conception et la mise en œuvre de la sécurité du stockage </a:t>
            </a:r>
            <a:endParaRPr lang="fr-FR" baseline="0"/>
          </a:p>
        </c:rich>
      </c:tx>
      <c:layout>
        <c:manualLayout>
          <c:xMode val="edge"/>
          <c:yMode val="edge"/>
          <c:x val="7.5805753364494771E-2"/>
          <c:y val="1.9878713204859177E-2"/>
        </c:manualLayout>
      </c:layout>
      <c:overlay val="0"/>
      <c:spPr>
        <a:noFill/>
        <a:ln w="25400">
          <a:noFill/>
        </a:ln>
      </c:spPr>
    </c:title>
    <c:autoTitleDeleted val="0"/>
    <c:plotArea>
      <c:layout>
        <c:manualLayout>
          <c:layoutTarget val="inner"/>
          <c:xMode val="edge"/>
          <c:yMode val="edge"/>
          <c:x val="2.1538510077772119E-2"/>
          <c:y val="0.18511450381679398"/>
          <c:w val="0.64769376733871886"/>
          <c:h val="0.8034351145038171"/>
        </c:manualLayout>
      </c:layout>
      <c:radarChart>
        <c:radarStyle val="filled"/>
        <c:varyColors val="0"/>
        <c:ser>
          <c:idx val="0"/>
          <c:order val="0"/>
          <c:spPr>
            <a:solidFill>
              <a:srgbClr val="9999FF"/>
            </a:solidFill>
            <a:ln w="12700">
              <a:solidFill>
                <a:srgbClr val="000000"/>
              </a:solidFill>
              <a:prstDash val="solid"/>
            </a:ln>
          </c:spPr>
          <c:dLbls>
            <c:delete val="1"/>
          </c:dLbls>
          <c:cat>
            <c:strRef>
              <c:f>'ISO_27040-Domaine 7'!$E$3:$E$9</c:f>
              <c:strCache>
                <c:ptCount val="7"/>
                <c:pt idx="0">
                  <c:v>7.1 Généralités</c:v>
                </c:pt>
                <c:pt idx="1">
                  <c:v>7.2 Principe de conception de la sécurité du stockage</c:v>
                </c:pt>
                <c:pt idx="2">
                  <c:v>7.3 Fiabilité, disponibilité et résillience des données</c:v>
                </c:pt>
                <c:pt idx="3">
                  <c:v>7.4 Conservation des données</c:v>
                </c:pt>
                <c:pt idx="4">
                  <c:v>7.5 Confidentialité et intégrité des données</c:v>
                </c:pt>
                <c:pt idx="5">
                  <c:v>7.6 Virtualisation</c:v>
                </c:pt>
                <c:pt idx="6">
                  <c:v>7.7 Considération sur la conception et la mise en œuvre </c:v>
                </c:pt>
              </c:strCache>
            </c:strRef>
          </c:cat>
          <c:val>
            <c:numRef>
              <c:f>'ISO_27040-Domaine 7'!$J$3:$J$9</c:f>
              <c:numCache>
                <c:formatCode>0.0</c:formatCode>
                <c:ptCount val="7"/>
                <c:pt idx="0">
                  <c:v>0</c:v>
                </c:pt>
                <c:pt idx="1">
                  <c:v>5</c:v>
                </c:pt>
                <c:pt idx="2">
                  <c:v>5</c:v>
                </c:pt>
                <c:pt idx="3">
                  <c:v>3.3333333333333335</c:v>
                </c:pt>
                <c:pt idx="4">
                  <c:v>3.3333333333333335</c:v>
                </c:pt>
                <c:pt idx="5">
                  <c:v>5</c:v>
                </c:pt>
                <c:pt idx="6">
                  <c:v>5</c:v>
                </c:pt>
              </c:numCache>
            </c:numRef>
          </c:val>
          <c:extLst>
            <c:ext xmlns:c16="http://schemas.microsoft.com/office/drawing/2014/chart" uri="{C3380CC4-5D6E-409C-BE32-E72D297353CC}">
              <c16:uniqueId val="{00000000-3DFF-4AD4-87C2-779D08E81FA8}"/>
            </c:ext>
          </c:extLst>
        </c:ser>
        <c:dLbls>
          <c:showLegendKey val="0"/>
          <c:showVal val="1"/>
          <c:showCatName val="0"/>
          <c:showSerName val="0"/>
          <c:showPercent val="0"/>
          <c:showBubbleSize val="0"/>
        </c:dLbls>
        <c:axId val="254100472"/>
        <c:axId val="254104000"/>
      </c:radarChart>
      <c:catAx>
        <c:axId val="254100472"/>
        <c:scaling>
          <c:orientation val="minMax"/>
        </c:scaling>
        <c:delete val="0"/>
        <c:axPos val="b"/>
        <c:majorGridlines/>
        <c:numFmt formatCode="General" sourceLinked="1"/>
        <c:majorTickMark val="out"/>
        <c:minorTickMark val="none"/>
        <c:tickLblPos val="nextTo"/>
        <c:txPr>
          <a:bodyPr rot="0" vert="horz"/>
          <a:lstStyle/>
          <a:p>
            <a:pPr>
              <a:defRPr lang="en-US" sz="1200" b="0" i="0" u="none" strike="noStrike" baseline="0">
                <a:solidFill>
                  <a:srgbClr val="000000"/>
                </a:solidFill>
                <a:latin typeface="Arial"/>
                <a:ea typeface="Arial"/>
                <a:cs typeface="Arial"/>
              </a:defRPr>
            </a:pPr>
            <a:endParaRPr lang="en-US"/>
          </a:p>
        </c:txPr>
        <c:crossAx val="254104000"/>
        <c:crosses val="autoZero"/>
        <c:auto val="0"/>
        <c:lblAlgn val="ctr"/>
        <c:lblOffset val="100"/>
        <c:noMultiLvlLbl val="0"/>
      </c:catAx>
      <c:valAx>
        <c:axId val="254104000"/>
        <c:scaling>
          <c:orientation val="minMax"/>
          <c:max val="5"/>
        </c:scaling>
        <c:delete val="0"/>
        <c:axPos val="l"/>
        <c:majorGridlines>
          <c:spPr>
            <a:ln w="3175">
              <a:solidFill>
                <a:srgbClr val="FF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lang="en-US" sz="875" b="0" i="0" u="none" strike="noStrike" baseline="0">
                <a:solidFill>
                  <a:srgbClr val="000000"/>
                </a:solidFill>
                <a:latin typeface="Arial"/>
                <a:ea typeface="Arial"/>
                <a:cs typeface="Arial"/>
              </a:defRPr>
            </a:pPr>
            <a:endParaRPr lang="en-US"/>
          </a:p>
        </c:txPr>
        <c:crossAx val="254100472"/>
        <c:crosses val="autoZero"/>
        <c:crossBetween val="between"/>
        <c:majorUnit val="1"/>
        <c:minorUnit val="0.1"/>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0.98425196899999978" l="0.78740157499999996" r="0.78740157499999996" t="0.98425196899999978" header="0.49212598450000011" footer="0.49212598450000011"/>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image" Target="../media/image1.png"/><Relationship Id="rId4" Type="http://schemas.openxmlformats.org/officeDocument/2006/relationships/chart" Target="../charts/chart1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1.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 Id="rId5" Type="http://schemas.openxmlformats.org/officeDocument/2006/relationships/image" Target="../media/image1.png"/><Relationship Id="rId4" Type="http://schemas.openxmlformats.org/officeDocument/2006/relationships/chart" Target="../charts/chart27.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0.xml.rels><?xml version="1.0" encoding="UTF-8" standalone="yes"?>
<Relationships xmlns="http://schemas.openxmlformats.org/package/2006/relationships"><Relationship Id="rId3" Type="http://schemas.openxmlformats.org/officeDocument/2006/relationships/chart" Target="../charts/chart36.xml"/><Relationship Id="rId2" Type="http://schemas.openxmlformats.org/officeDocument/2006/relationships/chart" Target="../charts/chart35.xml"/><Relationship Id="rId1" Type="http://schemas.openxmlformats.org/officeDocument/2006/relationships/chart" Target="../charts/chart34.xml"/><Relationship Id="rId5" Type="http://schemas.openxmlformats.org/officeDocument/2006/relationships/image" Target="../media/image1.png"/><Relationship Id="rId4" Type="http://schemas.openxmlformats.org/officeDocument/2006/relationships/chart" Target="../charts/chart37.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39.xml.rels><?xml version="1.0" encoding="UTF-8" standalone="yes"?>
<Relationships xmlns="http://schemas.openxmlformats.org/package/2006/relationships"><Relationship Id="rId3" Type="http://schemas.openxmlformats.org/officeDocument/2006/relationships/chart" Target="../charts/chart46.xml"/><Relationship Id="rId2" Type="http://schemas.openxmlformats.org/officeDocument/2006/relationships/chart" Target="../charts/chart45.xml"/><Relationship Id="rId1" Type="http://schemas.openxmlformats.org/officeDocument/2006/relationships/chart" Target="../charts/chart44.xml"/><Relationship Id="rId5" Type="http://schemas.openxmlformats.org/officeDocument/2006/relationships/image" Target="../media/image1.png"/><Relationship Id="rId4" Type="http://schemas.openxmlformats.org/officeDocument/2006/relationships/chart" Target="../charts/chart4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image" Target="../media/image1.png"/><Relationship Id="rId4" Type="http://schemas.openxmlformats.org/officeDocument/2006/relationships/chart" Target="../charts/chart8.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49.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56.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58.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59.xml"/></Relationships>
</file>

<file path=xl/drawings/_rels/drawing54.xml.rels><?xml version="1.0" encoding="UTF-8" standalone="yes"?>
<Relationships xmlns="http://schemas.openxmlformats.org/package/2006/relationships"><Relationship Id="rId3" Type="http://schemas.openxmlformats.org/officeDocument/2006/relationships/chart" Target="../charts/chart62.xml"/><Relationship Id="rId2" Type="http://schemas.openxmlformats.org/officeDocument/2006/relationships/chart" Target="../charts/chart61.xml"/><Relationship Id="rId1" Type="http://schemas.openxmlformats.org/officeDocument/2006/relationships/chart" Target="../charts/chart60.xml"/><Relationship Id="rId5" Type="http://schemas.openxmlformats.org/officeDocument/2006/relationships/image" Target="../media/image1.png"/><Relationship Id="rId4" Type="http://schemas.openxmlformats.org/officeDocument/2006/relationships/chart" Target="../charts/chart63.xml"/></Relationships>
</file>

<file path=xl/drawings/_rels/drawing57.xml.rels><?xml version="1.0" encoding="UTF-8" standalone="yes"?>
<Relationships xmlns="http://schemas.openxmlformats.org/package/2006/relationships"><Relationship Id="rId1" Type="http://schemas.openxmlformats.org/officeDocument/2006/relationships/chart" Target="../charts/chart64.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65.xml"/></Relationships>
</file>

<file path=xl/drawings/_rels/drawing59.xml.rels><?xml version="1.0" encoding="UTF-8" standalone="yes"?>
<Relationships xmlns="http://schemas.openxmlformats.org/package/2006/relationships"><Relationship Id="rId1" Type="http://schemas.openxmlformats.org/officeDocument/2006/relationships/chart" Target="../charts/chart66.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61.xml.rels><?xml version="1.0" encoding="UTF-8" standalone="yes"?>
<Relationships xmlns="http://schemas.openxmlformats.org/package/2006/relationships"><Relationship Id="rId1" Type="http://schemas.openxmlformats.org/officeDocument/2006/relationships/chart" Target="../charts/chart68.xml"/></Relationships>
</file>

<file path=xl/drawings/_rels/drawing62.xml.rels><?xml version="1.0" encoding="UTF-8" standalone="yes"?>
<Relationships xmlns="http://schemas.openxmlformats.org/package/2006/relationships"><Relationship Id="rId3" Type="http://schemas.openxmlformats.org/officeDocument/2006/relationships/chart" Target="../charts/chart71.xml"/><Relationship Id="rId2" Type="http://schemas.openxmlformats.org/officeDocument/2006/relationships/chart" Target="../charts/chart70.xml"/><Relationship Id="rId1" Type="http://schemas.openxmlformats.org/officeDocument/2006/relationships/chart" Target="../charts/chart69.xml"/><Relationship Id="rId5" Type="http://schemas.openxmlformats.org/officeDocument/2006/relationships/image" Target="../media/image1.png"/><Relationship Id="rId4" Type="http://schemas.openxmlformats.org/officeDocument/2006/relationships/chart" Target="../charts/chart72.xml"/></Relationships>
</file>

<file path=xl/drawings/_rels/drawing65.xml.rels><?xml version="1.0" encoding="UTF-8" standalone="yes"?>
<Relationships xmlns="http://schemas.openxmlformats.org/package/2006/relationships"><Relationship Id="rId1" Type="http://schemas.openxmlformats.org/officeDocument/2006/relationships/chart" Target="../charts/chart73.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74.xml"/></Relationships>
</file>

<file path=xl/drawings/_rels/drawing67.xml.rels><?xml version="1.0" encoding="UTF-8" standalone="yes"?>
<Relationships xmlns="http://schemas.openxmlformats.org/package/2006/relationships"><Relationship Id="rId1" Type="http://schemas.openxmlformats.org/officeDocument/2006/relationships/chart" Target="../charts/chart75.xml"/></Relationships>
</file>

<file path=xl/drawings/_rels/drawing68.xml.rels><?xml version="1.0" encoding="UTF-8" standalone="yes"?>
<Relationships xmlns="http://schemas.openxmlformats.org/package/2006/relationships"><Relationship Id="rId3" Type="http://schemas.openxmlformats.org/officeDocument/2006/relationships/chart" Target="../charts/chart78.xml"/><Relationship Id="rId2" Type="http://schemas.openxmlformats.org/officeDocument/2006/relationships/chart" Target="../charts/chart77.xml"/><Relationship Id="rId1" Type="http://schemas.openxmlformats.org/officeDocument/2006/relationships/chart" Target="../charts/chart76.xml"/><Relationship Id="rId5" Type="http://schemas.openxmlformats.org/officeDocument/2006/relationships/image" Target="../media/image1.png"/><Relationship Id="rId4" Type="http://schemas.openxmlformats.org/officeDocument/2006/relationships/chart" Target="../charts/chart7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80.xml"/></Relationships>
</file>

<file path=xl/drawings/_rels/drawing72.xml.rels><?xml version="1.0" encoding="UTF-8" standalone="yes"?>
<Relationships xmlns="http://schemas.openxmlformats.org/package/2006/relationships"><Relationship Id="rId1" Type="http://schemas.openxmlformats.org/officeDocument/2006/relationships/chart" Target="../charts/chart81.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82.xml"/></Relationships>
</file>

<file path=xl/drawings/_rels/drawing74.xml.rels><?xml version="1.0" encoding="UTF-8" standalone="yes"?>
<Relationships xmlns="http://schemas.openxmlformats.org/package/2006/relationships"><Relationship Id="rId1" Type="http://schemas.openxmlformats.org/officeDocument/2006/relationships/chart" Target="../charts/chart83.xml"/></Relationships>
</file>

<file path=xl/drawings/_rels/drawing7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85.xml"/><Relationship Id="rId1" Type="http://schemas.openxmlformats.org/officeDocument/2006/relationships/chart" Target="../charts/chart84.xml"/><Relationship Id="rId5" Type="http://schemas.openxmlformats.org/officeDocument/2006/relationships/chart" Target="../charts/chart87.xml"/><Relationship Id="rId4" Type="http://schemas.openxmlformats.org/officeDocument/2006/relationships/chart" Target="../charts/chart86.xml"/></Relationships>
</file>

<file path=xl/drawings/_rels/drawing78.xml.rels><?xml version="1.0" encoding="UTF-8" standalone="yes"?>
<Relationships xmlns="http://schemas.openxmlformats.org/package/2006/relationships"><Relationship Id="rId1" Type="http://schemas.openxmlformats.org/officeDocument/2006/relationships/chart" Target="../charts/chart88.xml"/></Relationships>
</file>

<file path=xl/drawings/_rels/drawing79.xml.rels><?xml version="1.0" encoding="UTF-8" standalone="yes"?>
<Relationships xmlns="http://schemas.openxmlformats.org/package/2006/relationships"><Relationship Id="rId1" Type="http://schemas.openxmlformats.org/officeDocument/2006/relationships/chart" Target="../charts/chart8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0.xml.rels><?xml version="1.0" encoding="UTF-8" standalone="yes"?>
<Relationships xmlns="http://schemas.openxmlformats.org/package/2006/relationships"><Relationship Id="rId1" Type="http://schemas.openxmlformats.org/officeDocument/2006/relationships/chart" Target="../charts/chart90.xml"/></Relationships>
</file>

<file path=xl/drawings/_rels/drawing81.xml.rels><?xml version="1.0" encoding="UTF-8" standalone="yes"?>
<Relationships xmlns="http://schemas.openxmlformats.org/package/2006/relationships"><Relationship Id="rId3" Type="http://schemas.openxmlformats.org/officeDocument/2006/relationships/chart" Target="../charts/chart93.xml"/><Relationship Id="rId2" Type="http://schemas.openxmlformats.org/officeDocument/2006/relationships/chart" Target="../charts/chart92.xml"/><Relationship Id="rId1" Type="http://schemas.openxmlformats.org/officeDocument/2006/relationships/chart" Target="../charts/chart91.xml"/><Relationship Id="rId5" Type="http://schemas.openxmlformats.org/officeDocument/2006/relationships/image" Target="../media/image1.png"/><Relationship Id="rId4" Type="http://schemas.openxmlformats.org/officeDocument/2006/relationships/chart" Target="../charts/chart94.xml"/></Relationships>
</file>

<file path=xl/drawings/_rels/drawing84.xml.rels><?xml version="1.0" encoding="UTF-8" standalone="yes"?>
<Relationships xmlns="http://schemas.openxmlformats.org/package/2006/relationships"><Relationship Id="rId1" Type="http://schemas.openxmlformats.org/officeDocument/2006/relationships/chart" Target="../charts/chart95.xml"/></Relationships>
</file>

<file path=xl/drawings/_rels/drawing85.xml.rels><?xml version="1.0" encoding="UTF-8" standalone="yes"?>
<Relationships xmlns="http://schemas.openxmlformats.org/package/2006/relationships"><Relationship Id="rId1" Type="http://schemas.openxmlformats.org/officeDocument/2006/relationships/chart" Target="../charts/chart96.xml"/></Relationships>
</file>

<file path=xl/drawings/_rels/drawing86.xml.rels><?xml version="1.0" encoding="UTF-8" standalone="yes"?>
<Relationships xmlns="http://schemas.openxmlformats.org/package/2006/relationships"><Relationship Id="rId1" Type="http://schemas.openxmlformats.org/officeDocument/2006/relationships/chart" Target="../charts/chart9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266276</xdr:colOff>
      <xdr:row>28</xdr:row>
      <xdr:rowOff>74084</xdr:rowOff>
    </xdr:from>
    <xdr:to>
      <xdr:col>11</xdr:col>
      <xdr:colOff>593936</xdr:colOff>
      <xdr:row>52</xdr:row>
      <xdr:rowOff>18204</xdr:rowOff>
    </xdr:to>
    <xdr:graphicFrame macro="">
      <xdr:nvGraphicFramePr>
        <xdr:cNvPr id="2" name="Chart 1">
          <a:extLst>
            <a:ext uri="{FF2B5EF4-FFF2-40B4-BE49-F238E27FC236}">
              <a16:creationId xmlns:a16="http://schemas.microsoft.com/office/drawing/2014/main" id="{00000000-0008-0000-0000-000001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196003</xdr:colOff>
      <xdr:row>28</xdr:row>
      <xdr:rowOff>49953</xdr:rowOff>
    </xdr:from>
    <xdr:to>
      <xdr:col>19</xdr:col>
      <xdr:colOff>822748</xdr:colOff>
      <xdr:row>53</xdr:row>
      <xdr:rowOff>178858</xdr:rowOff>
    </xdr:to>
    <xdr:graphicFrame macro="">
      <xdr:nvGraphicFramePr>
        <xdr:cNvPr id="3" name="Chart 4">
          <a:extLst>
            <a:ext uri="{FF2B5EF4-FFF2-40B4-BE49-F238E27FC236}">
              <a16:creationId xmlns:a16="http://schemas.microsoft.com/office/drawing/2014/main" id="{00000000-0008-0000-0000-000004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471593</xdr:colOff>
      <xdr:row>18</xdr:row>
      <xdr:rowOff>300264</xdr:rowOff>
    </xdr:from>
    <xdr:to>
      <xdr:col>9</xdr:col>
      <xdr:colOff>157903</xdr:colOff>
      <xdr:row>20</xdr:row>
      <xdr:rowOff>128753</xdr:rowOff>
    </xdr:to>
    <xdr:sp macro="" textlink="">
      <xdr:nvSpPr>
        <xdr:cNvPr id="5" name="Rectangle 9">
          <a:extLst>
            <a:ext uri="{FF2B5EF4-FFF2-40B4-BE49-F238E27FC236}">
              <a16:creationId xmlns:a16="http://schemas.microsoft.com/office/drawing/2014/main" id="{00000000-0008-0000-0000-000009400000}"/>
            </a:ext>
          </a:extLst>
        </xdr:cNvPr>
        <xdr:cNvSpPr>
          <a:spLocks noChangeArrowheads="1"/>
        </xdr:cNvSpPr>
      </xdr:nvSpPr>
      <xdr:spPr bwMode="auto">
        <a:xfrm>
          <a:off x="1200936" y="3598635"/>
          <a:ext cx="6087110" cy="340118"/>
        </a:xfrm>
        <a:prstGeom prst="rect">
          <a:avLst/>
        </a:prstGeom>
        <a:noFill/>
        <a:ln w="9525" algn="ctr">
          <a:noFill/>
          <a:miter lim="800000"/>
          <a:headEnd/>
          <a:tailEnd/>
        </a:ln>
        <a:effectLst>
          <a:prstShdw prst="shdw17" dist="17961" dir="2700000">
            <a:srgbClr val="FFFFFF">
              <a:gamma/>
              <a:shade val="60000"/>
              <a:invGamma/>
            </a:srgbClr>
          </a:prstShdw>
        </a:effectLst>
      </xdr:spPr>
      <xdr:txBody>
        <a:bodyPr vertOverflow="clip" wrap="square" lIns="91440" tIns="45720" rIns="91440" bIns="45720" anchor="t" upright="1"/>
        <a:lstStyle/>
        <a:p>
          <a:pPr algn="l" rtl="1">
            <a:defRPr sz="1000"/>
          </a:pPr>
          <a:r>
            <a:rPr lang="fr-FR" sz="1200" b="1" i="0" strike="noStrike">
              <a:solidFill>
                <a:srgbClr val="000000"/>
              </a:solidFill>
              <a:latin typeface="Arial"/>
              <a:cs typeface="Arial"/>
            </a:rPr>
            <a:t>Sécurité conforme aux meilleures pratiques (entre 2.0 et 4.0)</a:t>
          </a:r>
        </a:p>
        <a:p>
          <a:pPr algn="l" rtl="1">
            <a:defRPr sz="1000"/>
          </a:pPr>
          <a:endParaRPr lang="fr-FR" sz="1200" b="1" i="0" strike="noStrike">
            <a:solidFill>
              <a:srgbClr val="000000"/>
            </a:solidFill>
            <a:latin typeface="Arial"/>
            <a:cs typeface="Arial"/>
          </a:endParaRPr>
        </a:p>
        <a:p>
          <a:pPr algn="l" rtl="1">
            <a:defRPr sz="1000"/>
          </a:pPr>
          <a:endParaRPr lang="fr-FR" sz="1200" b="1" i="0" strike="noStrike">
            <a:solidFill>
              <a:srgbClr val="000000"/>
            </a:solidFill>
            <a:latin typeface="Arial"/>
            <a:cs typeface="Arial"/>
          </a:endParaRPr>
        </a:p>
      </xdr:txBody>
    </xdr:sp>
    <xdr:clientData/>
  </xdr:twoCellAnchor>
  <xdr:twoCellAnchor>
    <xdr:from>
      <xdr:col>0</xdr:col>
      <xdr:colOff>0</xdr:colOff>
      <xdr:row>68</xdr:row>
      <xdr:rowOff>96520</xdr:rowOff>
    </xdr:from>
    <xdr:to>
      <xdr:col>15</xdr:col>
      <xdr:colOff>220980</xdr:colOff>
      <xdr:row>104</xdr:row>
      <xdr:rowOff>95250</xdr:rowOff>
    </xdr:to>
    <xdr:graphicFrame macro="">
      <xdr:nvGraphicFramePr>
        <xdr:cNvPr id="6" name="Chart 11">
          <a:extLst>
            <a:ext uri="{FF2B5EF4-FFF2-40B4-BE49-F238E27FC236}">
              <a16:creationId xmlns:a16="http://schemas.microsoft.com/office/drawing/2014/main" id="{00000000-0008-0000-0000-00000B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979170</xdr:colOff>
      <xdr:row>30</xdr:row>
      <xdr:rowOff>10583</xdr:rowOff>
    </xdr:from>
    <xdr:to>
      <xdr:col>6</xdr:col>
      <xdr:colOff>300990</xdr:colOff>
      <xdr:row>32</xdr:row>
      <xdr:rowOff>1270</xdr:rowOff>
    </xdr:to>
    <xdr:sp macro="" textlink="">
      <xdr:nvSpPr>
        <xdr:cNvPr id="7" name="WordArt 46">
          <a:extLst>
            <a:ext uri="{FF2B5EF4-FFF2-40B4-BE49-F238E27FC236}">
              <a16:creationId xmlns:a16="http://schemas.microsoft.com/office/drawing/2014/main" id="{00000000-0008-0000-0000-00002E400000}"/>
            </a:ext>
          </a:extLst>
        </xdr:cNvPr>
        <xdr:cNvSpPr>
          <a:spLocks noChangeArrowheads="1" noChangeShapeType="1" noTextEdit="1"/>
        </xdr:cNvSpPr>
      </xdr:nvSpPr>
      <xdr:spPr bwMode="auto">
        <a:xfrm>
          <a:off x="3981450" y="5230283"/>
          <a:ext cx="2446020" cy="325967"/>
        </a:xfrm>
        <a:prstGeom prst="rect">
          <a:avLst/>
        </a:prstGeom>
      </xdr:spPr>
      <xdr:txBody>
        <a:bodyPr wrap="none" fromWordArt="1">
          <a:prstTxWarp prst="textPlain">
            <a:avLst>
              <a:gd name="adj" fmla="val 50000"/>
            </a:avLst>
          </a:prstTxWarp>
        </a:bodyPr>
        <a:lstStyle/>
        <a:p>
          <a:pPr algn="ctr" rtl="0"/>
          <a:r>
            <a:rPr lang="fr-FR" sz="3600" kern="10" spc="0">
              <a:ln w="9525">
                <a:solidFill>
                  <a:srgbClr val="000000"/>
                </a:solidFill>
                <a:round/>
                <a:headEnd/>
                <a:tailEnd/>
              </a:ln>
              <a:solidFill>
                <a:srgbClr val="FFFFFF"/>
              </a:solidFill>
              <a:effectLst/>
              <a:latin typeface="Arial Black"/>
            </a:rPr>
            <a:t>Portrait actuel</a:t>
          </a:r>
        </a:p>
      </xdr:txBody>
    </xdr:sp>
    <xdr:clientData/>
  </xdr:twoCellAnchor>
  <xdr:twoCellAnchor>
    <xdr:from>
      <xdr:col>14</xdr:col>
      <xdr:colOff>97790</xdr:colOff>
      <xdr:row>31</xdr:row>
      <xdr:rowOff>42333</xdr:rowOff>
    </xdr:from>
    <xdr:to>
      <xdr:col>17</xdr:col>
      <xdr:colOff>478790</xdr:colOff>
      <xdr:row>33</xdr:row>
      <xdr:rowOff>33020</xdr:rowOff>
    </xdr:to>
    <xdr:sp macro="" textlink="">
      <xdr:nvSpPr>
        <xdr:cNvPr id="8" name="WordArt 47">
          <a:extLst>
            <a:ext uri="{FF2B5EF4-FFF2-40B4-BE49-F238E27FC236}">
              <a16:creationId xmlns:a16="http://schemas.microsoft.com/office/drawing/2014/main" id="{00000000-0008-0000-0000-00002F400000}"/>
            </a:ext>
          </a:extLst>
        </xdr:cNvPr>
        <xdr:cNvSpPr>
          <a:spLocks noChangeArrowheads="1" noChangeShapeType="1" noTextEdit="1"/>
        </xdr:cNvSpPr>
      </xdr:nvSpPr>
      <xdr:spPr bwMode="auto">
        <a:xfrm>
          <a:off x="10567670" y="5429673"/>
          <a:ext cx="2590800" cy="325967"/>
        </a:xfrm>
        <a:prstGeom prst="rect">
          <a:avLst/>
        </a:prstGeom>
      </xdr:spPr>
      <xdr:txBody>
        <a:bodyPr wrap="none" fromWordArt="1">
          <a:prstTxWarp prst="textPlain">
            <a:avLst>
              <a:gd name="adj" fmla="val 50000"/>
            </a:avLst>
          </a:prstTxWarp>
        </a:bodyPr>
        <a:lstStyle/>
        <a:p>
          <a:pPr algn="ctr" rtl="0"/>
          <a:r>
            <a:rPr lang="fr-FR" sz="3600" kern="10" spc="0">
              <a:ln w="9525">
                <a:solidFill>
                  <a:srgbClr val="000000"/>
                </a:solidFill>
                <a:round/>
                <a:headEnd/>
                <a:tailEnd/>
              </a:ln>
              <a:solidFill>
                <a:srgbClr val="FFFFFF"/>
              </a:solidFill>
              <a:effectLst/>
              <a:latin typeface="Arial Black"/>
            </a:rPr>
            <a:t>Portrait cible</a:t>
          </a:r>
        </a:p>
      </xdr:txBody>
    </xdr:sp>
    <xdr:clientData/>
  </xdr:twoCellAnchor>
  <xdr:twoCellAnchor>
    <xdr:from>
      <xdr:col>20</xdr:col>
      <xdr:colOff>0</xdr:colOff>
      <xdr:row>26</xdr:row>
      <xdr:rowOff>0</xdr:rowOff>
    </xdr:from>
    <xdr:to>
      <xdr:col>28</xdr:col>
      <xdr:colOff>390737</xdr:colOff>
      <xdr:row>51</xdr:row>
      <xdr:rowOff>125730</xdr:rowOff>
    </xdr:to>
    <xdr:graphicFrame macro="">
      <xdr:nvGraphicFramePr>
        <xdr:cNvPr id="9" name="Chart 4">
          <a:extLst>
            <a:ext uri="{FF2B5EF4-FFF2-40B4-BE49-F238E27FC236}">
              <a16:creationId xmlns:a16="http://schemas.microsoft.com/office/drawing/2014/main" id="{89B9E7E5-E46D-43B2-81FE-91EF97C3E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130077</xdr:colOff>
      <xdr:row>49</xdr:row>
      <xdr:rowOff>36829</xdr:rowOff>
    </xdr:from>
    <xdr:to>
      <xdr:col>23</xdr:col>
      <xdr:colOff>265852</xdr:colOff>
      <xdr:row>51</xdr:row>
      <xdr:rowOff>122342</xdr:rowOff>
    </xdr:to>
    <xdr:pic>
      <xdr:nvPicPr>
        <xdr:cNvPr id="4" name="Picture 5">
          <a:extLst>
            <a:ext uri="{FF2B5EF4-FFF2-40B4-BE49-F238E27FC236}">
              <a16:creationId xmlns:a16="http://schemas.microsoft.com/office/drawing/2014/main" id="{00000000-0008-0000-0000-0000054000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16312186" y="9651884"/>
          <a:ext cx="2504902" cy="445731"/>
        </a:xfrm>
        <a:prstGeom prst="rect">
          <a:avLst/>
        </a:prstGeom>
        <a:noFill/>
        <a:ln w="1">
          <a:noFill/>
          <a:miter lim="800000"/>
          <a:headEnd/>
          <a:tailEnd/>
        </a:ln>
        <a:effec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15240</xdr:colOff>
      <xdr:row>9</xdr:row>
      <xdr:rowOff>137160</xdr:rowOff>
    </xdr:from>
    <xdr:to>
      <xdr:col>8</xdr:col>
      <xdr:colOff>257845</xdr:colOff>
      <xdr:row>32</xdr:row>
      <xdr:rowOff>44630</xdr:rowOff>
    </xdr:to>
    <xdr:graphicFrame macro="">
      <xdr:nvGraphicFramePr>
        <xdr:cNvPr id="2" name="Chart 2">
          <a:extLst>
            <a:ext uri="{FF2B5EF4-FFF2-40B4-BE49-F238E27FC236}">
              <a16:creationId xmlns:a16="http://schemas.microsoft.com/office/drawing/2014/main" id="{00000000-0008-0000-0100-0000023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15240</xdr:colOff>
      <xdr:row>9</xdr:row>
      <xdr:rowOff>137160</xdr:rowOff>
    </xdr:from>
    <xdr:to>
      <xdr:col>8</xdr:col>
      <xdr:colOff>257845</xdr:colOff>
      <xdr:row>32</xdr:row>
      <xdr:rowOff>44630</xdr:rowOff>
    </xdr:to>
    <xdr:graphicFrame macro="">
      <xdr:nvGraphicFramePr>
        <xdr:cNvPr id="2" name="Chart 2">
          <a:extLst>
            <a:ext uri="{FF2B5EF4-FFF2-40B4-BE49-F238E27FC236}">
              <a16:creationId xmlns:a16="http://schemas.microsoft.com/office/drawing/2014/main" id="{00000000-0008-0000-0100-0000023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15240</xdr:colOff>
      <xdr:row>9</xdr:row>
      <xdr:rowOff>137160</xdr:rowOff>
    </xdr:from>
    <xdr:to>
      <xdr:col>8</xdr:col>
      <xdr:colOff>257845</xdr:colOff>
      <xdr:row>32</xdr:row>
      <xdr:rowOff>44630</xdr:rowOff>
    </xdr:to>
    <xdr:graphicFrame macro="">
      <xdr:nvGraphicFramePr>
        <xdr:cNvPr id="2" name="Chart 2">
          <a:extLst>
            <a:ext uri="{FF2B5EF4-FFF2-40B4-BE49-F238E27FC236}">
              <a16:creationId xmlns:a16="http://schemas.microsoft.com/office/drawing/2014/main" id="{00000000-0008-0000-0100-0000023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30480</xdr:colOff>
      <xdr:row>8</xdr:row>
      <xdr:rowOff>22860</xdr:rowOff>
    </xdr:from>
    <xdr:to>
      <xdr:col>8</xdr:col>
      <xdr:colOff>273085</xdr:colOff>
      <xdr:row>28</xdr:row>
      <xdr:rowOff>82730</xdr:rowOff>
    </xdr:to>
    <xdr:graphicFrame macro="">
      <xdr:nvGraphicFramePr>
        <xdr:cNvPr id="2" name="Chart 2">
          <a:extLst>
            <a:ext uri="{FF2B5EF4-FFF2-40B4-BE49-F238E27FC236}">
              <a16:creationId xmlns:a16="http://schemas.microsoft.com/office/drawing/2014/main" id="{00000000-0008-0000-0100-0000023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xdr:col>
      <xdr:colOff>199505</xdr:colOff>
      <xdr:row>15</xdr:row>
      <xdr:rowOff>178161</xdr:rowOff>
    </xdr:from>
    <xdr:to>
      <xdr:col>12</xdr:col>
      <xdr:colOff>513310</xdr:colOff>
      <xdr:row>37</xdr:row>
      <xdr:rowOff>5672</xdr:rowOff>
    </xdr:to>
    <xdr:graphicFrame macro="">
      <xdr:nvGraphicFramePr>
        <xdr:cNvPr id="2" name="Chart 1">
          <a:extLst>
            <a:ext uri="{FF2B5EF4-FFF2-40B4-BE49-F238E27FC236}">
              <a16:creationId xmlns:a16="http://schemas.microsoft.com/office/drawing/2014/main" id="{F5ED6BF1-6E8D-4689-A26C-CDF7990216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256915</xdr:colOff>
      <xdr:row>15</xdr:row>
      <xdr:rowOff>71438</xdr:rowOff>
    </xdr:from>
    <xdr:to>
      <xdr:col>20</xdr:col>
      <xdr:colOff>524308</xdr:colOff>
      <xdr:row>41</xdr:row>
      <xdr:rowOff>174828</xdr:rowOff>
    </xdr:to>
    <xdr:graphicFrame macro="">
      <xdr:nvGraphicFramePr>
        <xdr:cNvPr id="3" name="Chart 4">
          <a:extLst>
            <a:ext uri="{FF2B5EF4-FFF2-40B4-BE49-F238E27FC236}">
              <a16:creationId xmlns:a16="http://schemas.microsoft.com/office/drawing/2014/main" id="{52C62508-AA17-4AB8-8756-2B2D9F9C9E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175260</xdr:colOff>
      <xdr:row>12</xdr:row>
      <xdr:rowOff>114300</xdr:rowOff>
    </xdr:from>
    <xdr:to>
      <xdr:col>10</xdr:col>
      <xdr:colOff>190500</xdr:colOff>
      <xdr:row>14</xdr:row>
      <xdr:rowOff>0</xdr:rowOff>
    </xdr:to>
    <xdr:sp macro="" textlink="">
      <xdr:nvSpPr>
        <xdr:cNvPr id="4" name="Rectangle 9">
          <a:extLst>
            <a:ext uri="{FF2B5EF4-FFF2-40B4-BE49-F238E27FC236}">
              <a16:creationId xmlns:a16="http://schemas.microsoft.com/office/drawing/2014/main" id="{765DABEC-B557-4F22-8E38-EBF2EFA1F364}"/>
            </a:ext>
          </a:extLst>
        </xdr:cNvPr>
        <xdr:cNvSpPr>
          <a:spLocks noChangeArrowheads="1"/>
        </xdr:cNvSpPr>
      </xdr:nvSpPr>
      <xdr:spPr bwMode="auto">
        <a:xfrm>
          <a:off x="3878580" y="2484120"/>
          <a:ext cx="4945380" cy="266700"/>
        </a:xfrm>
        <a:prstGeom prst="rect">
          <a:avLst/>
        </a:prstGeom>
        <a:noFill/>
        <a:ln w="9525" algn="ctr">
          <a:noFill/>
          <a:miter lim="800000"/>
          <a:headEnd/>
          <a:tailEnd/>
        </a:ln>
        <a:effectLst>
          <a:prstShdw prst="shdw17" dist="17961" dir="2700000">
            <a:srgbClr val="FFFFFF">
              <a:gamma/>
              <a:shade val="60000"/>
              <a:invGamma/>
            </a:srgbClr>
          </a:prstShdw>
        </a:effectLst>
      </xdr:spPr>
      <xdr:txBody>
        <a:bodyPr vertOverflow="clip" wrap="square" lIns="91440" tIns="45720" rIns="91440" bIns="45720" anchor="t" upright="1"/>
        <a:lstStyle/>
        <a:p>
          <a:pPr algn="l" rtl="1">
            <a:defRPr sz="1000"/>
          </a:pPr>
          <a:r>
            <a:rPr lang="fr-FR" sz="1200" b="1" i="0" strike="noStrike">
              <a:solidFill>
                <a:srgbClr val="000000"/>
              </a:solidFill>
              <a:latin typeface="Arial"/>
              <a:cs typeface="Arial"/>
            </a:rPr>
            <a:t>Sécurité conforme aux meilleures pratiques (entre 2.0 et 4.0)</a:t>
          </a:r>
        </a:p>
        <a:p>
          <a:pPr algn="l" rtl="1">
            <a:defRPr sz="1000"/>
          </a:pPr>
          <a:endParaRPr lang="fr-FR" sz="1200" b="1" i="0" strike="noStrike">
            <a:solidFill>
              <a:srgbClr val="000000"/>
            </a:solidFill>
            <a:latin typeface="Arial"/>
            <a:cs typeface="Arial"/>
          </a:endParaRPr>
        </a:p>
        <a:p>
          <a:pPr algn="l" rtl="1">
            <a:defRPr sz="1000"/>
          </a:pPr>
          <a:endParaRPr lang="fr-FR" sz="1200" b="1" i="0" strike="noStrike">
            <a:solidFill>
              <a:srgbClr val="000000"/>
            </a:solidFill>
            <a:latin typeface="Arial"/>
            <a:cs typeface="Arial"/>
          </a:endParaRPr>
        </a:p>
      </xdr:txBody>
    </xdr:sp>
    <xdr:clientData/>
  </xdr:twoCellAnchor>
  <xdr:twoCellAnchor>
    <xdr:from>
      <xdr:col>5</xdr:col>
      <xdr:colOff>883920</xdr:colOff>
      <xdr:row>18</xdr:row>
      <xdr:rowOff>0</xdr:rowOff>
    </xdr:from>
    <xdr:to>
      <xdr:col>6</xdr:col>
      <xdr:colOff>205740</xdr:colOff>
      <xdr:row>19</xdr:row>
      <xdr:rowOff>160021</xdr:rowOff>
    </xdr:to>
    <xdr:sp macro="" textlink="">
      <xdr:nvSpPr>
        <xdr:cNvPr id="5" name="WordArt 46">
          <a:extLst>
            <a:ext uri="{FF2B5EF4-FFF2-40B4-BE49-F238E27FC236}">
              <a16:creationId xmlns:a16="http://schemas.microsoft.com/office/drawing/2014/main" id="{E2D5767F-9BA2-4826-B833-EEA1643F991F}"/>
            </a:ext>
          </a:extLst>
        </xdr:cNvPr>
        <xdr:cNvSpPr>
          <a:spLocks noChangeArrowheads="1" noChangeShapeType="1" noTextEdit="1"/>
        </xdr:cNvSpPr>
      </xdr:nvSpPr>
      <xdr:spPr bwMode="auto">
        <a:xfrm>
          <a:off x="4587240" y="3116580"/>
          <a:ext cx="2712720" cy="342901"/>
        </a:xfrm>
        <a:prstGeom prst="rect">
          <a:avLst/>
        </a:prstGeom>
      </xdr:spPr>
      <xdr:txBody>
        <a:bodyPr wrap="none" fromWordArt="1">
          <a:prstTxWarp prst="textPlain">
            <a:avLst>
              <a:gd name="adj" fmla="val 50000"/>
            </a:avLst>
          </a:prstTxWarp>
        </a:bodyPr>
        <a:lstStyle/>
        <a:p>
          <a:pPr algn="ctr" rtl="0"/>
          <a:r>
            <a:rPr lang="fr-FR" sz="3600" kern="10" spc="0">
              <a:ln w="9525">
                <a:solidFill>
                  <a:srgbClr val="000000"/>
                </a:solidFill>
                <a:round/>
                <a:headEnd/>
                <a:tailEnd/>
              </a:ln>
              <a:solidFill>
                <a:srgbClr val="FFFFFF"/>
              </a:solidFill>
              <a:effectLst/>
              <a:latin typeface="Arial Black"/>
            </a:rPr>
            <a:t>Portrait actuel</a:t>
          </a:r>
        </a:p>
      </xdr:txBody>
    </xdr:sp>
    <xdr:clientData/>
  </xdr:twoCellAnchor>
  <xdr:twoCellAnchor>
    <xdr:from>
      <xdr:col>15</xdr:col>
      <xdr:colOff>724853</xdr:colOff>
      <xdr:row>19</xdr:row>
      <xdr:rowOff>123825</xdr:rowOff>
    </xdr:from>
    <xdr:to>
      <xdr:col>18</xdr:col>
      <xdr:colOff>934403</xdr:colOff>
      <xdr:row>20</xdr:row>
      <xdr:rowOff>93345</xdr:rowOff>
    </xdr:to>
    <xdr:sp macro="" textlink="">
      <xdr:nvSpPr>
        <xdr:cNvPr id="6" name="WordArt 47">
          <a:extLst>
            <a:ext uri="{FF2B5EF4-FFF2-40B4-BE49-F238E27FC236}">
              <a16:creationId xmlns:a16="http://schemas.microsoft.com/office/drawing/2014/main" id="{9E245369-7B71-4F60-A8B8-007302BEA020}"/>
            </a:ext>
          </a:extLst>
        </xdr:cNvPr>
        <xdr:cNvSpPr>
          <a:spLocks noChangeArrowheads="1" noChangeShapeType="1" noTextEdit="1"/>
        </xdr:cNvSpPr>
      </xdr:nvSpPr>
      <xdr:spPr bwMode="auto">
        <a:xfrm>
          <a:off x="13175933" y="3423285"/>
          <a:ext cx="2701290" cy="297180"/>
        </a:xfrm>
        <a:prstGeom prst="rect">
          <a:avLst/>
        </a:prstGeom>
      </xdr:spPr>
      <xdr:txBody>
        <a:bodyPr wrap="none" fromWordArt="1">
          <a:prstTxWarp prst="textPlain">
            <a:avLst>
              <a:gd name="adj" fmla="val 50000"/>
            </a:avLst>
          </a:prstTxWarp>
        </a:bodyPr>
        <a:lstStyle/>
        <a:p>
          <a:pPr algn="ctr" rtl="0"/>
          <a:r>
            <a:rPr lang="fr-FR" sz="3600" kern="10" spc="0">
              <a:ln w="9525">
                <a:solidFill>
                  <a:srgbClr val="000000"/>
                </a:solidFill>
                <a:round/>
                <a:headEnd/>
                <a:tailEnd/>
              </a:ln>
              <a:solidFill>
                <a:srgbClr val="FFFFFF"/>
              </a:solidFill>
              <a:effectLst/>
              <a:latin typeface="Arial Black"/>
            </a:rPr>
            <a:t>Portrait cible</a:t>
          </a:r>
        </a:p>
      </xdr:txBody>
    </xdr:sp>
    <xdr:clientData/>
  </xdr:twoCellAnchor>
  <xdr:twoCellAnchor>
    <xdr:from>
      <xdr:col>0</xdr:col>
      <xdr:colOff>609600</xdr:colOff>
      <xdr:row>58</xdr:row>
      <xdr:rowOff>0</xdr:rowOff>
    </xdr:from>
    <xdr:to>
      <xdr:col>15</xdr:col>
      <xdr:colOff>317962</xdr:colOff>
      <xdr:row>90</xdr:row>
      <xdr:rowOff>113525</xdr:rowOff>
    </xdr:to>
    <xdr:graphicFrame macro="">
      <xdr:nvGraphicFramePr>
        <xdr:cNvPr id="7" name="Chart 11">
          <a:extLst>
            <a:ext uri="{FF2B5EF4-FFF2-40B4-BE49-F238E27FC236}">
              <a16:creationId xmlns:a16="http://schemas.microsoft.com/office/drawing/2014/main" id="{C096A7C5-138E-4D8C-8D4F-6DB7C03E32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51461</xdr:colOff>
      <xdr:row>17</xdr:row>
      <xdr:rowOff>132607</xdr:rowOff>
    </xdr:from>
    <xdr:to>
      <xdr:col>31</xdr:col>
      <xdr:colOff>6928</xdr:colOff>
      <xdr:row>43</xdr:row>
      <xdr:rowOff>69272</xdr:rowOff>
    </xdr:to>
    <xdr:graphicFrame macro="">
      <xdr:nvGraphicFramePr>
        <xdr:cNvPr id="8" name="Chart 4">
          <a:extLst>
            <a:ext uri="{FF2B5EF4-FFF2-40B4-BE49-F238E27FC236}">
              <a16:creationId xmlns:a16="http://schemas.microsoft.com/office/drawing/2014/main" id="{844AF038-BBC6-4A0E-A876-D055401407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22</xdr:col>
      <xdr:colOff>232756</xdr:colOff>
      <xdr:row>36</xdr:row>
      <xdr:rowOff>1168631</xdr:rowOff>
    </xdr:from>
    <xdr:to>
      <xdr:col>24</xdr:col>
      <xdr:colOff>610985</xdr:colOff>
      <xdr:row>38</xdr:row>
      <xdr:rowOff>2598</xdr:rowOff>
    </xdr:to>
    <xdr:pic>
      <xdr:nvPicPr>
        <xdr:cNvPr id="9" name="Picture 5">
          <a:extLst>
            <a:ext uri="{FF2B5EF4-FFF2-40B4-BE49-F238E27FC236}">
              <a16:creationId xmlns:a16="http://schemas.microsoft.com/office/drawing/2014/main" id="{44A16791-C9FE-42BE-B1E4-AD2886820F8B}"/>
            </a:ext>
          </a:extLst>
        </xdr:cNvPr>
        <xdr:cNvPicPr>
          <a:picLocks noChangeAspect="1" noChangeArrowheads="1"/>
        </xdr:cNvPicPr>
      </xdr:nvPicPr>
      <xdr:blipFill>
        <a:blip xmlns:r="http://schemas.openxmlformats.org/officeDocument/2006/relationships" r:embed="rId5"/>
        <a:srcRect/>
        <a:stretch>
          <a:fillRect/>
        </a:stretch>
      </xdr:blipFill>
      <xdr:spPr bwMode="auto">
        <a:xfrm>
          <a:off x="19496116" y="7630391"/>
          <a:ext cx="2024149" cy="434167"/>
        </a:xfrm>
        <a:prstGeom prst="rect">
          <a:avLst/>
        </a:prstGeom>
        <a:noFill/>
        <a:ln w="1">
          <a:noFill/>
          <a:miter lim="800000"/>
          <a:headEnd/>
          <a:tailEnd/>
        </a:ln>
        <a:effectLst/>
      </xdr:spPr>
    </xdr:pic>
    <xdr:clientData/>
  </xdr:twoCellAnchor>
</xdr:wsDr>
</file>

<file path=xl/drawings/drawing15.xml><?xml version="1.0" encoding="utf-8"?>
<c:userShapes xmlns:c="http://schemas.openxmlformats.org/drawingml/2006/chart">
  <cdr:relSizeAnchor xmlns:cdr="http://schemas.openxmlformats.org/drawingml/2006/chartDrawing">
    <cdr:from>
      <cdr:x>0.50295</cdr:x>
      <cdr:y>0.52395</cdr:y>
    </cdr:from>
    <cdr:to>
      <cdr:x>0.51231</cdr:x>
      <cdr:y>0.55352</cdr:y>
    </cdr:to>
    <cdr:sp macro="" textlink="">
      <cdr:nvSpPr>
        <cdr:cNvPr id="17409" name="Text Box 1"/>
        <cdr:cNvSpPr txBox="1">
          <a:spLocks xmlns:a="http://schemas.openxmlformats.org/drawingml/2006/main" noChangeArrowheads="1"/>
        </cdr:cNvSpPr>
      </cdr:nvSpPr>
      <cdr:spPr bwMode="auto">
        <a:xfrm xmlns:a="http://schemas.openxmlformats.org/drawingml/2006/main">
          <a:off x="3439048" y="2476791"/>
          <a:ext cx="63993" cy="139916"/>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1">
            <a:defRPr sz="1000"/>
          </a:pPr>
          <a:r>
            <a:rPr lang="fr-FR" sz="800" b="0" i="0" strike="noStrike">
              <a:solidFill>
                <a:srgbClr val="000000"/>
              </a:solidFill>
              <a:latin typeface="Arial"/>
              <a:cs typeface="Arial"/>
            </a:rPr>
            <a:t> </a:t>
          </a:r>
        </a:p>
      </cdr:txBody>
    </cdr:sp>
  </cdr:relSizeAnchor>
</c:userShapes>
</file>

<file path=xl/drawings/drawing16.xml><?xml version="1.0" encoding="utf-8"?>
<c:userShapes xmlns:c="http://schemas.openxmlformats.org/drawingml/2006/chart">
  <cdr:relSizeAnchor xmlns:cdr="http://schemas.openxmlformats.org/drawingml/2006/chartDrawing">
    <cdr:from>
      <cdr:x>0.25909</cdr:x>
      <cdr:y>0.12114</cdr:y>
    </cdr:from>
    <cdr:to>
      <cdr:x>0.64902</cdr:x>
      <cdr:y>0.18325</cdr:y>
    </cdr:to>
    <cdr:sp macro="" textlink="">
      <cdr:nvSpPr>
        <cdr:cNvPr id="2" name="WordArt 47">
          <a:extLst xmlns:a="http://schemas.openxmlformats.org/drawingml/2006/main">
            <a:ext uri="{FF2B5EF4-FFF2-40B4-BE49-F238E27FC236}">
              <a16:creationId xmlns:a16="http://schemas.microsoft.com/office/drawing/2014/main" id="{00000000-0008-0000-0000-00002F400000}"/>
            </a:ext>
          </a:extLst>
        </cdr:cNvPr>
        <cdr:cNvSpPr>
          <a:spLocks xmlns:a="http://schemas.openxmlformats.org/drawingml/2006/main" noChangeArrowheads="1" noChangeShapeType="1" noTextEdit="1"/>
        </cdr:cNvSpPr>
      </cdr:nvSpPr>
      <cdr:spPr bwMode="auto">
        <a:xfrm xmlns:a="http://schemas.openxmlformats.org/drawingml/2006/main">
          <a:off x="1680633" y="601133"/>
          <a:ext cx="2529417" cy="308187"/>
        </a:xfrm>
        <a:prstGeom xmlns:a="http://schemas.openxmlformats.org/drawingml/2006/main" prst="rect">
          <a:avLst/>
        </a:prstGeom>
      </cdr:spPr>
      <cdr:txBody>
        <a:bodyPr xmlns:a="http://schemas.openxmlformats.org/drawingml/2006/main" wrap="none" numCol="1" fromWordArt="1">
          <a:prstTxWarp prst="textPlain">
            <a:avLst>
              <a:gd name="adj" fmla="val 50000"/>
            </a:avLst>
          </a:prstTxWarp>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r>
            <a:rPr lang="fr-FR" sz="3600" kern="10" spc="0">
              <a:ln w="9525">
                <a:solidFill>
                  <a:srgbClr val="000000"/>
                </a:solidFill>
                <a:round/>
                <a:headEnd/>
                <a:tailEnd/>
              </a:ln>
              <a:solidFill>
                <a:srgbClr val="FFFFFF"/>
              </a:solidFill>
              <a:effectLst/>
              <a:latin typeface="Arial Black"/>
            </a:rPr>
            <a:t>Portrait actuel VS cible</a:t>
          </a:r>
        </a:p>
      </cdr:txBody>
    </cdr:sp>
  </cdr:relSizeAnchor>
</c:userShapes>
</file>

<file path=xl/drawings/drawing17.xml><?xml version="1.0" encoding="utf-8"?>
<xdr:wsDr xmlns:xdr="http://schemas.openxmlformats.org/drawingml/2006/spreadsheetDrawing" xmlns:a="http://schemas.openxmlformats.org/drawingml/2006/main">
  <xdr:twoCellAnchor>
    <xdr:from>
      <xdr:col>4</xdr:col>
      <xdr:colOff>0</xdr:colOff>
      <xdr:row>9</xdr:row>
      <xdr:rowOff>0</xdr:rowOff>
    </xdr:from>
    <xdr:to>
      <xdr:col>8</xdr:col>
      <xdr:colOff>242786</xdr:colOff>
      <xdr:row>29</xdr:row>
      <xdr:rowOff>97064</xdr:rowOff>
    </xdr:to>
    <xdr:graphicFrame macro="">
      <xdr:nvGraphicFramePr>
        <xdr:cNvPr id="2" name="Chart 2">
          <a:extLst>
            <a:ext uri="{FF2B5EF4-FFF2-40B4-BE49-F238E27FC236}">
              <a16:creationId xmlns:a16="http://schemas.microsoft.com/office/drawing/2014/main" id="{B245731F-9999-4E80-89C8-BA623FAF82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4</xdr:col>
      <xdr:colOff>0</xdr:colOff>
      <xdr:row>10</xdr:row>
      <xdr:rowOff>0</xdr:rowOff>
    </xdr:from>
    <xdr:to>
      <xdr:col>8</xdr:col>
      <xdr:colOff>238251</xdr:colOff>
      <xdr:row>28</xdr:row>
      <xdr:rowOff>158750</xdr:rowOff>
    </xdr:to>
    <xdr:graphicFrame macro="">
      <xdr:nvGraphicFramePr>
        <xdr:cNvPr id="2" name="Chart 2">
          <a:extLst>
            <a:ext uri="{FF2B5EF4-FFF2-40B4-BE49-F238E27FC236}">
              <a16:creationId xmlns:a16="http://schemas.microsoft.com/office/drawing/2014/main" id="{7D29C0F9-2595-4C38-AABC-BFBE104AB7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4</xdr:col>
      <xdr:colOff>63500</xdr:colOff>
      <xdr:row>9</xdr:row>
      <xdr:rowOff>177800</xdr:rowOff>
    </xdr:from>
    <xdr:to>
      <xdr:col>8</xdr:col>
      <xdr:colOff>301751</xdr:colOff>
      <xdr:row>30</xdr:row>
      <xdr:rowOff>57150</xdr:rowOff>
    </xdr:to>
    <xdr:graphicFrame macro="">
      <xdr:nvGraphicFramePr>
        <xdr:cNvPr id="2" name="Chart 2">
          <a:extLst>
            <a:ext uri="{FF2B5EF4-FFF2-40B4-BE49-F238E27FC236}">
              <a16:creationId xmlns:a16="http://schemas.microsoft.com/office/drawing/2014/main" id="{F3C3C00E-DE6C-4615-A974-EC93CF0271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0.50295</cdr:x>
      <cdr:y>0.52395</cdr:y>
    </cdr:from>
    <cdr:to>
      <cdr:x>0.51231</cdr:x>
      <cdr:y>0.55352</cdr:y>
    </cdr:to>
    <cdr:sp macro="" textlink="">
      <cdr:nvSpPr>
        <cdr:cNvPr id="17409" name="Text Box 1"/>
        <cdr:cNvSpPr txBox="1">
          <a:spLocks xmlns:a="http://schemas.openxmlformats.org/drawingml/2006/main" noChangeArrowheads="1"/>
        </cdr:cNvSpPr>
      </cdr:nvSpPr>
      <cdr:spPr bwMode="auto">
        <a:xfrm xmlns:a="http://schemas.openxmlformats.org/drawingml/2006/main">
          <a:off x="3439048" y="2476791"/>
          <a:ext cx="63993" cy="139916"/>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1">
            <a:defRPr sz="1000"/>
          </a:pPr>
          <a:r>
            <a:rPr lang="fr-FR" sz="800" b="0" i="0" strike="noStrike">
              <a:solidFill>
                <a:srgbClr val="000000"/>
              </a:solidFill>
              <a:latin typeface="Arial"/>
              <a:cs typeface="Arial"/>
            </a:rPr>
            <a:t> </a:t>
          </a:r>
        </a:p>
      </cdr:txBody>
    </cdr:sp>
  </cdr:relSizeAnchor>
</c:userShapes>
</file>

<file path=xl/drawings/drawing20.xml><?xml version="1.0" encoding="utf-8"?>
<xdr:wsDr xmlns:xdr="http://schemas.openxmlformats.org/drawingml/2006/spreadsheetDrawing" xmlns:a="http://schemas.openxmlformats.org/drawingml/2006/main">
  <xdr:twoCellAnchor>
    <xdr:from>
      <xdr:col>4</xdr:col>
      <xdr:colOff>1197429</xdr:colOff>
      <xdr:row>25</xdr:row>
      <xdr:rowOff>97972</xdr:rowOff>
    </xdr:from>
    <xdr:to>
      <xdr:col>10</xdr:col>
      <xdr:colOff>449615</xdr:colOff>
      <xdr:row>42</xdr:row>
      <xdr:rowOff>140609</xdr:rowOff>
    </xdr:to>
    <xdr:graphicFrame macro="">
      <xdr:nvGraphicFramePr>
        <xdr:cNvPr id="2" name="Chart 2">
          <a:extLst>
            <a:ext uri="{FF2B5EF4-FFF2-40B4-BE49-F238E27FC236}">
              <a16:creationId xmlns:a16="http://schemas.microsoft.com/office/drawing/2014/main" id="{ADE08100-204A-4CAD-9970-E2B152934D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1</xdr:col>
      <xdr:colOff>199505</xdr:colOff>
      <xdr:row>17</xdr:row>
      <xdr:rowOff>178161</xdr:rowOff>
    </xdr:from>
    <xdr:to>
      <xdr:col>12</xdr:col>
      <xdr:colOff>513310</xdr:colOff>
      <xdr:row>39</xdr:row>
      <xdr:rowOff>5672</xdr:rowOff>
    </xdr:to>
    <xdr:graphicFrame macro="">
      <xdr:nvGraphicFramePr>
        <xdr:cNvPr id="2" name="Chart 1">
          <a:extLst>
            <a:ext uri="{FF2B5EF4-FFF2-40B4-BE49-F238E27FC236}">
              <a16:creationId xmlns:a16="http://schemas.microsoft.com/office/drawing/2014/main" id="{958B9BE6-5522-48C8-A3CF-78C776D63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256915</xdr:colOff>
      <xdr:row>17</xdr:row>
      <xdr:rowOff>71438</xdr:rowOff>
    </xdr:from>
    <xdr:to>
      <xdr:col>20</xdr:col>
      <xdr:colOff>524308</xdr:colOff>
      <xdr:row>43</xdr:row>
      <xdr:rowOff>174828</xdr:rowOff>
    </xdr:to>
    <xdr:graphicFrame macro="">
      <xdr:nvGraphicFramePr>
        <xdr:cNvPr id="3" name="Chart 4">
          <a:extLst>
            <a:ext uri="{FF2B5EF4-FFF2-40B4-BE49-F238E27FC236}">
              <a16:creationId xmlns:a16="http://schemas.microsoft.com/office/drawing/2014/main" id="{4AB59AF7-75FB-4F1F-9BAE-4966E28701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175260</xdr:colOff>
      <xdr:row>14</xdr:row>
      <xdr:rowOff>114300</xdr:rowOff>
    </xdr:from>
    <xdr:to>
      <xdr:col>10</xdr:col>
      <xdr:colOff>190500</xdr:colOff>
      <xdr:row>16</xdr:row>
      <xdr:rowOff>0</xdr:rowOff>
    </xdr:to>
    <xdr:sp macro="" textlink="">
      <xdr:nvSpPr>
        <xdr:cNvPr id="4" name="Rectangle 9">
          <a:extLst>
            <a:ext uri="{FF2B5EF4-FFF2-40B4-BE49-F238E27FC236}">
              <a16:creationId xmlns:a16="http://schemas.microsoft.com/office/drawing/2014/main" id="{2CD2D6B6-3DBF-4BB8-8F7B-F5BEB195B3AD}"/>
            </a:ext>
          </a:extLst>
        </xdr:cNvPr>
        <xdr:cNvSpPr>
          <a:spLocks noChangeArrowheads="1"/>
        </xdr:cNvSpPr>
      </xdr:nvSpPr>
      <xdr:spPr bwMode="auto">
        <a:xfrm>
          <a:off x="3695700" y="3870960"/>
          <a:ext cx="4686300" cy="266700"/>
        </a:xfrm>
        <a:prstGeom prst="rect">
          <a:avLst/>
        </a:prstGeom>
        <a:noFill/>
        <a:ln w="9525" algn="ctr">
          <a:noFill/>
          <a:miter lim="800000"/>
          <a:headEnd/>
          <a:tailEnd/>
        </a:ln>
        <a:effectLst>
          <a:prstShdw prst="shdw17" dist="17961" dir="2700000">
            <a:srgbClr val="FFFFFF">
              <a:gamma/>
              <a:shade val="60000"/>
              <a:invGamma/>
            </a:srgbClr>
          </a:prstShdw>
        </a:effectLst>
      </xdr:spPr>
      <xdr:txBody>
        <a:bodyPr vertOverflow="clip" wrap="square" lIns="91440" tIns="45720" rIns="91440" bIns="45720" anchor="t" upright="1"/>
        <a:lstStyle/>
        <a:p>
          <a:pPr algn="l" rtl="1">
            <a:defRPr sz="1000"/>
          </a:pPr>
          <a:r>
            <a:rPr lang="fr-FR" sz="1200" b="1" i="0" strike="noStrike">
              <a:solidFill>
                <a:srgbClr val="000000"/>
              </a:solidFill>
              <a:latin typeface="Arial"/>
              <a:cs typeface="Arial"/>
            </a:rPr>
            <a:t>Sécurité conforme aux meilleures pratiques (entre 2.0 et 4.0)</a:t>
          </a:r>
        </a:p>
        <a:p>
          <a:pPr algn="l" rtl="1">
            <a:defRPr sz="1000"/>
          </a:pPr>
          <a:endParaRPr lang="fr-FR" sz="1200" b="1" i="0" strike="noStrike">
            <a:solidFill>
              <a:srgbClr val="000000"/>
            </a:solidFill>
            <a:latin typeface="Arial"/>
            <a:cs typeface="Arial"/>
          </a:endParaRPr>
        </a:p>
        <a:p>
          <a:pPr algn="l" rtl="1">
            <a:defRPr sz="1000"/>
          </a:pPr>
          <a:endParaRPr lang="fr-FR" sz="1200" b="1" i="0" strike="noStrike">
            <a:solidFill>
              <a:srgbClr val="000000"/>
            </a:solidFill>
            <a:latin typeface="Arial"/>
            <a:cs typeface="Arial"/>
          </a:endParaRPr>
        </a:p>
      </xdr:txBody>
    </xdr:sp>
    <xdr:clientData/>
  </xdr:twoCellAnchor>
  <xdr:twoCellAnchor>
    <xdr:from>
      <xdr:col>5</xdr:col>
      <xdr:colOff>883920</xdr:colOff>
      <xdr:row>20</xdr:row>
      <xdr:rowOff>0</xdr:rowOff>
    </xdr:from>
    <xdr:to>
      <xdr:col>6</xdr:col>
      <xdr:colOff>205740</xdr:colOff>
      <xdr:row>21</xdr:row>
      <xdr:rowOff>160021</xdr:rowOff>
    </xdr:to>
    <xdr:sp macro="" textlink="">
      <xdr:nvSpPr>
        <xdr:cNvPr id="5" name="WordArt 46">
          <a:extLst>
            <a:ext uri="{FF2B5EF4-FFF2-40B4-BE49-F238E27FC236}">
              <a16:creationId xmlns:a16="http://schemas.microsoft.com/office/drawing/2014/main" id="{3D6308CB-48E9-495A-A96B-6B1E7F9F552C}"/>
            </a:ext>
          </a:extLst>
        </xdr:cNvPr>
        <xdr:cNvSpPr>
          <a:spLocks noChangeArrowheads="1" noChangeShapeType="1" noTextEdit="1"/>
        </xdr:cNvSpPr>
      </xdr:nvSpPr>
      <xdr:spPr bwMode="auto">
        <a:xfrm>
          <a:off x="4404360" y="4503420"/>
          <a:ext cx="2537460" cy="342901"/>
        </a:xfrm>
        <a:prstGeom prst="rect">
          <a:avLst/>
        </a:prstGeom>
      </xdr:spPr>
      <xdr:txBody>
        <a:bodyPr wrap="none" fromWordArt="1">
          <a:prstTxWarp prst="textPlain">
            <a:avLst>
              <a:gd name="adj" fmla="val 50000"/>
            </a:avLst>
          </a:prstTxWarp>
        </a:bodyPr>
        <a:lstStyle/>
        <a:p>
          <a:pPr algn="ctr" rtl="0"/>
          <a:r>
            <a:rPr lang="fr-FR" sz="3600" kern="10" spc="0">
              <a:ln w="9525">
                <a:solidFill>
                  <a:srgbClr val="000000"/>
                </a:solidFill>
                <a:round/>
                <a:headEnd/>
                <a:tailEnd/>
              </a:ln>
              <a:solidFill>
                <a:srgbClr val="FFFFFF"/>
              </a:solidFill>
              <a:effectLst/>
              <a:latin typeface="Arial Black"/>
            </a:rPr>
            <a:t>Portrait actuel</a:t>
          </a:r>
        </a:p>
      </xdr:txBody>
    </xdr:sp>
    <xdr:clientData/>
  </xdr:twoCellAnchor>
  <xdr:twoCellAnchor>
    <xdr:from>
      <xdr:col>15</xdr:col>
      <xdr:colOff>724853</xdr:colOff>
      <xdr:row>21</xdr:row>
      <xdr:rowOff>123825</xdr:rowOff>
    </xdr:from>
    <xdr:to>
      <xdr:col>18</xdr:col>
      <xdr:colOff>934403</xdr:colOff>
      <xdr:row>22</xdr:row>
      <xdr:rowOff>93345</xdr:rowOff>
    </xdr:to>
    <xdr:sp macro="" textlink="">
      <xdr:nvSpPr>
        <xdr:cNvPr id="6" name="WordArt 47">
          <a:extLst>
            <a:ext uri="{FF2B5EF4-FFF2-40B4-BE49-F238E27FC236}">
              <a16:creationId xmlns:a16="http://schemas.microsoft.com/office/drawing/2014/main" id="{0D3F3EEE-B660-49DC-ADE9-3451D2322729}"/>
            </a:ext>
          </a:extLst>
        </xdr:cNvPr>
        <xdr:cNvSpPr>
          <a:spLocks noChangeArrowheads="1" noChangeShapeType="1" noTextEdit="1"/>
        </xdr:cNvSpPr>
      </xdr:nvSpPr>
      <xdr:spPr bwMode="auto">
        <a:xfrm>
          <a:off x="12551093" y="4810125"/>
          <a:ext cx="2579370" cy="297180"/>
        </a:xfrm>
        <a:prstGeom prst="rect">
          <a:avLst/>
        </a:prstGeom>
      </xdr:spPr>
      <xdr:txBody>
        <a:bodyPr wrap="none" fromWordArt="1">
          <a:prstTxWarp prst="textPlain">
            <a:avLst>
              <a:gd name="adj" fmla="val 50000"/>
            </a:avLst>
          </a:prstTxWarp>
        </a:bodyPr>
        <a:lstStyle/>
        <a:p>
          <a:pPr algn="ctr" rtl="0"/>
          <a:r>
            <a:rPr lang="fr-FR" sz="3600" kern="10" spc="0">
              <a:ln w="9525">
                <a:solidFill>
                  <a:srgbClr val="000000"/>
                </a:solidFill>
                <a:round/>
                <a:headEnd/>
                <a:tailEnd/>
              </a:ln>
              <a:solidFill>
                <a:srgbClr val="FFFFFF"/>
              </a:solidFill>
              <a:effectLst/>
              <a:latin typeface="Arial Black"/>
            </a:rPr>
            <a:t>Portrait cible</a:t>
          </a:r>
        </a:p>
      </xdr:txBody>
    </xdr:sp>
    <xdr:clientData/>
  </xdr:twoCellAnchor>
  <xdr:twoCellAnchor>
    <xdr:from>
      <xdr:col>0</xdr:col>
      <xdr:colOff>609600</xdr:colOff>
      <xdr:row>60</xdr:row>
      <xdr:rowOff>0</xdr:rowOff>
    </xdr:from>
    <xdr:to>
      <xdr:col>15</xdr:col>
      <xdr:colOff>317962</xdr:colOff>
      <xdr:row>92</xdr:row>
      <xdr:rowOff>113525</xdr:rowOff>
    </xdr:to>
    <xdr:graphicFrame macro="">
      <xdr:nvGraphicFramePr>
        <xdr:cNvPr id="7" name="Chart 11">
          <a:extLst>
            <a:ext uri="{FF2B5EF4-FFF2-40B4-BE49-F238E27FC236}">
              <a16:creationId xmlns:a16="http://schemas.microsoft.com/office/drawing/2014/main" id="{A4114809-BB99-481D-BB38-D77C4703D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51461</xdr:colOff>
      <xdr:row>19</xdr:row>
      <xdr:rowOff>132607</xdr:rowOff>
    </xdr:from>
    <xdr:to>
      <xdr:col>31</xdr:col>
      <xdr:colOff>6928</xdr:colOff>
      <xdr:row>45</xdr:row>
      <xdr:rowOff>69272</xdr:rowOff>
    </xdr:to>
    <xdr:graphicFrame macro="">
      <xdr:nvGraphicFramePr>
        <xdr:cNvPr id="8" name="Chart 4">
          <a:extLst>
            <a:ext uri="{FF2B5EF4-FFF2-40B4-BE49-F238E27FC236}">
              <a16:creationId xmlns:a16="http://schemas.microsoft.com/office/drawing/2014/main" id="{5CF2C70D-91ED-4AFE-A3CB-2E146E075E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22</xdr:col>
      <xdr:colOff>232756</xdr:colOff>
      <xdr:row>38</xdr:row>
      <xdr:rowOff>1168631</xdr:rowOff>
    </xdr:from>
    <xdr:to>
      <xdr:col>24</xdr:col>
      <xdr:colOff>610985</xdr:colOff>
      <xdr:row>40</xdr:row>
      <xdr:rowOff>2598</xdr:rowOff>
    </xdr:to>
    <xdr:pic>
      <xdr:nvPicPr>
        <xdr:cNvPr id="9" name="Picture 5">
          <a:extLst>
            <a:ext uri="{FF2B5EF4-FFF2-40B4-BE49-F238E27FC236}">
              <a16:creationId xmlns:a16="http://schemas.microsoft.com/office/drawing/2014/main" id="{ED1732D3-FB4E-4CF5-9860-40DCA5D872A9}"/>
            </a:ext>
          </a:extLst>
        </xdr:cNvPr>
        <xdr:cNvPicPr>
          <a:picLocks noChangeAspect="1" noChangeArrowheads="1"/>
        </xdr:cNvPicPr>
      </xdr:nvPicPr>
      <xdr:blipFill>
        <a:blip xmlns:r="http://schemas.openxmlformats.org/officeDocument/2006/relationships" r:embed="rId5"/>
        <a:srcRect/>
        <a:stretch>
          <a:fillRect/>
        </a:stretch>
      </xdr:blipFill>
      <xdr:spPr bwMode="auto">
        <a:xfrm>
          <a:off x="18535996" y="9017231"/>
          <a:ext cx="1947949" cy="434167"/>
        </a:xfrm>
        <a:prstGeom prst="rect">
          <a:avLst/>
        </a:prstGeom>
        <a:noFill/>
        <a:ln w="1">
          <a:noFill/>
          <a:miter lim="800000"/>
          <a:headEnd/>
          <a:tailEnd/>
        </a:ln>
        <a:effectLst/>
      </xdr:spPr>
    </xdr:pic>
    <xdr:clientData/>
  </xdr:twoCellAnchor>
</xdr:wsDr>
</file>

<file path=xl/drawings/drawing22.xml><?xml version="1.0" encoding="utf-8"?>
<c:userShapes xmlns:c="http://schemas.openxmlformats.org/drawingml/2006/chart">
  <cdr:relSizeAnchor xmlns:cdr="http://schemas.openxmlformats.org/drawingml/2006/chartDrawing">
    <cdr:from>
      <cdr:x>0.50295</cdr:x>
      <cdr:y>0.52395</cdr:y>
    </cdr:from>
    <cdr:to>
      <cdr:x>0.51231</cdr:x>
      <cdr:y>0.55352</cdr:y>
    </cdr:to>
    <cdr:sp macro="" textlink="">
      <cdr:nvSpPr>
        <cdr:cNvPr id="17409" name="Text Box 1"/>
        <cdr:cNvSpPr txBox="1">
          <a:spLocks xmlns:a="http://schemas.openxmlformats.org/drawingml/2006/main" noChangeArrowheads="1"/>
        </cdr:cNvSpPr>
      </cdr:nvSpPr>
      <cdr:spPr bwMode="auto">
        <a:xfrm xmlns:a="http://schemas.openxmlformats.org/drawingml/2006/main">
          <a:off x="3439048" y="2476791"/>
          <a:ext cx="63993" cy="139916"/>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1">
            <a:defRPr sz="1000"/>
          </a:pPr>
          <a:r>
            <a:rPr lang="fr-FR" sz="800" b="0" i="0" strike="noStrike">
              <a:solidFill>
                <a:srgbClr val="000000"/>
              </a:solidFill>
              <a:latin typeface="Arial"/>
              <a:cs typeface="Arial"/>
            </a:rPr>
            <a:t> </a:t>
          </a:r>
        </a:p>
      </cdr:txBody>
    </cdr:sp>
  </cdr:relSizeAnchor>
</c:userShapes>
</file>

<file path=xl/drawings/drawing23.xml><?xml version="1.0" encoding="utf-8"?>
<c:userShapes xmlns:c="http://schemas.openxmlformats.org/drawingml/2006/chart">
  <cdr:relSizeAnchor xmlns:cdr="http://schemas.openxmlformats.org/drawingml/2006/chartDrawing">
    <cdr:from>
      <cdr:x>0.25909</cdr:x>
      <cdr:y>0.12114</cdr:y>
    </cdr:from>
    <cdr:to>
      <cdr:x>0.64902</cdr:x>
      <cdr:y>0.18325</cdr:y>
    </cdr:to>
    <cdr:sp macro="" textlink="">
      <cdr:nvSpPr>
        <cdr:cNvPr id="2" name="WordArt 47">
          <a:extLst xmlns:a="http://schemas.openxmlformats.org/drawingml/2006/main">
            <a:ext uri="{FF2B5EF4-FFF2-40B4-BE49-F238E27FC236}">
              <a16:creationId xmlns:a16="http://schemas.microsoft.com/office/drawing/2014/main" id="{00000000-0008-0000-0000-00002F400000}"/>
            </a:ext>
          </a:extLst>
        </cdr:cNvPr>
        <cdr:cNvSpPr>
          <a:spLocks xmlns:a="http://schemas.openxmlformats.org/drawingml/2006/main" noChangeArrowheads="1" noChangeShapeType="1" noTextEdit="1"/>
        </cdr:cNvSpPr>
      </cdr:nvSpPr>
      <cdr:spPr bwMode="auto">
        <a:xfrm xmlns:a="http://schemas.openxmlformats.org/drawingml/2006/main">
          <a:off x="1680633" y="601133"/>
          <a:ext cx="2529417" cy="308187"/>
        </a:xfrm>
        <a:prstGeom xmlns:a="http://schemas.openxmlformats.org/drawingml/2006/main" prst="rect">
          <a:avLst/>
        </a:prstGeom>
      </cdr:spPr>
      <cdr:txBody>
        <a:bodyPr xmlns:a="http://schemas.openxmlformats.org/drawingml/2006/main" wrap="none" numCol="1" fromWordArt="1">
          <a:prstTxWarp prst="textPlain">
            <a:avLst>
              <a:gd name="adj" fmla="val 50000"/>
            </a:avLst>
          </a:prstTxWarp>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r>
            <a:rPr lang="fr-FR" sz="3600" kern="10" spc="0">
              <a:ln w="9525">
                <a:solidFill>
                  <a:srgbClr val="000000"/>
                </a:solidFill>
                <a:round/>
                <a:headEnd/>
                <a:tailEnd/>
              </a:ln>
              <a:solidFill>
                <a:srgbClr val="FFFFFF"/>
              </a:solidFill>
              <a:effectLst/>
              <a:latin typeface="Arial Black"/>
            </a:rPr>
            <a:t>Portrait actuel VS cible</a:t>
          </a:r>
        </a:p>
      </cdr:txBody>
    </cdr:sp>
  </cdr:relSizeAnchor>
</c:userShapes>
</file>

<file path=xl/drawings/drawing24.xml><?xml version="1.0" encoding="utf-8"?>
<xdr:wsDr xmlns:xdr="http://schemas.openxmlformats.org/drawingml/2006/spreadsheetDrawing" xmlns:a="http://schemas.openxmlformats.org/drawingml/2006/main">
  <xdr:twoCellAnchor>
    <xdr:from>
      <xdr:col>4</xdr:col>
      <xdr:colOff>32657</xdr:colOff>
      <xdr:row>11</xdr:row>
      <xdr:rowOff>5443</xdr:rowOff>
    </xdr:from>
    <xdr:to>
      <xdr:col>8</xdr:col>
      <xdr:colOff>275443</xdr:colOff>
      <xdr:row>26</xdr:row>
      <xdr:rowOff>287564</xdr:rowOff>
    </xdr:to>
    <xdr:graphicFrame macro="">
      <xdr:nvGraphicFramePr>
        <xdr:cNvPr id="2" name="Chart 2">
          <a:extLst>
            <a:ext uri="{FF2B5EF4-FFF2-40B4-BE49-F238E27FC236}">
              <a16:creationId xmlns:a16="http://schemas.microsoft.com/office/drawing/2014/main" id="{4D59F21E-1FEC-4EA9-8023-49AD7D020E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4</xdr:col>
      <xdr:colOff>0</xdr:colOff>
      <xdr:row>17</xdr:row>
      <xdr:rowOff>38098</xdr:rowOff>
    </xdr:from>
    <xdr:to>
      <xdr:col>8</xdr:col>
      <xdr:colOff>242786</xdr:colOff>
      <xdr:row>37</xdr:row>
      <xdr:rowOff>21770</xdr:rowOff>
    </xdr:to>
    <xdr:graphicFrame macro="">
      <xdr:nvGraphicFramePr>
        <xdr:cNvPr id="2" name="Chart 2">
          <a:extLst>
            <a:ext uri="{FF2B5EF4-FFF2-40B4-BE49-F238E27FC236}">
              <a16:creationId xmlns:a16="http://schemas.microsoft.com/office/drawing/2014/main" id="{0A7D54DA-5DFC-4454-A96D-83C8BD307A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4</xdr:col>
      <xdr:colOff>21771</xdr:colOff>
      <xdr:row>8</xdr:row>
      <xdr:rowOff>419100</xdr:rowOff>
    </xdr:from>
    <xdr:to>
      <xdr:col>8</xdr:col>
      <xdr:colOff>264557</xdr:colOff>
      <xdr:row>36</xdr:row>
      <xdr:rowOff>0</xdr:rowOff>
    </xdr:to>
    <xdr:graphicFrame macro="">
      <xdr:nvGraphicFramePr>
        <xdr:cNvPr id="2" name="Chart 2">
          <a:extLst>
            <a:ext uri="{FF2B5EF4-FFF2-40B4-BE49-F238E27FC236}">
              <a16:creationId xmlns:a16="http://schemas.microsoft.com/office/drawing/2014/main" id="{C1F828ED-5D41-481B-95C3-4C66898287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4</xdr:col>
      <xdr:colOff>0</xdr:colOff>
      <xdr:row>4</xdr:row>
      <xdr:rowOff>27214</xdr:rowOff>
    </xdr:from>
    <xdr:to>
      <xdr:col>8</xdr:col>
      <xdr:colOff>242786</xdr:colOff>
      <xdr:row>27</xdr:row>
      <xdr:rowOff>87086</xdr:rowOff>
    </xdr:to>
    <xdr:graphicFrame macro="">
      <xdr:nvGraphicFramePr>
        <xdr:cNvPr id="2" name="Chart 2">
          <a:extLst>
            <a:ext uri="{FF2B5EF4-FFF2-40B4-BE49-F238E27FC236}">
              <a16:creationId xmlns:a16="http://schemas.microsoft.com/office/drawing/2014/main" id="{2A7BF1AA-F895-44A8-B254-1B7B7B51ED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4</xdr:col>
      <xdr:colOff>0</xdr:colOff>
      <xdr:row>4</xdr:row>
      <xdr:rowOff>0</xdr:rowOff>
    </xdr:from>
    <xdr:to>
      <xdr:col>8</xdr:col>
      <xdr:colOff>242786</xdr:colOff>
      <xdr:row>28</xdr:row>
      <xdr:rowOff>87085</xdr:rowOff>
    </xdr:to>
    <xdr:graphicFrame macro="">
      <xdr:nvGraphicFramePr>
        <xdr:cNvPr id="2" name="Chart 2">
          <a:extLst>
            <a:ext uri="{FF2B5EF4-FFF2-40B4-BE49-F238E27FC236}">
              <a16:creationId xmlns:a16="http://schemas.microsoft.com/office/drawing/2014/main" id="{0F862749-F559-449C-83F4-44E640488F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4</xdr:col>
      <xdr:colOff>0</xdr:colOff>
      <xdr:row>6</xdr:row>
      <xdr:rowOff>0</xdr:rowOff>
    </xdr:from>
    <xdr:to>
      <xdr:col>8</xdr:col>
      <xdr:colOff>242786</xdr:colOff>
      <xdr:row>32</xdr:row>
      <xdr:rowOff>103415</xdr:rowOff>
    </xdr:to>
    <xdr:graphicFrame macro="">
      <xdr:nvGraphicFramePr>
        <xdr:cNvPr id="2" name="Chart 2">
          <a:extLst>
            <a:ext uri="{FF2B5EF4-FFF2-40B4-BE49-F238E27FC236}">
              <a16:creationId xmlns:a16="http://schemas.microsoft.com/office/drawing/2014/main" id="{35851A75-B547-41FC-91AF-33FD50AB75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0.25909</cdr:x>
      <cdr:y>0.12114</cdr:y>
    </cdr:from>
    <cdr:to>
      <cdr:x>0.64902</cdr:x>
      <cdr:y>0.18325</cdr:y>
    </cdr:to>
    <cdr:sp macro="" textlink="">
      <cdr:nvSpPr>
        <cdr:cNvPr id="2" name="WordArt 47">
          <a:extLst xmlns:a="http://schemas.openxmlformats.org/drawingml/2006/main">
            <a:ext uri="{FF2B5EF4-FFF2-40B4-BE49-F238E27FC236}">
              <a16:creationId xmlns:a16="http://schemas.microsoft.com/office/drawing/2014/main" id="{00000000-0008-0000-0000-00002F400000}"/>
            </a:ext>
          </a:extLst>
        </cdr:cNvPr>
        <cdr:cNvSpPr>
          <a:spLocks xmlns:a="http://schemas.openxmlformats.org/drawingml/2006/main" noChangeArrowheads="1" noChangeShapeType="1" noTextEdit="1"/>
        </cdr:cNvSpPr>
      </cdr:nvSpPr>
      <cdr:spPr bwMode="auto">
        <a:xfrm xmlns:a="http://schemas.openxmlformats.org/drawingml/2006/main">
          <a:off x="1680633" y="601133"/>
          <a:ext cx="2529417" cy="308187"/>
        </a:xfrm>
        <a:prstGeom xmlns:a="http://schemas.openxmlformats.org/drawingml/2006/main" prst="rect">
          <a:avLst/>
        </a:prstGeom>
      </cdr:spPr>
      <cdr:txBody>
        <a:bodyPr xmlns:a="http://schemas.openxmlformats.org/drawingml/2006/main" wrap="none" numCol="1" fromWordArt="1">
          <a:prstTxWarp prst="textPlain">
            <a:avLst>
              <a:gd name="adj" fmla="val 50000"/>
            </a:avLst>
          </a:prstTxWarp>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r>
            <a:rPr lang="fr-FR" sz="3600" kern="10" spc="0">
              <a:ln w="9525">
                <a:solidFill>
                  <a:srgbClr val="000000"/>
                </a:solidFill>
                <a:round/>
                <a:headEnd/>
                <a:tailEnd/>
              </a:ln>
              <a:solidFill>
                <a:srgbClr val="FFFFFF"/>
              </a:solidFill>
              <a:effectLst/>
              <a:latin typeface="Arial Black"/>
            </a:rPr>
            <a:t>Portrait actuel VS cible</a:t>
          </a:r>
        </a:p>
      </cdr:txBody>
    </cdr:sp>
  </cdr:relSizeAnchor>
</c:userShapes>
</file>

<file path=xl/drawings/drawing30.xml><?xml version="1.0" encoding="utf-8"?>
<xdr:wsDr xmlns:xdr="http://schemas.openxmlformats.org/drawingml/2006/spreadsheetDrawing" xmlns:a="http://schemas.openxmlformats.org/drawingml/2006/main">
  <xdr:twoCellAnchor>
    <xdr:from>
      <xdr:col>1</xdr:col>
      <xdr:colOff>199505</xdr:colOff>
      <xdr:row>17</xdr:row>
      <xdr:rowOff>178161</xdr:rowOff>
    </xdr:from>
    <xdr:to>
      <xdr:col>12</xdr:col>
      <xdr:colOff>513310</xdr:colOff>
      <xdr:row>38</xdr:row>
      <xdr:rowOff>179845</xdr:rowOff>
    </xdr:to>
    <xdr:graphicFrame macro="">
      <xdr:nvGraphicFramePr>
        <xdr:cNvPr id="2" name="Chart 1">
          <a:extLst>
            <a:ext uri="{FF2B5EF4-FFF2-40B4-BE49-F238E27FC236}">
              <a16:creationId xmlns:a16="http://schemas.microsoft.com/office/drawing/2014/main" id="{8EF7C6EE-D39B-47BA-AB53-F4D2300087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256915</xdr:colOff>
      <xdr:row>17</xdr:row>
      <xdr:rowOff>71438</xdr:rowOff>
    </xdr:from>
    <xdr:to>
      <xdr:col>20</xdr:col>
      <xdr:colOff>524308</xdr:colOff>
      <xdr:row>43</xdr:row>
      <xdr:rowOff>174828</xdr:rowOff>
    </xdr:to>
    <xdr:graphicFrame macro="">
      <xdr:nvGraphicFramePr>
        <xdr:cNvPr id="3" name="Chart 4">
          <a:extLst>
            <a:ext uri="{FF2B5EF4-FFF2-40B4-BE49-F238E27FC236}">
              <a16:creationId xmlns:a16="http://schemas.microsoft.com/office/drawing/2014/main" id="{D6799E25-AF20-411F-B83A-0F600FAA41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5</xdr:col>
      <xdr:colOff>175260</xdr:colOff>
      <xdr:row>11</xdr:row>
      <xdr:rowOff>114300</xdr:rowOff>
    </xdr:from>
    <xdr:ext cx="4706983" cy="255815"/>
    <xdr:sp macro="" textlink="">
      <xdr:nvSpPr>
        <xdr:cNvPr id="4" name="Rectangle 9">
          <a:extLst>
            <a:ext uri="{FF2B5EF4-FFF2-40B4-BE49-F238E27FC236}">
              <a16:creationId xmlns:a16="http://schemas.microsoft.com/office/drawing/2014/main" id="{095859DD-9F7C-4E71-925E-A7A1E6ED9068}"/>
            </a:ext>
          </a:extLst>
        </xdr:cNvPr>
        <xdr:cNvSpPr>
          <a:spLocks noChangeArrowheads="1"/>
        </xdr:cNvSpPr>
      </xdr:nvSpPr>
      <xdr:spPr bwMode="auto">
        <a:xfrm>
          <a:off x="4099560" y="2125980"/>
          <a:ext cx="4706983" cy="255815"/>
        </a:xfrm>
        <a:prstGeom prst="rect">
          <a:avLst/>
        </a:prstGeom>
        <a:noFill/>
        <a:ln w="9525" algn="ctr">
          <a:noFill/>
          <a:miter lim="800000"/>
          <a:headEnd/>
          <a:tailEnd/>
        </a:ln>
        <a:effectLst>
          <a:prstShdw prst="shdw17" dist="17961" dir="2700000">
            <a:srgbClr val="FFFFFF">
              <a:gamma/>
              <a:shade val="60000"/>
              <a:invGamma/>
            </a:srgbClr>
          </a:prstShdw>
        </a:effectLst>
      </xdr:spPr>
      <xdr:txBody>
        <a:bodyPr vertOverflow="clip" wrap="square" lIns="91440" tIns="45720" rIns="91440" bIns="45720" anchor="t" upright="1"/>
        <a:lstStyle/>
        <a:p>
          <a:pPr algn="l" rtl="1">
            <a:defRPr sz="1000"/>
          </a:pPr>
          <a:r>
            <a:rPr lang="fr-FR" sz="1200" b="1" i="0" strike="noStrike">
              <a:solidFill>
                <a:srgbClr val="000000"/>
              </a:solidFill>
              <a:latin typeface="Arial"/>
              <a:cs typeface="Arial"/>
            </a:rPr>
            <a:t>Sécurité conforme aux meilleures pratiques (entre 2.0 et 4.0)</a:t>
          </a:r>
        </a:p>
        <a:p>
          <a:pPr algn="l" rtl="1">
            <a:defRPr sz="1000"/>
          </a:pPr>
          <a:endParaRPr lang="fr-FR" sz="1200" b="1" i="0" strike="noStrike">
            <a:solidFill>
              <a:srgbClr val="000000"/>
            </a:solidFill>
            <a:latin typeface="Arial"/>
            <a:cs typeface="Arial"/>
          </a:endParaRPr>
        </a:p>
        <a:p>
          <a:pPr algn="l" rtl="1">
            <a:defRPr sz="1000"/>
          </a:pPr>
          <a:endParaRPr lang="fr-FR" sz="1200" b="1" i="0" strike="noStrike">
            <a:solidFill>
              <a:srgbClr val="000000"/>
            </a:solidFill>
            <a:latin typeface="Arial"/>
            <a:cs typeface="Arial"/>
          </a:endParaRPr>
        </a:p>
      </xdr:txBody>
    </xdr:sp>
    <xdr:clientData/>
  </xdr:oneCellAnchor>
  <xdr:twoCellAnchor>
    <xdr:from>
      <xdr:col>5</xdr:col>
      <xdr:colOff>883920</xdr:colOff>
      <xdr:row>17</xdr:row>
      <xdr:rowOff>190500</xdr:rowOff>
    </xdr:from>
    <xdr:to>
      <xdr:col>6</xdr:col>
      <xdr:colOff>205740</xdr:colOff>
      <xdr:row>18</xdr:row>
      <xdr:rowOff>160020</xdr:rowOff>
    </xdr:to>
    <xdr:sp macro="" textlink="">
      <xdr:nvSpPr>
        <xdr:cNvPr id="5" name="WordArt 46">
          <a:extLst>
            <a:ext uri="{FF2B5EF4-FFF2-40B4-BE49-F238E27FC236}">
              <a16:creationId xmlns:a16="http://schemas.microsoft.com/office/drawing/2014/main" id="{02115A47-8E02-420B-B8A2-12E37678A3D0}"/>
            </a:ext>
          </a:extLst>
        </xdr:cNvPr>
        <xdr:cNvSpPr>
          <a:spLocks noChangeArrowheads="1" noChangeShapeType="1" noTextEdit="1"/>
        </xdr:cNvSpPr>
      </xdr:nvSpPr>
      <xdr:spPr bwMode="auto">
        <a:xfrm>
          <a:off x="4709160" y="3291840"/>
          <a:ext cx="205740" cy="160020"/>
        </a:xfrm>
        <a:prstGeom prst="rect">
          <a:avLst/>
        </a:prstGeom>
      </xdr:spPr>
      <xdr:txBody>
        <a:bodyPr wrap="none" fromWordArt="1">
          <a:prstTxWarp prst="textPlain">
            <a:avLst>
              <a:gd name="adj" fmla="val 50000"/>
            </a:avLst>
          </a:prstTxWarp>
        </a:bodyPr>
        <a:lstStyle/>
        <a:p>
          <a:pPr algn="ctr" rtl="0"/>
          <a:r>
            <a:rPr lang="fr-FR" sz="3600" kern="10" spc="0">
              <a:ln w="9525">
                <a:solidFill>
                  <a:srgbClr val="000000"/>
                </a:solidFill>
                <a:round/>
                <a:headEnd/>
                <a:tailEnd/>
              </a:ln>
              <a:solidFill>
                <a:srgbClr val="FFFFFF"/>
              </a:solidFill>
              <a:effectLst/>
              <a:latin typeface="Arial Black"/>
            </a:rPr>
            <a:t>Portrait actuel</a:t>
          </a:r>
        </a:p>
      </xdr:txBody>
    </xdr:sp>
    <xdr:clientData/>
  </xdr:twoCellAnchor>
  <xdr:twoCellAnchor>
    <xdr:from>
      <xdr:col>14</xdr:col>
      <xdr:colOff>129540</xdr:colOff>
      <xdr:row>21</xdr:row>
      <xdr:rowOff>190500</xdr:rowOff>
    </xdr:from>
    <xdr:to>
      <xdr:col>17</xdr:col>
      <xdr:colOff>510540</xdr:colOff>
      <xdr:row>22</xdr:row>
      <xdr:rowOff>160020</xdr:rowOff>
    </xdr:to>
    <xdr:sp macro="" textlink="">
      <xdr:nvSpPr>
        <xdr:cNvPr id="6" name="WordArt 47">
          <a:extLst>
            <a:ext uri="{FF2B5EF4-FFF2-40B4-BE49-F238E27FC236}">
              <a16:creationId xmlns:a16="http://schemas.microsoft.com/office/drawing/2014/main" id="{650DE64E-DFDD-47FE-B4D4-0A0BFF170261}"/>
            </a:ext>
          </a:extLst>
        </xdr:cNvPr>
        <xdr:cNvSpPr>
          <a:spLocks noChangeArrowheads="1" noChangeShapeType="1" noTextEdit="1"/>
        </xdr:cNvSpPr>
      </xdr:nvSpPr>
      <xdr:spPr bwMode="auto">
        <a:xfrm>
          <a:off x="11117580" y="4023360"/>
          <a:ext cx="2735580" cy="160020"/>
        </a:xfrm>
        <a:prstGeom prst="rect">
          <a:avLst/>
        </a:prstGeom>
      </xdr:spPr>
      <xdr:txBody>
        <a:bodyPr wrap="none" fromWordArt="1">
          <a:prstTxWarp prst="textPlain">
            <a:avLst>
              <a:gd name="adj" fmla="val 50000"/>
            </a:avLst>
          </a:prstTxWarp>
        </a:bodyPr>
        <a:lstStyle/>
        <a:p>
          <a:pPr algn="ctr" rtl="0"/>
          <a:r>
            <a:rPr lang="fr-FR" sz="3600" kern="10" spc="0">
              <a:ln w="9525">
                <a:solidFill>
                  <a:srgbClr val="000000"/>
                </a:solidFill>
                <a:round/>
                <a:headEnd/>
                <a:tailEnd/>
              </a:ln>
              <a:solidFill>
                <a:srgbClr val="FFFFFF"/>
              </a:solidFill>
              <a:effectLst/>
              <a:latin typeface="Arial Black"/>
            </a:rPr>
            <a:t>Portrait cible</a:t>
          </a:r>
        </a:p>
      </xdr:txBody>
    </xdr:sp>
    <xdr:clientData/>
  </xdr:twoCellAnchor>
  <xdr:twoCellAnchor>
    <xdr:from>
      <xdr:col>0</xdr:col>
      <xdr:colOff>609600</xdr:colOff>
      <xdr:row>57</xdr:row>
      <xdr:rowOff>0</xdr:rowOff>
    </xdr:from>
    <xdr:to>
      <xdr:col>15</xdr:col>
      <xdr:colOff>317962</xdr:colOff>
      <xdr:row>89</xdr:row>
      <xdr:rowOff>113525</xdr:rowOff>
    </xdr:to>
    <xdr:graphicFrame macro="">
      <xdr:nvGraphicFramePr>
        <xdr:cNvPr id="7" name="Chart 11">
          <a:extLst>
            <a:ext uri="{FF2B5EF4-FFF2-40B4-BE49-F238E27FC236}">
              <a16:creationId xmlns:a16="http://schemas.microsoft.com/office/drawing/2014/main" id="{3AFD1105-4ACF-420B-A111-AA667F273C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51461</xdr:colOff>
      <xdr:row>19</xdr:row>
      <xdr:rowOff>132607</xdr:rowOff>
    </xdr:from>
    <xdr:to>
      <xdr:col>31</xdr:col>
      <xdr:colOff>6928</xdr:colOff>
      <xdr:row>45</xdr:row>
      <xdr:rowOff>69272</xdr:rowOff>
    </xdr:to>
    <xdr:graphicFrame macro="">
      <xdr:nvGraphicFramePr>
        <xdr:cNvPr id="8" name="Chart 4">
          <a:extLst>
            <a:ext uri="{FF2B5EF4-FFF2-40B4-BE49-F238E27FC236}">
              <a16:creationId xmlns:a16="http://schemas.microsoft.com/office/drawing/2014/main" id="{3CACDA61-3FBD-4CEE-A492-2ABC448FAD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22</xdr:col>
      <xdr:colOff>232756</xdr:colOff>
      <xdr:row>38</xdr:row>
      <xdr:rowOff>1168631</xdr:rowOff>
    </xdr:from>
    <xdr:ext cx="1945771" cy="427569"/>
    <xdr:pic>
      <xdr:nvPicPr>
        <xdr:cNvPr id="9" name="Picture 5">
          <a:extLst>
            <a:ext uri="{FF2B5EF4-FFF2-40B4-BE49-F238E27FC236}">
              <a16:creationId xmlns:a16="http://schemas.microsoft.com/office/drawing/2014/main" id="{DD751478-FC5B-4DCE-9CCD-D090932FA8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17499676" y="7135091"/>
          <a:ext cx="1945771" cy="427569"/>
        </a:xfrm>
        <a:prstGeom prst="rect">
          <a:avLst/>
        </a:prstGeom>
        <a:noFill/>
        <a:ln w="1">
          <a:noFill/>
          <a:miter lim="800000"/>
          <a:headEnd/>
          <a:tailEnd/>
        </a:ln>
        <a:effectLst/>
      </xdr:spPr>
    </xdr:pic>
    <xdr:clientData/>
  </xdr:oneCellAnchor>
</xdr:wsDr>
</file>

<file path=xl/drawings/drawing31.xml><?xml version="1.0" encoding="utf-8"?>
<c:userShapes xmlns:c="http://schemas.openxmlformats.org/drawingml/2006/chart">
  <cdr:relSizeAnchor xmlns:cdr="http://schemas.openxmlformats.org/drawingml/2006/chartDrawing">
    <cdr:from>
      <cdr:x>0.50295</cdr:x>
      <cdr:y>0.52395</cdr:y>
    </cdr:from>
    <cdr:to>
      <cdr:x>0.51231</cdr:x>
      <cdr:y>0.55352</cdr:y>
    </cdr:to>
    <cdr:sp macro="" textlink="">
      <cdr:nvSpPr>
        <cdr:cNvPr id="17409" name="Text Box 1"/>
        <cdr:cNvSpPr txBox="1">
          <a:spLocks xmlns:a="http://schemas.openxmlformats.org/drawingml/2006/main" noChangeArrowheads="1"/>
        </cdr:cNvSpPr>
      </cdr:nvSpPr>
      <cdr:spPr bwMode="auto">
        <a:xfrm xmlns:a="http://schemas.openxmlformats.org/drawingml/2006/main">
          <a:off x="3439048" y="2476791"/>
          <a:ext cx="63993" cy="139916"/>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1">
            <a:defRPr sz="1000"/>
          </a:pPr>
          <a:r>
            <a:rPr lang="fr-FR" sz="800" b="0" i="0" strike="noStrike">
              <a:solidFill>
                <a:srgbClr val="000000"/>
              </a:solidFill>
              <a:latin typeface="Arial"/>
              <a:cs typeface="Arial"/>
            </a:rPr>
            <a:t> </a:t>
          </a:r>
        </a:p>
      </cdr:txBody>
    </cdr:sp>
  </cdr:relSizeAnchor>
</c:userShapes>
</file>

<file path=xl/drawings/drawing32.xml><?xml version="1.0" encoding="utf-8"?>
<c:userShapes xmlns:c="http://schemas.openxmlformats.org/drawingml/2006/chart">
  <cdr:relSizeAnchor xmlns:cdr="http://schemas.openxmlformats.org/drawingml/2006/chartDrawing">
    <cdr:from>
      <cdr:x>0.25909</cdr:x>
      <cdr:y>0.12114</cdr:y>
    </cdr:from>
    <cdr:to>
      <cdr:x>0.64902</cdr:x>
      <cdr:y>0.18325</cdr:y>
    </cdr:to>
    <cdr:sp macro="" textlink="">
      <cdr:nvSpPr>
        <cdr:cNvPr id="2" name="WordArt 47">
          <a:extLst xmlns:a="http://schemas.openxmlformats.org/drawingml/2006/main">
            <a:ext uri="{FF2B5EF4-FFF2-40B4-BE49-F238E27FC236}">
              <a16:creationId xmlns:a16="http://schemas.microsoft.com/office/drawing/2014/main" id="{00000000-0008-0000-0000-00002F400000}"/>
            </a:ext>
          </a:extLst>
        </cdr:cNvPr>
        <cdr:cNvSpPr>
          <a:spLocks xmlns:a="http://schemas.openxmlformats.org/drawingml/2006/main" noChangeArrowheads="1" noChangeShapeType="1" noTextEdit="1"/>
        </cdr:cNvSpPr>
      </cdr:nvSpPr>
      <cdr:spPr bwMode="auto">
        <a:xfrm xmlns:a="http://schemas.openxmlformats.org/drawingml/2006/main">
          <a:off x="1680633" y="601133"/>
          <a:ext cx="2529417" cy="308187"/>
        </a:xfrm>
        <a:prstGeom xmlns:a="http://schemas.openxmlformats.org/drawingml/2006/main" prst="rect">
          <a:avLst/>
        </a:prstGeom>
      </cdr:spPr>
      <cdr:txBody>
        <a:bodyPr xmlns:a="http://schemas.openxmlformats.org/drawingml/2006/main" wrap="none" numCol="1" fromWordArt="1">
          <a:prstTxWarp prst="textPlain">
            <a:avLst>
              <a:gd name="adj" fmla="val 50000"/>
            </a:avLst>
          </a:prstTxWarp>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r>
            <a:rPr lang="fr-FR" sz="3600" kern="10" spc="0">
              <a:ln w="9525">
                <a:solidFill>
                  <a:srgbClr val="000000"/>
                </a:solidFill>
                <a:round/>
                <a:headEnd/>
                <a:tailEnd/>
              </a:ln>
              <a:solidFill>
                <a:srgbClr val="FFFFFF"/>
              </a:solidFill>
              <a:effectLst/>
              <a:latin typeface="Arial Black"/>
            </a:rPr>
            <a:t>Portrait actuel VS cible</a:t>
          </a:r>
        </a:p>
      </cdr:txBody>
    </cdr:sp>
  </cdr:relSizeAnchor>
</c:userShapes>
</file>

<file path=xl/drawings/drawing33.xml><?xml version="1.0" encoding="utf-8"?>
<xdr:wsDr xmlns:xdr="http://schemas.openxmlformats.org/drawingml/2006/spreadsheetDrawing" xmlns:a="http://schemas.openxmlformats.org/drawingml/2006/main">
  <xdr:twoCellAnchor>
    <xdr:from>
      <xdr:col>4</xdr:col>
      <xdr:colOff>111125</xdr:colOff>
      <xdr:row>11</xdr:row>
      <xdr:rowOff>47625</xdr:rowOff>
    </xdr:from>
    <xdr:to>
      <xdr:col>8</xdr:col>
      <xdr:colOff>349376</xdr:colOff>
      <xdr:row>27</xdr:row>
      <xdr:rowOff>9524</xdr:rowOff>
    </xdr:to>
    <xdr:graphicFrame macro="">
      <xdr:nvGraphicFramePr>
        <xdr:cNvPr id="2" name="Chart 2">
          <a:extLst>
            <a:ext uri="{FF2B5EF4-FFF2-40B4-BE49-F238E27FC236}">
              <a16:creationId xmlns:a16="http://schemas.microsoft.com/office/drawing/2014/main" id="{9AEE3C13-B5D3-4755-A56B-C9B49061E5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4</xdr:col>
      <xdr:colOff>0</xdr:colOff>
      <xdr:row>9</xdr:row>
      <xdr:rowOff>0</xdr:rowOff>
    </xdr:from>
    <xdr:to>
      <xdr:col>8</xdr:col>
      <xdr:colOff>243353</xdr:colOff>
      <xdr:row>29</xdr:row>
      <xdr:rowOff>16328</xdr:rowOff>
    </xdr:to>
    <xdr:graphicFrame macro="">
      <xdr:nvGraphicFramePr>
        <xdr:cNvPr id="2" name="Chart 2">
          <a:extLst>
            <a:ext uri="{FF2B5EF4-FFF2-40B4-BE49-F238E27FC236}">
              <a16:creationId xmlns:a16="http://schemas.microsoft.com/office/drawing/2014/main" id="{86FA0517-9310-410A-83E9-CF9904A4B0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4</xdr:col>
      <xdr:colOff>0</xdr:colOff>
      <xdr:row>13</xdr:row>
      <xdr:rowOff>0</xdr:rowOff>
    </xdr:from>
    <xdr:to>
      <xdr:col>8</xdr:col>
      <xdr:colOff>231447</xdr:colOff>
      <xdr:row>32</xdr:row>
      <xdr:rowOff>159203</xdr:rowOff>
    </xdr:to>
    <xdr:graphicFrame macro="">
      <xdr:nvGraphicFramePr>
        <xdr:cNvPr id="2" name="Chart 2">
          <a:extLst>
            <a:ext uri="{FF2B5EF4-FFF2-40B4-BE49-F238E27FC236}">
              <a16:creationId xmlns:a16="http://schemas.microsoft.com/office/drawing/2014/main" id="{8D334002-376E-400B-9A73-A8003374C5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4</xdr:col>
      <xdr:colOff>79375</xdr:colOff>
      <xdr:row>13</xdr:row>
      <xdr:rowOff>79375</xdr:rowOff>
    </xdr:from>
    <xdr:to>
      <xdr:col>8</xdr:col>
      <xdr:colOff>317626</xdr:colOff>
      <xdr:row>29</xdr:row>
      <xdr:rowOff>41274</xdr:rowOff>
    </xdr:to>
    <xdr:graphicFrame macro="">
      <xdr:nvGraphicFramePr>
        <xdr:cNvPr id="2" name="Chart 2">
          <a:extLst>
            <a:ext uri="{FF2B5EF4-FFF2-40B4-BE49-F238E27FC236}">
              <a16:creationId xmlns:a16="http://schemas.microsoft.com/office/drawing/2014/main" id="{9AEE3C13-B5D3-4755-A56B-C9B49061E5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4</xdr:col>
      <xdr:colOff>0</xdr:colOff>
      <xdr:row>21</xdr:row>
      <xdr:rowOff>63500</xdr:rowOff>
    </xdr:from>
    <xdr:to>
      <xdr:col>8</xdr:col>
      <xdr:colOff>238251</xdr:colOff>
      <xdr:row>41</xdr:row>
      <xdr:rowOff>152399</xdr:rowOff>
    </xdr:to>
    <xdr:graphicFrame macro="">
      <xdr:nvGraphicFramePr>
        <xdr:cNvPr id="2" name="Chart 2">
          <a:extLst>
            <a:ext uri="{FF2B5EF4-FFF2-40B4-BE49-F238E27FC236}">
              <a16:creationId xmlns:a16="http://schemas.microsoft.com/office/drawing/2014/main" id="{9AEE3C13-B5D3-4755-A56B-C9B49061E5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xdr:from>
      <xdr:col>4</xdr:col>
      <xdr:colOff>15875</xdr:colOff>
      <xdr:row>11</xdr:row>
      <xdr:rowOff>127000</xdr:rowOff>
    </xdr:from>
    <xdr:to>
      <xdr:col>8</xdr:col>
      <xdr:colOff>254126</xdr:colOff>
      <xdr:row>27</xdr:row>
      <xdr:rowOff>88899</xdr:rowOff>
    </xdr:to>
    <xdr:graphicFrame macro="">
      <xdr:nvGraphicFramePr>
        <xdr:cNvPr id="2" name="Chart 2">
          <a:extLst>
            <a:ext uri="{FF2B5EF4-FFF2-40B4-BE49-F238E27FC236}">
              <a16:creationId xmlns:a16="http://schemas.microsoft.com/office/drawing/2014/main" id="{9AEE3C13-B5D3-4755-A56B-C9B49061E5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266276</xdr:colOff>
      <xdr:row>28</xdr:row>
      <xdr:rowOff>74084</xdr:rowOff>
    </xdr:from>
    <xdr:to>
      <xdr:col>11</xdr:col>
      <xdr:colOff>593936</xdr:colOff>
      <xdr:row>52</xdr:row>
      <xdr:rowOff>18204</xdr:rowOff>
    </xdr:to>
    <xdr:graphicFrame macro="">
      <xdr:nvGraphicFramePr>
        <xdr:cNvPr id="2" name="Chart 1">
          <a:extLst>
            <a:ext uri="{FF2B5EF4-FFF2-40B4-BE49-F238E27FC236}">
              <a16:creationId xmlns:a16="http://schemas.microsoft.com/office/drawing/2014/main" id="{00000000-0008-0000-0000-000001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196003</xdr:colOff>
      <xdr:row>28</xdr:row>
      <xdr:rowOff>49953</xdr:rowOff>
    </xdr:from>
    <xdr:to>
      <xdr:col>19</xdr:col>
      <xdr:colOff>822748</xdr:colOff>
      <xdr:row>53</xdr:row>
      <xdr:rowOff>178858</xdr:rowOff>
    </xdr:to>
    <xdr:graphicFrame macro="">
      <xdr:nvGraphicFramePr>
        <xdr:cNvPr id="3" name="Chart 4">
          <a:extLst>
            <a:ext uri="{FF2B5EF4-FFF2-40B4-BE49-F238E27FC236}">
              <a16:creationId xmlns:a16="http://schemas.microsoft.com/office/drawing/2014/main" id="{00000000-0008-0000-0000-000004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558679</xdr:colOff>
      <xdr:row>24</xdr:row>
      <xdr:rowOff>104321</xdr:rowOff>
    </xdr:from>
    <xdr:to>
      <xdr:col>8</xdr:col>
      <xdr:colOff>500803</xdr:colOff>
      <xdr:row>26</xdr:row>
      <xdr:rowOff>117867</xdr:rowOff>
    </xdr:to>
    <xdr:sp macro="" textlink="">
      <xdr:nvSpPr>
        <xdr:cNvPr id="5" name="Rectangle 9">
          <a:extLst>
            <a:ext uri="{FF2B5EF4-FFF2-40B4-BE49-F238E27FC236}">
              <a16:creationId xmlns:a16="http://schemas.microsoft.com/office/drawing/2014/main" id="{00000000-0008-0000-0000-000009400000}"/>
            </a:ext>
          </a:extLst>
        </xdr:cNvPr>
        <xdr:cNvSpPr>
          <a:spLocks noChangeArrowheads="1"/>
        </xdr:cNvSpPr>
      </xdr:nvSpPr>
      <xdr:spPr bwMode="auto">
        <a:xfrm>
          <a:off x="2376593" y="4262664"/>
          <a:ext cx="4677410" cy="340117"/>
        </a:xfrm>
        <a:prstGeom prst="rect">
          <a:avLst/>
        </a:prstGeom>
        <a:noFill/>
        <a:ln w="9525" algn="ctr">
          <a:noFill/>
          <a:miter lim="800000"/>
          <a:headEnd/>
          <a:tailEnd/>
        </a:ln>
        <a:effectLst>
          <a:prstShdw prst="shdw17" dist="17961" dir="2700000">
            <a:srgbClr val="FFFFFF">
              <a:gamma/>
              <a:shade val="60000"/>
              <a:invGamma/>
            </a:srgbClr>
          </a:prstShdw>
        </a:effectLst>
      </xdr:spPr>
      <xdr:txBody>
        <a:bodyPr vertOverflow="clip" wrap="square" lIns="91440" tIns="45720" rIns="91440" bIns="45720" anchor="t" upright="1"/>
        <a:lstStyle/>
        <a:p>
          <a:pPr algn="l" rtl="1">
            <a:defRPr sz="1000"/>
          </a:pPr>
          <a:r>
            <a:rPr lang="fr-FR" sz="1200" b="1" i="0" strike="noStrike">
              <a:solidFill>
                <a:srgbClr val="000000"/>
              </a:solidFill>
              <a:latin typeface="Arial"/>
              <a:cs typeface="Arial"/>
            </a:rPr>
            <a:t>Sécurité conforme aux meilleures pratiques (entre 2.0 et 4.0)</a:t>
          </a:r>
        </a:p>
        <a:p>
          <a:pPr algn="l" rtl="1">
            <a:defRPr sz="1000"/>
          </a:pPr>
          <a:endParaRPr lang="fr-FR" sz="1200" b="1" i="0" strike="noStrike">
            <a:solidFill>
              <a:srgbClr val="000000"/>
            </a:solidFill>
            <a:latin typeface="Arial"/>
            <a:cs typeface="Arial"/>
          </a:endParaRPr>
        </a:p>
        <a:p>
          <a:pPr algn="l" rtl="1">
            <a:defRPr sz="1000"/>
          </a:pPr>
          <a:endParaRPr lang="fr-FR" sz="1200" b="1" i="0" strike="noStrike">
            <a:solidFill>
              <a:srgbClr val="000000"/>
            </a:solidFill>
            <a:latin typeface="Arial"/>
            <a:cs typeface="Arial"/>
          </a:endParaRPr>
        </a:p>
      </xdr:txBody>
    </xdr:sp>
    <xdr:clientData/>
  </xdr:twoCellAnchor>
  <xdr:twoCellAnchor>
    <xdr:from>
      <xdr:col>0</xdr:col>
      <xdr:colOff>0</xdr:colOff>
      <xdr:row>68</xdr:row>
      <xdr:rowOff>96520</xdr:rowOff>
    </xdr:from>
    <xdr:to>
      <xdr:col>15</xdr:col>
      <xdr:colOff>220980</xdr:colOff>
      <xdr:row>104</xdr:row>
      <xdr:rowOff>95250</xdr:rowOff>
    </xdr:to>
    <xdr:graphicFrame macro="">
      <xdr:nvGraphicFramePr>
        <xdr:cNvPr id="6" name="Chart 11">
          <a:extLst>
            <a:ext uri="{FF2B5EF4-FFF2-40B4-BE49-F238E27FC236}">
              <a16:creationId xmlns:a16="http://schemas.microsoft.com/office/drawing/2014/main" id="{00000000-0008-0000-0000-00000B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979170</xdr:colOff>
      <xdr:row>30</xdr:row>
      <xdr:rowOff>10583</xdr:rowOff>
    </xdr:from>
    <xdr:to>
      <xdr:col>6</xdr:col>
      <xdr:colOff>300990</xdr:colOff>
      <xdr:row>32</xdr:row>
      <xdr:rowOff>1270</xdr:rowOff>
    </xdr:to>
    <xdr:sp macro="" textlink="">
      <xdr:nvSpPr>
        <xdr:cNvPr id="7" name="WordArt 46">
          <a:extLst>
            <a:ext uri="{FF2B5EF4-FFF2-40B4-BE49-F238E27FC236}">
              <a16:creationId xmlns:a16="http://schemas.microsoft.com/office/drawing/2014/main" id="{00000000-0008-0000-0000-00002E400000}"/>
            </a:ext>
          </a:extLst>
        </xdr:cNvPr>
        <xdr:cNvSpPr>
          <a:spLocks noChangeArrowheads="1" noChangeShapeType="1" noTextEdit="1"/>
        </xdr:cNvSpPr>
      </xdr:nvSpPr>
      <xdr:spPr bwMode="auto">
        <a:xfrm>
          <a:off x="3981450" y="5230283"/>
          <a:ext cx="2446020" cy="325967"/>
        </a:xfrm>
        <a:prstGeom prst="rect">
          <a:avLst/>
        </a:prstGeom>
      </xdr:spPr>
      <xdr:txBody>
        <a:bodyPr wrap="none" fromWordArt="1">
          <a:prstTxWarp prst="textPlain">
            <a:avLst>
              <a:gd name="adj" fmla="val 50000"/>
            </a:avLst>
          </a:prstTxWarp>
        </a:bodyPr>
        <a:lstStyle/>
        <a:p>
          <a:pPr algn="ctr" rtl="0"/>
          <a:r>
            <a:rPr lang="fr-FR" sz="3600" kern="10" spc="0">
              <a:ln w="9525">
                <a:solidFill>
                  <a:srgbClr val="000000"/>
                </a:solidFill>
                <a:round/>
                <a:headEnd/>
                <a:tailEnd/>
              </a:ln>
              <a:solidFill>
                <a:srgbClr val="FFFFFF"/>
              </a:solidFill>
              <a:effectLst/>
              <a:latin typeface="Arial Black"/>
            </a:rPr>
            <a:t>Portrait actuel</a:t>
          </a:r>
        </a:p>
      </xdr:txBody>
    </xdr:sp>
    <xdr:clientData/>
  </xdr:twoCellAnchor>
  <xdr:twoCellAnchor>
    <xdr:from>
      <xdr:col>14</xdr:col>
      <xdr:colOff>97790</xdr:colOff>
      <xdr:row>31</xdr:row>
      <xdr:rowOff>42333</xdr:rowOff>
    </xdr:from>
    <xdr:to>
      <xdr:col>17</xdr:col>
      <xdr:colOff>478790</xdr:colOff>
      <xdr:row>33</xdr:row>
      <xdr:rowOff>33020</xdr:rowOff>
    </xdr:to>
    <xdr:sp macro="" textlink="">
      <xdr:nvSpPr>
        <xdr:cNvPr id="8" name="WordArt 47">
          <a:extLst>
            <a:ext uri="{FF2B5EF4-FFF2-40B4-BE49-F238E27FC236}">
              <a16:creationId xmlns:a16="http://schemas.microsoft.com/office/drawing/2014/main" id="{00000000-0008-0000-0000-00002F400000}"/>
            </a:ext>
          </a:extLst>
        </xdr:cNvPr>
        <xdr:cNvSpPr>
          <a:spLocks noChangeArrowheads="1" noChangeShapeType="1" noTextEdit="1"/>
        </xdr:cNvSpPr>
      </xdr:nvSpPr>
      <xdr:spPr bwMode="auto">
        <a:xfrm>
          <a:off x="10567670" y="5429673"/>
          <a:ext cx="2590800" cy="325967"/>
        </a:xfrm>
        <a:prstGeom prst="rect">
          <a:avLst/>
        </a:prstGeom>
      </xdr:spPr>
      <xdr:txBody>
        <a:bodyPr wrap="none" fromWordArt="1">
          <a:prstTxWarp prst="textPlain">
            <a:avLst>
              <a:gd name="adj" fmla="val 50000"/>
            </a:avLst>
          </a:prstTxWarp>
        </a:bodyPr>
        <a:lstStyle/>
        <a:p>
          <a:pPr algn="ctr" rtl="0"/>
          <a:r>
            <a:rPr lang="fr-FR" sz="3600" kern="10" spc="0">
              <a:ln w="9525">
                <a:solidFill>
                  <a:srgbClr val="000000"/>
                </a:solidFill>
                <a:round/>
                <a:headEnd/>
                <a:tailEnd/>
              </a:ln>
              <a:solidFill>
                <a:srgbClr val="FFFFFF"/>
              </a:solidFill>
              <a:effectLst/>
              <a:latin typeface="Arial Black"/>
            </a:rPr>
            <a:t>Portrait cible</a:t>
          </a:r>
        </a:p>
      </xdr:txBody>
    </xdr:sp>
    <xdr:clientData/>
  </xdr:twoCellAnchor>
  <xdr:twoCellAnchor>
    <xdr:from>
      <xdr:col>20</xdr:col>
      <xdr:colOff>0</xdr:colOff>
      <xdr:row>26</xdr:row>
      <xdr:rowOff>0</xdr:rowOff>
    </xdr:from>
    <xdr:to>
      <xdr:col>28</xdr:col>
      <xdr:colOff>390737</xdr:colOff>
      <xdr:row>51</xdr:row>
      <xdr:rowOff>125730</xdr:rowOff>
    </xdr:to>
    <xdr:graphicFrame macro="">
      <xdr:nvGraphicFramePr>
        <xdr:cNvPr id="9" name="Chart 4">
          <a:extLst>
            <a:ext uri="{FF2B5EF4-FFF2-40B4-BE49-F238E27FC236}">
              <a16:creationId xmlns:a16="http://schemas.microsoft.com/office/drawing/2014/main" id="{89B9E7E5-E46D-43B2-81FE-91EF97C3E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122160</xdr:colOff>
      <xdr:row>49</xdr:row>
      <xdr:rowOff>15058</xdr:rowOff>
    </xdr:from>
    <xdr:to>
      <xdr:col>22</xdr:col>
      <xdr:colOff>529286</xdr:colOff>
      <xdr:row>51</xdr:row>
      <xdr:rowOff>131052</xdr:rowOff>
    </xdr:to>
    <xdr:pic>
      <xdr:nvPicPr>
        <xdr:cNvPr id="4" name="Picture 5">
          <a:extLst>
            <a:ext uri="{FF2B5EF4-FFF2-40B4-BE49-F238E27FC236}">
              <a16:creationId xmlns:a16="http://schemas.microsoft.com/office/drawing/2014/main" id="{00000000-0008-0000-0000-0000054000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16320103" y="9093744"/>
          <a:ext cx="1974669" cy="442565"/>
        </a:xfrm>
        <a:prstGeom prst="rect">
          <a:avLst/>
        </a:prstGeom>
        <a:noFill/>
        <a:ln w="1">
          <a:noFill/>
          <a:miter lim="800000"/>
          <a:headEnd/>
          <a:tailEnd/>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199505</xdr:colOff>
      <xdr:row>16</xdr:row>
      <xdr:rowOff>166255</xdr:rowOff>
    </xdr:from>
    <xdr:to>
      <xdr:col>12</xdr:col>
      <xdr:colOff>513310</xdr:colOff>
      <xdr:row>36</xdr:row>
      <xdr:rowOff>184266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328352</xdr:colOff>
      <xdr:row>16</xdr:row>
      <xdr:rowOff>82435</xdr:rowOff>
    </xdr:from>
    <xdr:to>
      <xdr:col>20</xdr:col>
      <xdr:colOff>595745</xdr:colOff>
      <xdr:row>41</xdr:row>
      <xdr:rowOff>151015</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175260</xdr:colOff>
      <xdr:row>12</xdr:row>
      <xdr:rowOff>114300</xdr:rowOff>
    </xdr:from>
    <xdr:to>
      <xdr:col>12</xdr:col>
      <xdr:colOff>342900</xdr:colOff>
      <xdr:row>15</xdr:row>
      <xdr:rowOff>0</xdr:rowOff>
    </xdr:to>
    <xdr:sp macro="" textlink="">
      <xdr:nvSpPr>
        <xdr:cNvPr id="4" name="Rectangle 9"/>
        <xdr:cNvSpPr>
          <a:spLocks noChangeArrowheads="1"/>
        </xdr:cNvSpPr>
      </xdr:nvSpPr>
      <xdr:spPr bwMode="auto">
        <a:xfrm>
          <a:off x="3695700" y="2430780"/>
          <a:ext cx="6103620" cy="266700"/>
        </a:xfrm>
        <a:prstGeom prst="rect">
          <a:avLst/>
        </a:prstGeom>
        <a:noFill/>
        <a:ln w="9525" algn="ctr">
          <a:noFill/>
          <a:miter lim="800000"/>
          <a:headEnd/>
          <a:tailEnd/>
        </a:ln>
        <a:effectLst>
          <a:prstShdw prst="shdw17" dist="17961" dir="2700000">
            <a:srgbClr val="FFFFFF">
              <a:gamma/>
              <a:shade val="60000"/>
              <a:invGamma/>
            </a:srgbClr>
          </a:prstShdw>
        </a:effectLst>
      </xdr:spPr>
      <xdr:txBody>
        <a:bodyPr vertOverflow="clip" wrap="square" lIns="91440" tIns="45720" rIns="91440" bIns="45720" anchor="t" upright="1"/>
        <a:lstStyle/>
        <a:p>
          <a:pPr algn="l" rtl="1">
            <a:defRPr sz="1000"/>
          </a:pPr>
          <a:r>
            <a:rPr lang="fr-FR" sz="1200" b="1" i="0" strike="noStrike">
              <a:solidFill>
                <a:srgbClr val="000000"/>
              </a:solidFill>
              <a:latin typeface="Arial"/>
              <a:cs typeface="Arial"/>
            </a:rPr>
            <a:t>Sécurité conforme aux meilleures pratiques (entre 2.0 et 4.0)</a:t>
          </a:r>
        </a:p>
        <a:p>
          <a:pPr algn="l" rtl="1">
            <a:defRPr sz="1000"/>
          </a:pPr>
          <a:endParaRPr lang="fr-FR" sz="1200" b="1" i="0" strike="noStrike">
            <a:solidFill>
              <a:srgbClr val="000000"/>
            </a:solidFill>
            <a:latin typeface="Arial"/>
            <a:cs typeface="Arial"/>
          </a:endParaRPr>
        </a:p>
        <a:p>
          <a:pPr algn="l" rtl="1">
            <a:defRPr sz="1000"/>
          </a:pPr>
          <a:endParaRPr lang="fr-FR" sz="1200" b="1" i="0" strike="noStrike">
            <a:solidFill>
              <a:srgbClr val="000000"/>
            </a:solidFill>
            <a:latin typeface="Arial"/>
            <a:cs typeface="Arial"/>
          </a:endParaRPr>
        </a:p>
      </xdr:txBody>
    </xdr:sp>
    <xdr:clientData/>
  </xdr:twoCellAnchor>
  <xdr:twoCellAnchor>
    <xdr:from>
      <xdr:col>5</xdr:col>
      <xdr:colOff>883920</xdr:colOff>
      <xdr:row>18</xdr:row>
      <xdr:rowOff>190500</xdr:rowOff>
    </xdr:from>
    <xdr:to>
      <xdr:col>6</xdr:col>
      <xdr:colOff>205740</xdr:colOff>
      <xdr:row>19</xdr:row>
      <xdr:rowOff>160020</xdr:rowOff>
    </xdr:to>
    <xdr:sp macro="" textlink="">
      <xdr:nvSpPr>
        <xdr:cNvPr id="5" name="WordArt 46"/>
        <xdr:cNvSpPr>
          <a:spLocks noChangeArrowheads="1" noChangeShapeType="1" noTextEdit="1"/>
        </xdr:cNvSpPr>
      </xdr:nvSpPr>
      <xdr:spPr bwMode="auto">
        <a:xfrm>
          <a:off x="4404360" y="3253740"/>
          <a:ext cx="2446020" cy="297180"/>
        </a:xfrm>
        <a:prstGeom prst="rect">
          <a:avLst/>
        </a:prstGeom>
      </xdr:spPr>
      <xdr:txBody>
        <a:bodyPr wrap="none" fromWordArt="1">
          <a:prstTxWarp prst="textPlain">
            <a:avLst>
              <a:gd name="adj" fmla="val 50000"/>
            </a:avLst>
          </a:prstTxWarp>
        </a:bodyPr>
        <a:lstStyle/>
        <a:p>
          <a:pPr algn="ctr" rtl="0"/>
          <a:r>
            <a:rPr lang="fr-FR" sz="3600" kern="10" spc="0">
              <a:ln w="9525">
                <a:solidFill>
                  <a:srgbClr val="000000"/>
                </a:solidFill>
                <a:round/>
                <a:headEnd/>
                <a:tailEnd/>
              </a:ln>
              <a:solidFill>
                <a:srgbClr val="FFFFFF"/>
              </a:solidFill>
              <a:effectLst/>
              <a:latin typeface="Arial Black"/>
            </a:rPr>
            <a:t>Portrait actuel</a:t>
          </a:r>
        </a:p>
      </xdr:txBody>
    </xdr:sp>
    <xdr:clientData/>
  </xdr:twoCellAnchor>
  <xdr:twoCellAnchor>
    <xdr:from>
      <xdr:col>14</xdr:col>
      <xdr:colOff>129540</xdr:colOff>
      <xdr:row>18</xdr:row>
      <xdr:rowOff>190500</xdr:rowOff>
    </xdr:from>
    <xdr:to>
      <xdr:col>17</xdr:col>
      <xdr:colOff>510540</xdr:colOff>
      <xdr:row>19</xdr:row>
      <xdr:rowOff>160020</xdr:rowOff>
    </xdr:to>
    <xdr:sp macro="" textlink="">
      <xdr:nvSpPr>
        <xdr:cNvPr id="6" name="WordArt 47"/>
        <xdr:cNvSpPr>
          <a:spLocks noChangeArrowheads="1" noChangeShapeType="1" noTextEdit="1"/>
        </xdr:cNvSpPr>
      </xdr:nvSpPr>
      <xdr:spPr bwMode="auto">
        <a:xfrm>
          <a:off x="11117580" y="3253740"/>
          <a:ext cx="2590800" cy="297180"/>
        </a:xfrm>
        <a:prstGeom prst="rect">
          <a:avLst/>
        </a:prstGeom>
      </xdr:spPr>
      <xdr:txBody>
        <a:bodyPr wrap="none" fromWordArt="1">
          <a:prstTxWarp prst="textPlain">
            <a:avLst>
              <a:gd name="adj" fmla="val 50000"/>
            </a:avLst>
          </a:prstTxWarp>
        </a:bodyPr>
        <a:lstStyle/>
        <a:p>
          <a:pPr algn="ctr" rtl="0"/>
          <a:r>
            <a:rPr lang="fr-FR" sz="3600" kern="10" spc="0">
              <a:ln w="9525">
                <a:solidFill>
                  <a:srgbClr val="000000"/>
                </a:solidFill>
                <a:round/>
                <a:headEnd/>
                <a:tailEnd/>
              </a:ln>
              <a:solidFill>
                <a:srgbClr val="FFFFFF"/>
              </a:solidFill>
              <a:effectLst/>
              <a:latin typeface="Arial Black"/>
            </a:rPr>
            <a:t>Portrait cible</a:t>
          </a:r>
        </a:p>
      </xdr:txBody>
    </xdr:sp>
    <xdr:clientData/>
  </xdr:twoCellAnchor>
  <xdr:twoCellAnchor>
    <xdr:from>
      <xdr:col>0</xdr:col>
      <xdr:colOff>609600</xdr:colOff>
      <xdr:row>57</xdr:row>
      <xdr:rowOff>0</xdr:rowOff>
    </xdr:from>
    <xdr:to>
      <xdr:col>15</xdr:col>
      <xdr:colOff>317962</xdr:colOff>
      <xdr:row>89</xdr:row>
      <xdr:rowOff>113525</xdr:rowOff>
    </xdr:to>
    <xdr:graphicFrame macro="">
      <xdr:nvGraphicFramePr>
        <xdr:cNvPr id="7" name="Chart 11">
          <a:extLst>
            <a:ext uri="{FF2B5EF4-FFF2-40B4-BE49-F238E27FC236}">
              <a16:creationId xmlns:a16="http://schemas.microsoft.com/office/drawing/2014/main" id="{00000000-0008-0000-0000-00000B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51461</xdr:colOff>
      <xdr:row>16</xdr:row>
      <xdr:rowOff>132607</xdr:rowOff>
    </xdr:from>
    <xdr:to>
      <xdr:col>31</xdr:col>
      <xdr:colOff>6928</xdr:colOff>
      <xdr:row>42</xdr:row>
      <xdr:rowOff>69272</xdr:rowOff>
    </xdr:to>
    <xdr:graphicFrame macro="">
      <xdr:nvGraphicFramePr>
        <xdr:cNvPr id="8" name="Chart 4">
          <a:extLst>
            <a:ext uri="{FF2B5EF4-FFF2-40B4-BE49-F238E27FC236}">
              <a16:creationId xmlns:a16="http://schemas.microsoft.com/office/drawing/2014/main" id="{89B9E7E5-E46D-43B2-81FE-91EF97C3E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22</xdr:col>
      <xdr:colOff>232756</xdr:colOff>
      <xdr:row>35</xdr:row>
      <xdr:rowOff>1168631</xdr:rowOff>
    </xdr:from>
    <xdr:to>
      <xdr:col>25</xdr:col>
      <xdr:colOff>351905</xdr:colOff>
      <xdr:row>36</xdr:row>
      <xdr:rowOff>221673</xdr:rowOff>
    </xdr:to>
    <xdr:pic>
      <xdr:nvPicPr>
        <xdr:cNvPr id="9" name="Picture 5"/>
        <xdr:cNvPicPr>
          <a:picLocks noChangeAspect="1" noChangeArrowheads="1"/>
        </xdr:cNvPicPr>
      </xdr:nvPicPr>
      <xdr:blipFill>
        <a:blip xmlns:r="http://schemas.openxmlformats.org/officeDocument/2006/relationships" r:embed="rId5"/>
        <a:srcRect/>
        <a:stretch>
          <a:fillRect/>
        </a:stretch>
      </xdr:blipFill>
      <xdr:spPr bwMode="auto">
        <a:xfrm>
          <a:off x="18490276" y="7394171"/>
          <a:ext cx="2473729" cy="432262"/>
        </a:xfrm>
        <a:prstGeom prst="rect">
          <a:avLst/>
        </a:prstGeom>
        <a:noFill/>
        <a:ln w="1">
          <a:noFill/>
          <a:miter lim="800000"/>
          <a:headEnd/>
          <a:tailEnd/>
        </a:ln>
        <a:effectLst/>
      </xdr:spPr>
    </xdr:pic>
    <xdr:clientData/>
  </xdr:twoCellAnchor>
</xdr:wsDr>
</file>

<file path=xl/drawings/drawing40.xml><?xml version="1.0" encoding="utf-8"?>
<c:userShapes xmlns:c="http://schemas.openxmlformats.org/drawingml/2006/chart">
  <cdr:relSizeAnchor xmlns:cdr="http://schemas.openxmlformats.org/drawingml/2006/chartDrawing">
    <cdr:from>
      <cdr:x>0.50295</cdr:x>
      <cdr:y>0.52395</cdr:y>
    </cdr:from>
    <cdr:to>
      <cdr:x>0.51231</cdr:x>
      <cdr:y>0.55352</cdr:y>
    </cdr:to>
    <cdr:sp macro="" textlink="">
      <cdr:nvSpPr>
        <cdr:cNvPr id="17409" name="Text Box 1"/>
        <cdr:cNvSpPr txBox="1">
          <a:spLocks xmlns:a="http://schemas.openxmlformats.org/drawingml/2006/main" noChangeArrowheads="1"/>
        </cdr:cNvSpPr>
      </cdr:nvSpPr>
      <cdr:spPr bwMode="auto">
        <a:xfrm xmlns:a="http://schemas.openxmlformats.org/drawingml/2006/main">
          <a:off x="3439048" y="2476791"/>
          <a:ext cx="63993" cy="139916"/>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1">
            <a:defRPr sz="1000"/>
          </a:pPr>
          <a:r>
            <a:rPr lang="fr-FR" sz="800" b="0" i="0" strike="noStrike">
              <a:solidFill>
                <a:srgbClr val="000000"/>
              </a:solidFill>
              <a:latin typeface="Arial"/>
              <a:cs typeface="Arial"/>
            </a:rPr>
            <a:t> </a:t>
          </a:r>
        </a:p>
      </cdr:txBody>
    </cdr:sp>
  </cdr:relSizeAnchor>
</c:userShapes>
</file>

<file path=xl/drawings/drawing41.xml><?xml version="1.0" encoding="utf-8"?>
<c:userShapes xmlns:c="http://schemas.openxmlformats.org/drawingml/2006/chart">
  <cdr:relSizeAnchor xmlns:cdr="http://schemas.openxmlformats.org/drawingml/2006/chartDrawing">
    <cdr:from>
      <cdr:x>0.25909</cdr:x>
      <cdr:y>0.12114</cdr:y>
    </cdr:from>
    <cdr:to>
      <cdr:x>0.64902</cdr:x>
      <cdr:y>0.18325</cdr:y>
    </cdr:to>
    <cdr:sp macro="" textlink="">
      <cdr:nvSpPr>
        <cdr:cNvPr id="2" name="WordArt 47">
          <a:extLst xmlns:a="http://schemas.openxmlformats.org/drawingml/2006/main">
            <a:ext uri="{FF2B5EF4-FFF2-40B4-BE49-F238E27FC236}">
              <a16:creationId xmlns:a16="http://schemas.microsoft.com/office/drawing/2014/main" id="{00000000-0008-0000-0000-00002F400000}"/>
            </a:ext>
          </a:extLst>
        </cdr:cNvPr>
        <cdr:cNvSpPr>
          <a:spLocks xmlns:a="http://schemas.openxmlformats.org/drawingml/2006/main" noChangeArrowheads="1" noChangeShapeType="1" noTextEdit="1"/>
        </cdr:cNvSpPr>
      </cdr:nvSpPr>
      <cdr:spPr bwMode="auto">
        <a:xfrm xmlns:a="http://schemas.openxmlformats.org/drawingml/2006/main">
          <a:off x="1680633" y="601133"/>
          <a:ext cx="2529417" cy="308187"/>
        </a:xfrm>
        <a:prstGeom xmlns:a="http://schemas.openxmlformats.org/drawingml/2006/main" prst="rect">
          <a:avLst/>
        </a:prstGeom>
      </cdr:spPr>
      <cdr:txBody>
        <a:bodyPr xmlns:a="http://schemas.openxmlformats.org/drawingml/2006/main" wrap="none" numCol="1" fromWordArt="1">
          <a:prstTxWarp prst="textPlain">
            <a:avLst>
              <a:gd name="adj" fmla="val 50000"/>
            </a:avLst>
          </a:prstTxWarp>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r>
            <a:rPr lang="fr-FR" sz="3600" kern="10" spc="0">
              <a:ln w="9525">
                <a:solidFill>
                  <a:srgbClr val="000000"/>
                </a:solidFill>
                <a:round/>
                <a:headEnd/>
                <a:tailEnd/>
              </a:ln>
              <a:solidFill>
                <a:srgbClr val="FFFFFF"/>
              </a:solidFill>
              <a:effectLst/>
              <a:latin typeface="Arial Black"/>
            </a:rPr>
            <a:t>Portrait actuel VS cible</a:t>
          </a:r>
        </a:p>
      </cdr:txBody>
    </cdr:sp>
  </cdr:relSizeAnchor>
</c:userShapes>
</file>

<file path=xl/drawings/drawing42.xml><?xml version="1.0" encoding="utf-8"?>
<xdr:wsDr xmlns:xdr="http://schemas.openxmlformats.org/drawingml/2006/spreadsheetDrawing" xmlns:a="http://schemas.openxmlformats.org/drawingml/2006/main">
  <xdr:twoCellAnchor>
    <xdr:from>
      <xdr:col>3</xdr:col>
      <xdr:colOff>761999</xdr:colOff>
      <xdr:row>8</xdr:row>
      <xdr:rowOff>47625</xdr:rowOff>
    </xdr:from>
    <xdr:to>
      <xdr:col>8</xdr:col>
      <xdr:colOff>216478</xdr:colOff>
      <xdr:row>30</xdr:row>
      <xdr:rowOff>9524</xdr:rowOff>
    </xdr:to>
    <xdr:graphicFrame macro="">
      <xdr:nvGraphicFramePr>
        <xdr:cNvPr id="2" name="Chart 2">
          <a:extLst>
            <a:ext uri="{FF2B5EF4-FFF2-40B4-BE49-F238E27FC236}">
              <a16:creationId xmlns:a16="http://schemas.microsoft.com/office/drawing/2014/main" id="{00000000-0008-0000-0100-0000023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3.xml><?xml version="1.0" encoding="utf-8"?>
<xdr:wsDr xmlns:xdr="http://schemas.openxmlformats.org/drawingml/2006/spreadsheetDrawing" xmlns:a="http://schemas.openxmlformats.org/drawingml/2006/main">
  <xdr:twoCellAnchor>
    <xdr:from>
      <xdr:col>4</xdr:col>
      <xdr:colOff>9525</xdr:colOff>
      <xdr:row>11</xdr:row>
      <xdr:rowOff>108585</xdr:rowOff>
    </xdr:from>
    <xdr:to>
      <xdr:col>8</xdr:col>
      <xdr:colOff>57151</xdr:colOff>
      <xdr:row>38</xdr:row>
      <xdr:rowOff>76200</xdr:rowOff>
    </xdr:to>
    <xdr:graphicFrame macro="">
      <xdr:nvGraphicFramePr>
        <xdr:cNvPr id="2" name="Chart 1">
          <a:extLst>
            <a:ext uri="{FF2B5EF4-FFF2-40B4-BE49-F238E27FC236}">
              <a16:creationId xmlns:a16="http://schemas.microsoft.com/office/drawing/2014/main" id="{00000000-0008-0000-0200-0000013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4.xml><?xml version="1.0" encoding="utf-8"?>
<xdr:wsDr xmlns:xdr="http://schemas.openxmlformats.org/drawingml/2006/spreadsheetDrawing" xmlns:a="http://schemas.openxmlformats.org/drawingml/2006/main">
  <xdr:twoCellAnchor>
    <xdr:from>
      <xdr:col>4</xdr:col>
      <xdr:colOff>2314574</xdr:colOff>
      <xdr:row>7</xdr:row>
      <xdr:rowOff>114300</xdr:rowOff>
    </xdr:from>
    <xdr:to>
      <xdr:col>10</xdr:col>
      <xdr:colOff>238125</xdr:colOff>
      <xdr:row>23</xdr:row>
      <xdr:rowOff>85725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5.xml><?xml version="1.0" encoding="utf-8"?>
<xdr:wsDr xmlns:xdr="http://schemas.openxmlformats.org/drawingml/2006/spreadsheetDrawing" xmlns:a="http://schemas.openxmlformats.org/drawingml/2006/main">
  <xdr:twoCellAnchor>
    <xdr:from>
      <xdr:col>4</xdr:col>
      <xdr:colOff>885825</xdr:colOff>
      <xdr:row>15</xdr:row>
      <xdr:rowOff>110489</xdr:rowOff>
    </xdr:from>
    <xdr:to>
      <xdr:col>11</xdr:col>
      <xdr:colOff>676275</xdr:colOff>
      <xdr:row>36</xdr:row>
      <xdr:rowOff>19049</xdr:rowOff>
    </xdr:to>
    <xdr:graphicFrame macro="">
      <xdr:nvGraphicFramePr>
        <xdr:cNvPr id="2" name="Chart 1">
          <a:extLst>
            <a:ext uri="{FF2B5EF4-FFF2-40B4-BE49-F238E27FC236}">
              <a16:creationId xmlns:a16="http://schemas.microsoft.com/office/drawing/2014/main" id="{00000000-0008-0000-0500-0000012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6.xml><?xml version="1.0" encoding="utf-8"?>
<xdr:wsDr xmlns:xdr="http://schemas.openxmlformats.org/drawingml/2006/spreadsheetDrawing" xmlns:a="http://schemas.openxmlformats.org/drawingml/2006/main">
  <xdr:twoCellAnchor>
    <xdr:from>
      <xdr:col>3</xdr:col>
      <xdr:colOff>692148</xdr:colOff>
      <xdr:row>14</xdr:row>
      <xdr:rowOff>143933</xdr:rowOff>
    </xdr:from>
    <xdr:to>
      <xdr:col>11</xdr:col>
      <xdr:colOff>295274</xdr:colOff>
      <xdr:row>70</xdr:row>
      <xdr:rowOff>56091</xdr:rowOff>
    </xdr:to>
    <xdr:graphicFrame macro="">
      <xdr:nvGraphicFramePr>
        <xdr:cNvPr id="2" name="Chart 1">
          <a:extLst>
            <a:ext uri="{FF2B5EF4-FFF2-40B4-BE49-F238E27FC236}">
              <a16:creationId xmlns:a16="http://schemas.microsoft.com/office/drawing/2014/main" id="{00000000-0008-0000-0600-0000012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7.xml><?xml version="1.0" encoding="utf-8"?>
<xdr:wsDr xmlns:xdr="http://schemas.openxmlformats.org/drawingml/2006/spreadsheetDrawing" xmlns:a="http://schemas.openxmlformats.org/drawingml/2006/main">
  <xdr:twoCellAnchor>
    <xdr:from>
      <xdr:col>3</xdr:col>
      <xdr:colOff>232411</xdr:colOff>
      <xdr:row>14</xdr:row>
      <xdr:rowOff>104775</xdr:rowOff>
    </xdr:from>
    <xdr:to>
      <xdr:col>13</xdr:col>
      <xdr:colOff>619125</xdr:colOff>
      <xdr:row>52</xdr:row>
      <xdr:rowOff>123825</xdr:rowOff>
    </xdr:to>
    <xdr:graphicFrame macro="">
      <xdr:nvGraphicFramePr>
        <xdr:cNvPr id="2" name="Chart 1">
          <a:extLst>
            <a:ext uri="{FF2B5EF4-FFF2-40B4-BE49-F238E27FC236}">
              <a16:creationId xmlns:a16="http://schemas.microsoft.com/office/drawing/2014/main" id="{00000000-0008-0000-0700-000001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8.xml><?xml version="1.0" encoding="utf-8"?>
<xdr:wsDr xmlns:xdr="http://schemas.openxmlformats.org/drawingml/2006/spreadsheetDrawing" xmlns:a="http://schemas.openxmlformats.org/drawingml/2006/main">
  <xdr:twoCellAnchor>
    <xdr:from>
      <xdr:col>4</xdr:col>
      <xdr:colOff>1095375</xdr:colOff>
      <xdr:row>12</xdr:row>
      <xdr:rowOff>28574</xdr:rowOff>
    </xdr:from>
    <xdr:to>
      <xdr:col>11</xdr:col>
      <xdr:colOff>533400</xdr:colOff>
      <xdr:row>42</xdr:row>
      <xdr:rowOff>114299</xdr:rowOff>
    </xdr:to>
    <xdr:graphicFrame macro="">
      <xdr:nvGraphicFramePr>
        <xdr:cNvPr id="2" name="Chart 1">
          <a:extLst>
            <a:ext uri="{FF2B5EF4-FFF2-40B4-BE49-F238E27FC236}">
              <a16:creationId xmlns:a16="http://schemas.microsoft.com/office/drawing/2014/main" id="{00000000-0008-0000-0800-000001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9.xml><?xml version="1.0" encoding="utf-8"?>
<xdr:wsDr xmlns:xdr="http://schemas.openxmlformats.org/drawingml/2006/spreadsheetDrawing" xmlns:a="http://schemas.openxmlformats.org/drawingml/2006/main">
  <xdr:twoCellAnchor>
    <xdr:from>
      <xdr:col>4</xdr:col>
      <xdr:colOff>104775</xdr:colOff>
      <xdr:row>16</xdr:row>
      <xdr:rowOff>127635</xdr:rowOff>
    </xdr:from>
    <xdr:to>
      <xdr:col>12</xdr:col>
      <xdr:colOff>390525</xdr:colOff>
      <xdr:row>40</xdr:row>
      <xdr:rowOff>93345</xdr:rowOff>
    </xdr:to>
    <xdr:graphicFrame macro="">
      <xdr:nvGraphicFramePr>
        <xdr:cNvPr id="2" name="Chart 1">
          <a:extLst>
            <a:ext uri="{FF2B5EF4-FFF2-40B4-BE49-F238E27FC236}">
              <a16:creationId xmlns:a16="http://schemas.microsoft.com/office/drawing/2014/main" id="{00000000-0008-0000-0900-000001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0.50295</cdr:x>
      <cdr:y>0.52395</cdr:y>
    </cdr:from>
    <cdr:to>
      <cdr:x>0.51231</cdr:x>
      <cdr:y>0.55352</cdr:y>
    </cdr:to>
    <cdr:sp macro="" textlink="">
      <cdr:nvSpPr>
        <cdr:cNvPr id="17409" name="Text Box 1"/>
        <cdr:cNvSpPr txBox="1">
          <a:spLocks xmlns:a="http://schemas.openxmlformats.org/drawingml/2006/main" noChangeArrowheads="1"/>
        </cdr:cNvSpPr>
      </cdr:nvSpPr>
      <cdr:spPr bwMode="auto">
        <a:xfrm xmlns:a="http://schemas.openxmlformats.org/drawingml/2006/main">
          <a:off x="3439048" y="2476791"/>
          <a:ext cx="63993" cy="139916"/>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1">
            <a:defRPr sz="1000"/>
          </a:pPr>
          <a:r>
            <a:rPr lang="fr-FR" sz="800" b="0" i="0" strike="noStrike">
              <a:solidFill>
                <a:srgbClr val="000000"/>
              </a:solidFill>
              <a:latin typeface="Arial"/>
              <a:cs typeface="Arial"/>
            </a:rPr>
            <a:t> </a:t>
          </a:r>
        </a:p>
      </cdr:txBody>
    </cdr:sp>
  </cdr:relSizeAnchor>
</c:userShapes>
</file>

<file path=xl/drawings/drawing50.xml><?xml version="1.0" encoding="utf-8"?>
<xdr:wsDr xmlns:xdr="http://schemas.openxmlformats.org/drawingml/2006/spreadsheetDrawing" xmlns:a="http://schemas.openxmlformats.org/drawingml/2006/main">
  <xdr:twoCellAnchor>
    <xdr:from>
      <xdr:col>0</xdr:col>
      <xdr:colOff>38100</xdr:colOff>
      <xdr:row>16</xdr:row>
      <xdr:rowOff>15240</xdr:rowOff>
    </xdr:from>
    <xdr:to>
      <xdr:col>7</xdr:col>
      <xdr:colOff>1546860</xdr:colOff>
      <xdr:row>38</xdr:row>
      <xdr:rowOff>160020</xdr:rowOff>
    </xdr:to>
    <xdr:graphicFrame macro="">
      <xdr:nvGraphicFramePr>
        <xdr:cNvPr id="2" name="Chart 1">
          <a:extLst>
            <a:ext uri="{FF2B5EF4-FFF2-40B4-BE49-F238E27FC236}">
              <a16:creationId xmlns:a16="http://schemas.microsoft.com/office/drawing/2014/main" id="{00000000-0008-0000-0A00-000001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1.xml><?xml version="1.0" encoding="utf-8"?>
<xdr:wsDr xmlns:xdr="http://schemas.openxmlformats.org/drawingml/2006/spreadsheetDrawing" xmlns:a="http://schemas.openxmlformats.org/drawingml/2006/main">
  <xdr:twoCellAnchor>
    <xdr:from>
      <xdr:col>0</xdr:col>
      <xdr:colOff>22860</xdr:colOff>
      <xdr:row>26</xdr:row>
      <xdr:rowOff>0</xdr:rowOff>
    </xdr:from>
    <xdr:to>
      <xdr:col>7</xdr:col>
      <xdr:colOff>1158240</xdr:colOff>
      <xdr:row>51</xdr:row>
      <xdr:rowOff>160020</xdr:rowOff>
    </xdr:to>
    <xdr:graphicFrame macro="">
      <xdr:nvGraphicFramePr>
        <xdr:cNvPr id="2" name="Chart 1">
          <a:extLst>
            <a:ext uri="{FF2B5EF4-FFF2-40B4-BE49-F238E27FC236}">
              <a16:creationId xmlns:a16="http://schemas.microsoft.com/office/drawing/2014/main" id="{00000000-0008-0000-0B00-0000013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2.xml><?xml version="1.0" encoding="utf-8"?>
<xdr:wsDr xmlns:xdr="http://schemas.openxmlformats.org/drawingml/2006/spreadsheetDrawing" xmlns:a="http://schemas.openxmlformats.org/drawingml/2006/main">
  <xdr:twoCellAnchor>
    <xdr:from>
      <xdr:col>4</xdr:col>
      <xdr:colOff>314325</xdr:colOff>
      <xdr:row>13</xdr:row>
      <xdr:rowOff>43815</xdr:rowOff>
    </xdr:from>
    <xdr:to>
      <xdr:col>9</xdr:col>
      <xdr:colOff>257175</xdr:colOff>
      <xdr:row>32</xdr:row>
      <xdr:rowOff>85725</xdr:rowOff>
    </xdr:to>
    <xdr:graphicFrame macro="">
      <xdr:nvGraphicFramePr>
        <xdr:cNvPr id="2" name="Chart 1">
          <a:extLst>
            <a:ext uri="{FF2B5EF4-FFF2-40B4-BE49-F238E27FC236}">
              <a16:creationId xmlns:a16="http://schemas.microsoft.com/office/drawing/2014/main" id="{CAD7734E-6FA6-4DCE-9530-851166041D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3.xml><?xml version="1.0" encoding="utf-8"?>
<xdr:wsDr xmlns:xdr="http://schemas.openxmlformats.org/drawingml/2006/spreadsheetDrawing" xmlns:a="http://schemas.openxmlformats.org/drawingml/2006/main">
  <xdr:twoCellAnchor>
    <xdr:from>
      <xdr:col>4</xdr:col>
      <xdr:colOff>85726</xdr:colOff>
      <xdr:row>8</xdr:row>
      <xdr:rowOff>72390</xdr:rowOff>
    </xdr:from>
    <xdr:to>
      <xdr:col>9</xdr:col>
      <xdr:colOff>190501</xdr:colOff>
      <xdr:row>35</xdr:row>
      <xdr:rowOff>76200</xdr:rowOff>
    </xdr:to>
    <xdr:graphicFrame macro="">
      <xdr:nvGraphicFramePr>
        <xdr:cNvPr id="2" name="Chart 1">
          <a:extLst>
            <a:ext uri="{FF2B5EF4-FFF2-40B4-BE49-F238E27FC236}">
              <a16:creationId xmlns:a16="http://schemas.microsoft.com/office/drawing/2014/main" id="{AE9AD706-1954-47F6-822B-E102E63387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4.xml><?xml version="1.0" encoding="utf-8"?>
<xdr:wsDr xmlns:xdr="http://schemas.openxmlformats.org/drawingml/2006/spreadsheetDrawing" xmlns:a="http://schemas.openxmlformats.org/drawingml/2006/main">
  <xdr:twoCellAnchor>
    <xdr:from>
      <xdr:col>1</xdr:col>
      <xdr:colOff>199505</xdr:colOff>
      <xdr:row>16</xdr:row>
      <xdr:rowOff>178161</xdr:rowOff>
    </xdr:from>
    <xdr:to>
      <xdr:col>12</xdr:col>
      <xdr:colOff>513310</xdr:colOff>
      <xdr:row>38</xdr:row>
      <xdr:rowOff>5672</xdr:rowOff>
    </xdr:to>
    <xdr:graphicFrame macro="">
      <xdr:nvGraphicFramePr>
        <xdr:cNvPr id="2" name="Chart 1">
          <a:extLst>
            <a:ext uri="{FF2B5EF4-FFF2-40B4-BE49-F238E27FC236}">
              <a16:creationId xmlns:a16="http://schemas.microsoft.com/office/drawing/2014/main" id="{8ECE5E2D-675D-4528-ADD2-34E1FFE15E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256915</xdr:colOff>
      <xdr:row>16</xdr:row>
      <xdr:rowOff>71438</xdr:rowOff>
    </xdr:from>
    <xdr:to>
      <xdr:col>20</xdr:col>
      <xdr:colOff>524308</xdr:colOff>
      <xdr:row>42</xdr:row>
      <xdr:rowOff>174828</xdr:rowOff>
    </xdr:to>
    <xdr:graphicFrame macro="">
      <xdr:nvGraphicFramePr>
        <xdr:cNvPr id="3" name="Chart 4">
          <a:extLst>
            <a:ext uri="{FF2B5EF4-FFF2-40B4-BE49-F238E27FC236}">
              <a16:creationId xmlns:a16="http://schemas.microsoft.com/office/drawing/2014/main" id="{A134DACE-F853-4378-8D41-741E435DC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175260</xdr:colOff>
      <xdr:row>13</xdr:row>
      <xdr:rowOff>114300</xdr:rowOff>
    </xdr:from>
    <xdr:to>
      <xdr:col>10</xdr:col>
      <xdr:colOff>190500</xdr:colOff>
      <xdr:row>15</xdr:row>
      <xdr:rowOff>0</xdr:rowOff>
    </xdr:to>
    <xdr:sp macro="" textlink="">
      <xdr:nvSpPr>
        <xdr:cNvPr id="4" name="Rectangle 9">
          <a:extLst>
            <a:ext uri="{FF2B5EF4-FFF2-40B4-BE49-F238E27FC236}">
              <a16:creationId xmlns:a16="http://schemas.microsoft.com/office/drawing/2014/main" id="{89B4FD7D-DD55-4A13-81B9-264F53104D10}"/>
            </a:ext>
          </a:extLst>
        </xdr:cNvPr>
        <xdr:cNvSpPr>
          <a:spLocks noChangeArrowheads="1"/>
        </xdr:cNvSpPr>
      </xdr:nvSpPr>
      <xdr:spPr bwMode="auto">
        <a:xfrm>
          <a:off x="3878580" y="3101340"/>
          <a:ext cx="4945380" cy="266700"/>
        </a:xfrm>
        <a:prstGeom prst="rect">
          <a:avLst/>
        </a:prstGeom>
        <a:noFill/>
        <a:ln w="9525" algn="ctr">
          <a:noFill/>
          <a:miter lim="800000"/>
          <a:headEnd/>
          <a:tailEnd/>
        </a:ln>
        <a:effectLst>
          <a:prstShdw prst="shdw17" dist="17961" dir="2700000">
            <a:srgbClr val="FFFFFF">
              <a:gamma/>
              <a:shade val="60000"/>
              <a:invGamma/>
            </a:srgbClr>
          </a:prstShdw>
        </a:effectLst>
      </xdr:spPr>
      <xdr:txBody>
        <a:bodyPr vertOverflow="clip" wrap="square" lIns="91440" tIns="45720" rIns="91440" bIns="45720" anchor="t" upright="1"/>
        <a:lstStyle/>
        <a:p>
          <a:pPr algn="l" rtl="1">
            <a:defRPr sz="1000"/>
          </a:pPr>
          <a:r>
            <a:rPr lang="fr-FR" sz="1200" b="1" i="0" strike="noStrike">
              <a:solidFill>
                <a:srgbClr val="000000"/>
              </a:solidFill>
              <a:latin typeface="Arial"/>
              <a:cs typeface="Arial"/>
            </a:rPr>
            <a:t>Sécurité conforme aux meilleures pratiques (entre 2.0 et 4.0)</a:t>
          </a:r>
        </a:p>
        <a:p>
          <a:pPr algn="l" rtl="1">
            <a:defRPr sz="1000"/>
          </a:pPr>
          <a:endParaRPr lang="fr-FR" sz="1200" b="1" i="0" strike="noStrike">
            <a:solidFill>
              <a:srgbClr val="000000"/>
            </a:solidFill>
            <a:latin typeface="Arial"/>
            <a:cs typeface="Arial"/>
          </a:endParaRPr>
        </a:p>
        <a:p>
          <a:pPr algn="l" rtl="1">
            <a:defRPr sz="1000"/>
          </a:pPr>
          <a:endParaRPr lang="fr-FR" sz="1200" b="1" i="0" strike="noStrike">
            <a:solidFill>
              <a:srgbClr val="000000"/>
            </a:solidFill>
            <a:latin typeface="Arial"/>
            <a:cs typeface="Arial"/>
          </a:endParaRPr>
        </a:p>
      </xdr:txBody>
    </xdr:sp>
    <xdr:clientData/>
  </xdr:twoCellAnchor>
  <xdr:twoCellAnchor>
    <xdr:from>
      <xdr:col>5</xdr:col>
      <xdr:colOff>883920</xdr:colOff>
      <xdr:row>19</xdr:row>
      <xdr:rowOff>0</xdr:rowOff>
    </xdr:from>
    <xdr:to>
      <xdr:col>6</xdr:col>
      <xdr:colOff>205740</xdr:colOff>
      <xdr:row>20</xdr:row>
      <xdr:rowOff>160021</xdr:rowOff>
    </xdr:to>
    <xdr:sp macro="" textlink="">
      <xdr:nvSpPr>
        <xdr:cNvPr id="5" name="WordArt 46">
          <a:extLst>
            <a:ext uri="{FF2B5EF4-FFF2-40B4-BE49-F238E27FC236}">
              <a16:creationId xmlns:a16="http://schemas.microsoft.com/office/drawing/2014/main" id="{27288D14-9EEE-4B12-8A07-DCCEE7A1170C}"/>
            </a:ext>
          </a:extLst>
        </xdr:cNvPr>
        <xdr:cNvSpPr>
          <a:spLocks noChangeArrowheads="1" noChangeShapeType="1" noTextEdit="1"/>
        </xdr:cNvSpPr>
      </xdr:nvSpPr>
      <xdr:spPr bwMode="auto">
        <a:xfrm>
          <a:off x="4587240" y="3733800"/>
          <a:ext cx="2712720" cy="342901"/>
        </a:xfrm>
        <a:prstGeom prst="rect">
          <a:avLst/>
        </a:prstGeom>
      </xdr:spPr>
      <xdr:txBody>
        <a:bodyPr wrap="none" fromWordArt="1">
          <a:prstTxWarp prst="textPlain">
            <a:avLst>
              <a:gd name="adj" fmla="val 50000"/>
            </a:avLst>
          </a:prstTxWarp>
        </a:bodyPr>
        <a:lstStyle/>
        <a:p>
          <a:pPr algn="ctr" rtl="0"/>
          <a:r>
            <a:rPr lang="fr-FR" sz="3600" kern="10" spc="0">
              <a:ln w="9525">
                <a:solidFill>
                  <a:srgbClr val="000000"/>
                </a:solidFill>
                <a:round/>
                <a:headEnd/>
                <a:tailEnd/>
              </a:ln>
              <a:solidFill>
                <a:srgbClr val="FFFFFF"/>
              </a:solidFill>
              <a:effectLst/>
              <a:latin typeface="Arial Black"/>
            </a:rPr>
            <a:t>Portrait actuel</a:t>
          </a:r>
        </a:p>
      </xdr:txBody>
    </xdr:sp>
    <xdr:clientData/>
  </xdr:twoCellAnchor>
  <xdr:twoCellAnchor>
    <xdr:from>
      <xdr:col>15</xdr:col>
      <xdr:colOff>724853</xdr:colOff>
      <xdr:row>20</xdr:row>
      <xdr:rowOff>123825</xdr:rowOff>
    </xdr:from>
    <xdr:to>
      <xdr:col>18</xdr:col>
      <xdr:colOff>934403</xdr:colOff>
      <xdr:row>21</xdr:row>
      <xdr:rowOff>93345</xdr:rowOff>
    </xdr:to>
    <xdr:sp macro="" textlink="">
      <xdr:nvSpPr>
        <xdr:cNvPr id="6" name="WordArt 47">
          <a:extLst>
            <a:ext uri="{FF2B5EF4-FFF2-40B4-BE49-F238E27FC236}">
              <a16:creationId xmlns:a16="http://schemas.microsoft.com/office/drawing/2014/main" id="{077377CA-F6DE-4ABC-97D5-4A1D11064D00}"/>
            </a:ext>
          </a:extLst>
        </xdr:cNvPr>
        <xdr:cNvSpPr>
          <a:spLocks noChangeArrowheads="1" noChangeShapeType="1" noTextEdit="1"/>
        </xdr:cNvSpPr>
      </xdr:nvSpPr>
      <xdr:spPr bwMode="auto">
        <a:xfrm>
          <a:off x="13175933" y="4040505"/>
          <a:ext cx="2701290" cy="297180"/>
        </a:xfrm>
        <a:prstGeom prst="rect">
          <a:avLst/>
        </a:prstGeom>
      </xdr:spPr>
      <xdr:txBody>
        <a:bodyPr wrap="none" fromWordArt="1">
          <a:prstTxWarp prst="textPlain">
            <a:avLst>
              <a:gd name="adj" fmla="val 50000"/>
            </a:avLst>
          </a:prstTxWarp>
        </a:bodyPr>
        <a:lstStyle/>
        <a:p>
          <a:pPr algn="ctr" rtl="0"/>
          <a:r>
            <a:rPr lang="fr-FR" sz="3600" kern="10" spc="0">
              <a:ln w="9525">
                <a:solidFill>
                  <a:srgbClr val="000000"/>
                </a:solidFill>
                <a:round/>
                <a:headEnd/>
                <a:tailEnd/>
              </a:ln>
              <a:solidFill>
                <a:srgbClr val="FFFFFF"/>
              </a:solidFill>
              <a:effectLst/>
              <a:latin typeface="Arial Black"/>
            </a:rPr>
            <a:t>Portrait cible</a:t>
          </a:r>
        </a:p>
      </xdr:txBody>
    </xdr:sp>
    <xdr:clientData/>
  </xdr:twoCellAnchor>
  <xdr:twoCellAnchor>
    <xdr:from>
      <xdr:col>0</xdr:col>
      <xdr:colOff>609600</xdr:colOff>
      <xdr:row>59</xdr:row>
      <xdr:rowOff>0</xdr:rowOff>
    </xdr:from>
    <xdr:to>
      <xdr:col>15</xdr:col>
      <xdr:colOff>317962</xdr:colOff>
      <xdr:row>91</xdr:row>
      <xdr:rowOff>113525</xdr:rowOff>
    </xdr:to>
    <xdr:graphicFrame macro="">
      <xdr:nvGraphicFramePr>
        <xdr:cNvPr id="7" name="Chart 11">
          <a:extLst>
            <a:ext uri="{FF2B5EF4-FFF2-40B4-BE49-F238E27FC236}">
              <a16:creationId xmlns:a16="http://schemas.microsoft.com/office/drawing/2014/main" id="{FF005648-B623-45FD-981A-B49AB4A281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51461</xdr:colOff>
      <xdr:row>18</xdr:row>
      <xdr:rowOff>132607</xdr:rowOff>
    </xdr:from>
    <xdr:to>
      <xdr:col>31</xdr:col>
      <xdr:colOff>6928</xdr:colOff>
      <xdr:row>44</xdr:row>
      <xdr:rowOff>69272</xdr:rowOff>
    </xdr:to>
    <xdr:graphicFrame macro="">
      <xdr:nvGraphicFramePr>
        <xdr:cNvPr id="8" name="Chart 4">
          <a:extLst>
            <a:ext uri="{FF2B5EF4-FFF2-40B4-BE49-F238E27FC236}">
              <a16:creationId xmlns:a16="http://schemas.microsoft.com/office/drawing/2014/main" id="{6D758D2D-6FC5-4B16-94EE-AE52F8DF7E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22</xdr:col>
      <xdr:colOff>232756</xdr:colOff>
      <xdr:row>37</xdr:row>
      <xdr:rowOff>1168631</xdr:rowOff>
    </xdr:from>
    <xdr:to>
      <xdr:col>24</xdr:col>
      <xdr:colOff>610985</xdr:colOff>
      <xdr:row>39</xdr:row>
      <xdr:rowOff>2598</xdr:rowOff>
    </xdr:to>
    <xdr:pic>
      <xdr:nvPicPr>
        <xdr:cNvPr id="9" name="Picture 5">
          <a:extLst>
            <a:ext uri="{FF2B5EF4-FFF2-40B4-BE49-F238E27FC236}">
              <a16:creationId xmlns:a16="http://schemas.microsoft.com/office/drawing/2014/main" id="{04B45881-394F-4937-8077-D1A1CB88444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19496116" y="8247611"/>
          <a:ext cx="2024149" cy="434167"/>
        </a:xfrm>
        <a:prstGeom prst="rect">
          <a:avLst/>
        </a:prstGeom>
        <a:noFill/>
        <a:ln w="1">
          <a:noFill/>
          <a:miter lim="800000"/>
          <a:headEnd/>
          <a:tailEnd/>
        </a:ln>
        <a:effectLst/>
      </xdr:spPr>
    </xdr:pic>
    <xdr:clientData/>
  </xdr:twoCellAnchor>
</xdr:wsDr>
</file>

<file path=xl/drawings/drawing55.xml><?xml version="1.0" encoding="utf-8"?>
<c:userShapes xmlns:c="http://schemas.openxmlformats.org/drawingml/2006/chart">
  <cdr:relSizeAnchor xmlns:cdr="http://schemas.openxmlformats.org/drawingml/2006/chartDrawing">
    <cdr:from>
      <cdr:x>0.50295</cdr:x>
      <cdr:y>0.52395</cdr:y>
    </cdr:from>
    <cdr:to>
      <cdr:x>0.51231</cdr:x>
      <cdr:y>0.55352</cdr:y>
    </cdr:to>
    <cdr:sp macro="" textlink="">
      <cdr:nvSpPr>
        <cdr:cNvPr id="17409" name="Text Box 1"/>
        <cdr:cNvSpPr txBox="1">
          <a:spLocks xmlns:a="http://schemas.openxmlformats.org/drawingml/2006/main" noChangeArrowheads="1"/>
        </cdr:cNvSpPr>
      </cdr:nvSpPr>
      <cdr:spPr bwMode="auto">
        <a:xfrm xmlns:a="http://schemas.openxmlformats.org/drawingml/2006/main">
          <a:off x="3439048" y="2476791"/>
          <a:ext cx="63993" cy="139916"/>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1">
            <a:defRPr sz="1000"/>
          </a:pPr>
          <a:r>
            <a:rPr lang="fr-FR" sz="800" b="0" i="0" strike="noStrike">
              <a:solidFill>
                <a:srgbClr val="000000"/>
              </a:solidFill>
              <a:latin typeface="Arial"/>
              <a:cs typeface="Arial"/>
            </a:rPr>
            <a:t> </a:t>
          </a:r>
        </a:p>
      </cdr:txBody>
    </cdr:sp>
  </cdr:relSizeAnchor>
</c:userShapes>
</file>

<file path=xl/drawings/drawing56.xml><?xml version="1.0" encoding="utf-8"?>
<c:userShapes xmlns:c="http://schemas.openxmlformats.org/drawingml/2006/chart">
  <cdr:relSizeAnchor xmlns:cdr="http://schemas.openxmlformats.org/drawingml/2006/chartDrawing">
    <cdr:from>
      <cdr:x>0.25909</cdr:x>
      <cdr:y>0.12114</cdr:y>
    </cdr:from>
    <cdr:to>
      <cdr:x>0.64902</cdr:x>
      <cdr:y>0.18325</cdr:y>
    </cdr:to>
    <cdr:sp macro="" textlink="">
      <cdr:nvSpPr>
        <cdr:cNvPr id="2" name="WordArt 47">
          <a:extLst xmlns:a="http://schemas.openxmlformats.org/drawingml/2006/main">
            <a:ext uri="{FF2B5EF4-FFF2-40B4-BE49-F238E27FC236}">
              <a16:creationId xmlns:a16="http://schemas.microsoft.com/office/drawing/2014/main" id="{00000000-0008-0000-0000-00002F400000}"/>
            </a:ext>
          </a:extLst>
        </cdr:cNvPr>
        <cdr:cNvSpPr>
          <a:spLocks xmlns:a="http://schemas.openxmlformats.org/drawingml/2006/main" noChangeArrowheads="1" noChangeShapeType="1" noTextEdit="1"/>
        </cdr:cNvSpPr>
      </cdr:nvSpPr>
      <cdr:spPr bwMode="auto">
        <a:xfrm xmlns:a="http://schemas.openxmlformats.org/drawingml/2006/main">
          <a:off x="1680633" y="601133"/>
          <a:ext cx="2529417" cy="308187"/>
        </a:xfrm>
        <a:prstGeom xmlns:a="http://schemas.openxmlformats.org/drawingml/2006/main" prst="rect">
          <a:avLst/>
        </a:prstGeom>
      </cdr:spPr>
      <cdr:txBody>
        <a:bodyPr xmlns:a="http://schemas.openxmlformats.org/drawingml/2006/main" wrap="none" numCol="1" fromWordArt="1">
          <a:prstTxWarp prst="textPlain">
            <a:avLst>
              <a:gd name="adj" fmla="val 50000"/>
            </a:avLst>
          </a:prstTxWarp>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r>
            <a:rPr lang="fr-FR" sz="3600" kern="10" spc="0">
              <a:ln w="9525">
                <a:solidFill>
                  <a:srgbClr val="000000"/>
                </a:solidFill>
                <a:round/>
                <a:headEnd/>
                <a:tailEnd/>
              </a:ln>
              <a:solidFill>
                <a:srgbClr val="FFFFFF"/>
              </a:solidFill>
              <a:effectLst/>
              <a:latin typeface="Arial Black"/>
            </a:rPr>
            <a:t>Portrait actuel VS cible</a:t>
          </a:r>
        </a:p>
      </cdr:txBody>
    </cdr:sp>
  </cdr:relSizeAnchor>
</c:userShapes>
</file>

<file path=xl/drawings/drawing57.xml><?xml version="1.0" encoding="utf-8"?>
<xdr:wsDr xmlns:xdr="http://schemas.openxmlformats.org/drawingml/2006/spreadsheetDrawing" xmlns:a="http://schemas.openxmlformats.org/drawingml/2006/main">
  <xdr:twoCellAnchor>
    <xdr:from>
      <xdr:col>4</xdr:col>
      <xdr:colOff>6350</xdr:colOff>
      <xdr:row>5</xdr:row>
      <xdr:rowOff>31750</xdr:rowOff>
    </xdr:from>
    <xdr:to>
      <xdr:col>8</xdr:col>
      <xdr:colOff>244601</xdr:colOff>
      <xdr:row>24</xdr:row>
      <xdr:rowOff>19050</xdr:rowOff>
    </xdr:to>
    <xdr:graphicFrame macro="">
      <xdr:nvGraphicFramePr>
        <xdr:cNvPr id="2" name="Chart 2">
          <a:extLst>
            <a:ext uri="{FF2B5EF4-FFF2-40B4-BE49-F238E27FC236}">
              <a16:creationId xmlns:a16="http://schemas.microsoft.com/office/drawing/2014/main" id="{2310A12A-CFDD-4F58-9897-3B7FC0FBCB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8.xml><?xml version="1.0" encoding="utf-8"?>
<xdr:wsDr xmlns:xdr="http://schemas.openxmlformats.org/drawingml/2006/spreadsheetDrawing" xmlns:a="http://schemas.openxmlformats.org/drawingml/2006/main">
  <xdr:twoCellAnchor>
    <xdr:from>
      <xdr:col>4</xdr:col>
      <xdr:colOff>44450</xdr:colOff>
      <xdr:row>9</xdr:row>
      <xdr:rowOff>334010</xdr:rowOff>
    </xdr:from>
    <xdr:to>
      <xdr:col>8</xdr:col>
      <xdr:colOff>282701</xdr:colOff>
      <xdr:row>38</xdr:row>
      <xdr:rowOff>19050</xdr:rowOff>
    </xdr:to>
    <xdr:graphicFrame macro="">
      <xdr:nvGraphicFramePr>
        <xdr:cNvPr id="2" name="Chart 2">
          <a:extLst>
            <a:ext uri="{FF2B5EF4-FFF2-40B4-BE49-F238E27FC236}">
              <a16:creationId xmlns:a16="http://schemas.microsoft.com/office/drawing/2014/main" id="{CE576D2D-81BA-48C0-93B3-1268342B62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9.xml><?xml version="1.0" encoding="utf-8"?>
<xdr:wsDr xmlns:xdr="http://schemas.openxmlformats.org/drawingml/2006/spreadsheetDrawing" xmlns:a="http://schemas.openxmlformats.org/drawingml/2006/main">
  <xdr:twoCellAnchor>
    <xdr:from>
      <xdr:col>4</xdr:col>
      <xdr:colOff>28119</xdr:colOff>
      <xdr:row>21</xdr:row>
      <xdr:rowOff>66220</xdr:rowOff>
    </xdr:from>
    <xdr:to>
      <xdr:col>9</xdr:col>
      <xdr:colOff>419097</xdr:colOff>
      <xdr:row>54</xdr:row>
      <xdr:rowOff>0</xdr:rowOff>
    </xdr:to>
    <xdr:graphicFrame macro="">
      <xdr:nvGraphicFramePr>
        <xdr:cNvPr id="2" name="Chart 2">
          <a:extLst>
            <a:ext uri="{FF2B5EF4-FFF2-40B4-BE49-F238E27FC236}">
              <a16:creationId xmlns:a16="http://schemas.microsoft.com/office/drawing/2014/main" id="{681F02A4-A2EF-4301-853D-E3EC90425A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0.25909</cdr:x>
      <cdr:y>0.12114</cdr:y>
    </cdr:from>
    <cdr:to>
      <cdr:x>0.64902</cdr:x>
      <cdr:y>0.18325</cdr:y>
    </cdr:to>
    <cdr:sp macro="" textlink="">
      <cdr:nvSpPr>
        <cdr:cNvPr id="2" name="WordArt 47">
          <a:extLst xmlns:a="http://schemas.openxmlformats.org/drawingml/2006/main">
            <a:ext uri="{FF2B5EF4-FFF2-40B4-BE49-F238E27FC236}">
              <a16:creationId xmlns:a16="http://schemas.microsoft.com/office/drawing/2014/main" id="{00000000-0008-0000-0000-00002F400000}"/>
            </a:ext>
          </a:extLst>
        </cdr:cNvPr>
        <cdr:cNvSpPr>
          <a:spLocks xmlns:a="http://schemas.openxmlformats.org/drawingml/2006/main" noChangeArrowheads="1" noChangeShapeType="1" noTextEdit="1"/>
        </cdr:cNvSpPr>
      </cdr:nvSpPr>
      <cdr:spPr bwMode="auto">
        <a:xfrm xmlns:a="http://schemas.openxmlformats.org/drawingml/2006/main">
          <a:off x="1680633" y="601133"/>
          <a:ext cx="2529417" cy="308187"/>
        </a:xfrm>
        <a:prstGeom xmlns:a="http://schemas.openxmlformats.org/drawingml/2006/main" prst="rect">
          <a:avLst/>
        </a:prstGeom>
      </cdr:spPr>
      <cdr:txBody>
        <a:bodyPr xmlns:a="http://schemas.openxmlformats.org/drawingml/2006/main" wrap="none" numCol="1" fromWordArt="1">
          <a:prstTxWarp prst="textPlain">
            <a:avLst>
              <a:gd name="adj" fmla="val 50000"/>
            </a:avLst>
          </a:prstTxWarp>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r>
            <a:rPr lang="fr-FR" sz="3600" kern="10" spc="0">
              <a:ln w="9525">
                <a:solidFill>
                  <a:srgbClr val="000000"/>
                </a:solidFill>
                <a:round/>
                <a:headEnd/>
                <a:tailEnd/>
              </a:ln>
              <a:solidFill>
                <a:srgbClr val="FFFFFF"/>
              </a:solidFill>
              <a:effectLst/>
              <a:latin typeface="Arial Black"/>
            </a:rPr>
            <a:t>Portrait actuel VS cible</a:t>
          </a:r>
        </a:p>
      </cdr:txBody>
    </cdr:sp>
  </cdr:relSizeAnchor>
</c:userShapes>
</file>

<file path=xl/drawings/drawing60.xml><?xml version="1.0" encoding="utf-8"?>
<xdr:wsDr xmlns:xdr="http://schemas.openxmlformats.org/drawingml/2006/spreadsheetDrawing" xmlns:a="http://schemas.openxmlformats.org/drawingml/2006/main">
  <xdr:twoCellAnchor>
    <xdr:from>
      <xdr:col>4</xdr:col>
      <xdr:colOff>28119</xdr:colOff>
      <xdr:row>6</xdr:row>
      <xdr:rowOff>66220</xdr:rowOff>
    </xdr:from>
    <xdr:to>
      <xdr:col>9</xdr:col>
      <xdr:colOff>419097</xdr:colOff>
      <xdr:row>28</xdr:row>
      <xdr:rowOff>0</xdr:rowOff>
    </xdr:to>
    <xdr:graphicFrame macro="">
      <xdr:nvGraphicFramePr>
        <xdr:cNvPr id="2" name="Chart 2">
          <a:extLst>
            <a:ext uri="{FF2B5EF4-FFF2-40B4-BE49-F238E27FC236}">
              <a16:creationId xmlns:a16="http://schemas.microsoft.com/office/drawing/2014/main" id="{2B229A1D-E57B-4136-A8BC-CE9ADD9B3D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1.xml><?xml version="1.0" encoding="utf-8"?>
<xdr:wsDr xmlns:xdr="http://schemas.openxmlformats.org/drawingml/2006/spreadsheetDrawing" xmlns:a="http://schemas.openxmlformats.org/drawingml/2006/main">
  <xdr:twoCellAnchor>
    <xdr:from>
      <xdr:col>3</xdr:col>
      <xdr:colOff>790119</xdr:colOff>
      <xdr:row>17</xdr:row>
      <xdr:rowOff>104320</xdr:rowOff>
    </xdr:from>
    <xdr:to>
      <xdr:col>9</xdr:col>
      <xdr:colOff>350517</xdr:colOff>
      <xdr:row>44</xdr:row>
      <xdr:rowOff>54428</xdr:rowOff>
    </xdr:to>
    <xdr:graphicFrame macro="">
      <xdr:nvGraphicFramePr>
        <xdr:cNvPr id="2" name="Chart 2">
          <a:extLst>
            <a:ext uri="{FF2B5EF4-FFF2-40B4-BE49-F238E27FC236}">
              <a16:creationId xmlns:a16="http://schemas.microsoft.com/office/drawing/2014/main" id="{A5FE9332-19D1-416C-92BF-7CFD483EC1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2.xml><?xml version="1.0" encoding="utf-8"?>
<xdr:wsDr xmlns:xdr="http://schemas.openxmlformats.org/drawingml/2006/spreadsheetDrawing" xmlns:a="http://schemas.openxmlformats.org/drawingml/2006/main">
  <xdr:twoCellAnchor>
    <xdr:from>
      <xdr:col>1</xdr:col>
      <xdr:colOff>199505</xdr:colOff>
      <xdr:row>14</xdr:row>
      <xdr:rowOff>178161</xdr:rowOff>
    </xdr:from>
    <xdr:to>
      <xdr:col>12</xdr:col>
      <xdr:colOff>513310</xdr:colOff>
      <xdr:row>36</xdr:row>
      <xdr:rowOff>5672</xdr:rowOff>
    </xdr:to>
    <xdr:graphicFrame macro="">
      <xdr:nvGraphicFramePr>
        <xdr:cNvPr id="2" name="Chart 1">
          <a:extLst>
            <a:ext uri="{FF2B5EF4-FFF2-40B4-BE49-F238E27FC236}">
              <a16:creationId xmlns:a16="http://schemas.microsoft.com/office/drawing/2014/main" id="{8EF7C6EE-D39B-47BA-AB53-F4D2300087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256915</xdr:colOff>
      <xdr:row>14</xdr:row>
      <xdr:rowOff>71438</xdr:rowOff>
    </xdr:from>
    <xdr:to>
      <xdr:col>20</xdr:col>
      <xdr:colOff>524308</xdr:colOff>
      <xdr:row>40</xdr:row>
      <xdr:rowOff>174828</xdr:rowOff>
    </xdr:to>
    <xdr:graphicFrame macro="">
      <xdr:nvGraphicFramePr>
        <xdr:cNvPr id="3" name="Chart 4">
          <a:extLst>
            <a:ext uri="{FF2B5EF4-FFF2-40B4-BE49-F238E27FC236}">
              <a16:creationId xmlns:a16="http://schemas.microsoft.com/office/drawing/2014/main" id="{D6799E25-AF20-411F-B83A-0F600FAA41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175260</xdr:colOff>
      <xdr:row>11</xdr:row>
      <xdr:rowOff>114300</xdr:rowOff>
    </xdr:from>
    <xdr:to>
      <xdr:col>10</xdr:col>
      <xdr:colOff>266700</xdr:colOff>
      <xdr:row>13</xdr:row>
      <xdr:rowOff>0</xdr:rowOff>
    </xdr:to>
    <xdr:sp macro="" textlink="">
      <xdr:nvSpPr>
        <xdr:cNvPr id="4" name="Rectangle 9">
          <a:extLst>
            <a:ext uri="{FF2B5EF4-FFF2-40B4-BE49-F238E27FC236}">
              <a16:creationId xmlns:a16="http://schemas.microsoft.com/office/drawing/2014/main" id="{095859DD-9F7C-4E71-925E-A7A1E6ED9068}"/>
            </a:ext>
          </a:extLst>
        </xdr:cNvPr>
        <xdr:cNvSpPr>
          <a:spLocks noChangeArrowheads="1"/>
        </xdr:cNvSpPr>
      </xdr:nvSpPr>
      <xdr:spPr bwMode="auto">
        <a:xfrm>
          <a:off x="3695700" y="2255520"/>
          <a:ext cx="4701540" cy="266700"/>
        </a:xfrm>
        <a:prstGeom prst="rect">
          <a:avLst/>
        </a:prstGeom>
        <a:noFill/>
        <a:ln w="9525" algn="ctr">
          <a:noFill/>
          <a:miter lim="800000"/>
          <a:headEnd/>
          <a:tailEnd/>
        </a:ln>
        <a:effectLst>
          <a:prstShdw prst="shdw17" dist="17961" dir="2700000">
            <a:srgbClr val="FFFFFF">
              <a:gamma/>
              <a:shade val="60000"/>
              <a:invGamma/>
            </a:srgbClr>
          </a:prstShdw>
        </a:effectLst>
      </xdr:spPr>
      <xdr:txBody>
        <a:bodyPr vertOverflow="clip" wrap="square" lIns="91440" tIns="45720" rIns="91440" bIns="45720" anchor="t" upright="1"/>
        <a:lstStyle/>
        <a:p>
          <a:pPr algn="l" rtl="1">
            <a:defRPr sz="1000"/>
          </a:pPr>
          <a:r>
            <a:rPr lang="fr-FR" sz="1200" b="1" i="0" strike="noStrike">
              <a:solidFill>
                <a:srgbClr val="000000"/>
              </a:solidFill>
              <a:latin typeface="Arial"/>
              <a:cs typeface="Arial"/>
            </a:rPr>
            <a:t>Sécurité conforme aux meilleures pratiques (entre 2.0 et 4.0)</a:t>
          </a:r>
        </a:p>
        <a:p>
          <a:pPr algn="l" rtl="1">
            <a:defRPr sz="1000"/>
          </a:pPr>
          <a:endParaRPr lang="fr-FR" sz="1200" b="1" i="0" strike="noStrike">
            <a:solidFill>
              <a:srgbClr val="000000"/>
            </a:solidFill>
            <a:latin typeface="Arial"/>
            <a:cs typeface="Arial"/>
          </a:endParaRPr>
        </a:p>
        <a:p>
          <a:pPr algn="l" rtl="1">
            <a:defRPr sz="1000"/>
          </a:pPr>
          <a:endParaRPr lang="fr-FR" sz="1200" b="1" i="0" strike="noStrike">
            <a:solidFill>
              <a:srgbClr val="000000"/>
            </a:solidFill>
            <a:latin typeface="Arial"/>
            <a:cs typeface="Arial"/>
          </a:endParaRPr>
        </a:p>
      </xdr:txBody>
    </xdr:sp>
    <xdr:clientData/>
  </xdr:twoCellAnchor>
  <xdr:twoCellAnchor>
    <xdr:from>
      <xdr:col>5</xdr:col>
      <xdr:colOff>883920</xdr:colOff>
      <xdr:row>17</xdr:row>
      <xdr:rowOff>190500</xdr:rowOff>
    </xdr:from>
    <xdr:to>
      <xdr:col>6</xdr:col>
      <xdr:colOff>205740</xdr:colOff>
      <xdr:row>18</xdr:row>
      <xdr:rowOff>160020</xdr:rowOff>
    </xdr:to>
    <xdr:sp macro="" textlink="">
      <xdr:nvSpPr>
        <xdr:cNvPr id="5" name="WordArt 46">
          <a:extLst>
            <a:ext uri="{FF2B5EF4-FFF2-40B4-BE49-F238E27FC236}">
              <a16:creationId xmlns:a16="http://schemas.microsoft.com/office/drawing/2014/main" id="{02115A47-8E02-420B-B8A2-12E37678A3D0}"/>
            </a:ext>
          </a:extLst>
        </xdr:cNvPr>
        <xdr:cNvSpPr>
          <a:spLocks noChangeArrowheads="1" noChangeShapeType="1" noTextEdit="1"/>
        </xdr:cNvSpPr>
      </xdr:nvSpPr>
      <xdr:spPr bwMode="auto">
        <a:xfrm>
          <a:off x="4404360" y="3070860"/>
          <a:ext cx="2446020" cy="160020"/>
        </a:xfrm>
        <a:prstGeom prst="rect">
          <a:avLst/>
        </a:prstGeom>
      </xdr:spPr>
      <xdr:txBody>
        <a:bodyPr wrap="none" fromWordArt="1">
          <a:prstTxWarp prst="textPlain">
            <a:avLst>
              <a:gd name="adj" fmla="val 50000"/>
            </a:avLst>
          </a:prstTxWarp>
        </a:bodyPr>
        <a:lstStyle/>
        <a:p>
          <a:pPr algn="ctr" rtl="0"/>
          <a:r>
            <a:rPr lang="fr-FR" sz="3600" kern="10" spc="0">
              <a:ln w="9525">
                <a:solidFill>
                  <a:srgbClr val="000000"/>
                </a:solidFill>
                <a:round/>
                <a:headEnd/>
                <a:tailEnd/>
              </a:ln>
              <a:solidFill>
                <a:srgbClr val="FFFFFF"/>
              </a:solidFill>
              <a:effectLst/>
              <a:latin typeface="Arial Black"/>
            </a:rPr>
            <a:t>Portrait actuel</a:t>
          </a:r>
        </a:p>
      </xdr:txBody>
    </xdr:sp>
    <xdr:clientData/>
  </xdr:twoCellAnchor>
  <xdr:twoCellAnchor>
    <xdr:from>
      <xdr:col>14</xdr:col>
      <xdr:colOff>129540</xdr:colOff>
      <xdr:row>18</xdr:row>
      <xdr:rowOff>190500</xdr:rowOff>
    </xdr:from>
    <xdr:to>
      <xdr:col>17</xdr:col>
      <xdr:colOff>510540</xdr:colOff>
      <xdr:row>19</xdr:row>
      <xdr:rowOff>160020</xdr:rowOff>
    </xdr:to>
    <xdr:sp macro="" textlink="">
      <xdr:nvSpPr>
        <xdr:cNvPr id="6" name="WordArt 47">
          <a:extLst>
            <a:ext uri="{FF2B5EF4-FFF2-40B4-BE49-F238E27FC236}">
              <a16:creationId xmlns:a16="http://schemas.microsoft.com/office/drawing/2014/main" id="{650DE64E-DFDD-47FE-B4D4-0A0BFF170261}"/>
            </a:ext>
          </a:extLst>
        </xdr:cNvPr>
        <xdr:cNvSpPr>
          <a:spLocks noChangeArrowheads="1" noChangeShapeType="1" noTextEdit="1"/>
        </xdr:cNvSpPr>
      </xdr:nvSpPr>
      <xdr:spPr bwMode="auto">
        <a:xfrm>
          <a:off x="11117580" y="3261360"/>
          <a:ext cx="2590800" cy="297180"/>
        </a:xfrm>
        <a:prstGeom prst="rect">
          <a:avLst/>
        </a:prstGeom>
      </xdr:spPr>
      <xdr:txBody>
        <a:bodyPr wrap="none" fromWordArt="1">
          <a:prstTxWarp prst="textPlain">
            <a:avLst>
              <a:gd name="adj" fmla="val 50000"/>
            </a:avLst>
          </a:prstTxWarp>
        </a:bodyPr>
        <a:lstStyle/>
        <a:p>
          <a:pPr algn="ctr" rtl="0"/>
          <a:r>
            <a:rPr lang="fr-FR" sz="3600" kern="10" spc="0">
              <a:ln w="9525">
                <a:solidFill>
                  <a:srgbClr val="000000"/>
                </a:solidFill>
                <a:round/>
                <a:headEnd/>
                <a:tailEnd/>
              </a:ln>
              <a:solidFill>
                <a:srgbClr val="FFFFFF"/>
              </a:solidFill>
              <a:effectLst/>
              <a:latin typeface="Arial Black"/>
            </a:rPr>
            <a:t>Portrait cible</a:t>
          </a:r>
        </a:p>
      </xdr:txBody>
    </xdr:sp>
    <xdr:clientData/>
  </xdr:twoCellAnchor>
  <xdr:twoCellAnchor>
    <xdr:from>
      <xdr:col>0</xdr:col>
      <xdr:colOff>609600</xdr:colOff>
      <xdr:row>57</xdr:row>
      <xdr:rowOff>0</xdr:rowOff>
    </xdr:from>
    <xdr:to>
      <xdr:col>15</xdr:col>
      <xdr:colOff>317962</xdr:colOff>
      <xdr:row>89</xdr:row>
      <xdr:rowOff>113525</xdr:rowOff>
    </xdr:to>
    <xdr:graphicFrame macro="">
      <xdr:nvGraphicFramePr>
        <xdr:cNvPr id="7" name="Chart 11">
          <a:extLst>
            <a:ext uri="{FF2B5EF4-FFF2-40B4-BE49-F238E27FC236}">
              <a16:creationId xmlns:a16="http://schemas.microsoft.com/office/drawing/2014/main" id="{3AFD1105-4ACF-420B-A111-AA667F273C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51461</xdr:colOff>
      <xdr:row>16</xdr:row>
      <xdr:rowOff>132607</xdr:rowOff>
    </xdr:from>
    <xdr:to>
      <xdr:col>31</xdr:col>
      <xdr:colOff>6928</xdr:colOff>
      <xdr:row>42</xdr:row>
      <xdr:rowOff>69272</xdr:rowOff>
    </xdr:to>
    <xdr:graphicFrame macro="">
      <xdr:nvGraphicFramePr>
        <xdr:cNvPr id="8" name="Chart 4">
          <a:extLst>
            <a:ext uri="{FF2B5EF4-FFF2-40B4-BE49-F238E27FC236}">
              <a16:creationId xmlns:a16="http://schemas.microsoft.com/office/drawing/2014/main" id="{3CACDA61-3FBD-4CEE-A492-2ABC448FAD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22</xdr:col>
      <xdr:colOff>232756</xdr:colOff>
      <xdr:row>35</xdr:row>
      <xdr:rowOff>1168631</xdr:rowOff>
    </xdr:from>
    <xdr:to>
      <xdr:col>24</xdr:col>
      <xdr:colOff>610985</xdr:colOff>
      <xdr:row>37</xdr:row>
      <xdr:rowOff>2598</xdr:rowOff>
    </xdr:to>
    <xdr:pic>
      <xdr:nvPicPr>
        <xdr:cNvPr id="9" name="Picture 5">
          <a:extLst>
            <a:ext uri="{FF2B5EF4-FFF2-40B4-BE49-F238E27FC236}">
              <a16:creationId xmlns:a16="http://schemas.microsoft.com/office/drawing/2014/main" id="{DD751478-FC5B-4DCE-9CCD-D090932FA8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18490276" y="7401791"/>
          <a:ext cx="1947949" cy="434167"/>
        </a:xfrm>
        <a:prstGeom prst="rect">
          <a:avLst/>
        </a:prstGeom>
        <a:noFill/>
        <a:ln w="1">
          <a:noFill/>
          <a:miter lim="800000"/>
          <a:headEnd/>
          <a:tailEnd/>
        </a:ln>
        <a:effectLst/>
      </xdr:spPr>
    </xdr:pic>
    <xdr:clientData/>
  </xdr:twoCellAnchor>
</xdr:wsDr>
</file>

<file path=xl/drawings/drawing63.xml><?xml version="1.0" encoding="utf-8"?>
<c:userShapes xmlns:c="http://schemas.openxmlformats.org/drawingml/2006/chart">
  <cdr:relSizeAnchor xmlns:cdr="http://schemas.openxmlformats.org/drawingml/2006/chartDrawing">
    <cdr:from>
      <cdr:x>0.50295</cdr:x>
      <cdr:y>0.52395</cdr:y>
    </cdr:from>
    <cdr:to>
      <cdr:x>0.51231</cdr:x>
      <cdr:y>0.55352</cdr:y>
    </cdr:to>
    <cdr:sp macro="" textlink="">
      <cdr:nvSpPr>
        <cdr:cNvPr id="17409" name="Text Box 1"/>
        <cdr:cNvSpPr txBox="1">
          <a:spLocks xmlns:a="http://schemas.openxmlformats.org/drawingml/2006/main" noChangeArrowheads="1"/>
        </cdr:cNvSpPr>
      </cdr:nvSpPr>
      <cdr:spPr bwMode="auto">
        <a:xfrm xmlns:a="http://schemas.openxmlformats.org/drawingml/2006/main">
          <a:off x="3439048" y="2476791"/>
          <a:ext cx="63993" cy="139916"/>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1">
            <a:defRPr sz="1000"/>
          </a:pPr>
          <a:r>
            <a:rPr lang="fr-FR" sz="800" b="0" i="0" strike="noStrike">
              <a:solidFill>
                <a:srgbClr val="000000"/>
              </a:solidFill>
              <a:latin typeface="Arial"/>
              <a:cs typeface="Arial"/>
            </a:rPr>
            <a:t> </a:t>
          </a:r>
        </a:p>
      </cdr:txBody>
    </cdr:sp>
  </cdr:relSizeAnchor>
</c:userShapes>
</file>

<file path=xl/drawings/drawing64.xml><?xml version="1.0" encoding="utf-8"?>
<c:userShapes xmlns:c="http://schemas.openxmlformats.org/drawingml/2006/chart">
  <cdr:relSizeAnchor xmlns:cdr="http://schemas.openxmlformats.org/drawingml/2006/chartDrawing">
    <cdr:from>
      <cdr:x>0.25909</cdr:x>
      <cdr:y>0.12114</cdr:y>
    </cdr:from>
    <cdr:to>
      <cdr:x>0.64902</cdr:x>
      <cdr:y>0.18325</cdr:y>
    </cdr:to>
    <cdr:sp macro="" textlink="">
      <cdr:nvSpPr>
        <cdr:cNvPr id="2" name="WordArt 47">
          <a:extLst xmlns:a="http://schemas.openxmlformats.org/drawingml/2006/main">
            <a:ext uri="{FF2B5EF4-FFF2-40B4-BE49-F238E27FC236}">
              <a16:creationId xmlns:a16="http://schemas.microsoft.com/office/drawing/2014/main" id="{00000000-0008-0000-0000-00002F400000}"/>
            </a:ext>
          </a:extLst>
        </cdr:cNvPr>
        <cdr:cNvSpPr>
          <a:spLocks xmlns:a="http://schemas.openxmlformats.org/drawingml/2006/main" noChangeArrowheads="1" noChangeShapeType="1" noTextEdit="1"/>
        </cdr:cNvSpPr>
      </cdr:nvSpPr>
      <cdr:spPr bwMode="auto">
        <a:xfrm xmlns:a="http://schemas.openxmlformats.org/drawingml/2006/main">
          <a:off x="1680633" y="601133"/>
          <a:ext cx="2529417" cy="308187"/>
        </a:xfrm>
        <a:prstGeom xmlns:a="http://schemas.openxmlformats.org/drawingml/2006/main" prst="rect">
          <a:avLst/>
        </a:prstGeom>
      </cdr:spPr>
      <cdr:txBody>
        <a:bodyPr xmlns:a="http://schemas.openxmlformats.org/drawingml/2006/main" wrap="none" numCol="1" fromWordArt="1">
          <a:prstTxWarp prst="textPlain">
            <a:avLst>
              <a:gd name="adj" fmla="val 50000"/>
            </a:avLst>
          </a:prstTxWarp>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r>
            <a:rPr lang="fr-FR" sz="3600" kern="10" spc="0">
              <a:ln w="9525">
                <a:solidFill>
                  <a:srgbClr val="000000"/>
                </a:solidFill>
                <a:round/>
                <a:headEnd/>
                <a:tailEnd/>
              </a:ln>
              <a:solidFill>
                <a:srgbClr val="FFFFFF"/>
              </a:solidFill>
              <a:effectLst/>
              <a:latin typeface="Arial Black"/>
            </a:rPr>
            <a:t>Portrait actuel VS cible</a:t>
          </a:r>
        </a:p>
      </cdr:txBody>
    </cdr:sp>
  </cdr:relSizeAnchor>
</c:userShapes>
</file>

<file path=xl/drawings/drawing65.xml><?xml version="1.0" encoding="utf-8"?>
<xdr:wsDr xmlns:xdr="http://schemas.openxmlformats.org/drawingml/2006/spreadsheetDrawing" xmlns:a="http://schemas.openxmlformats.org/drawingml/2006/main">
  <xdr:twoCellAnchor>
    <xdr:from>
      <xdr:col>4</xdr:col>
      <xdr:colOff>0</xdr:colOff>
      <xdr:row>13</xdr:row>
      <xdr:rowOff>0</xdr:rowOff>
    </xdr:from>
    <xdr:to>
      <xdr:col>8</xdr:col>
      <xdr:colOff>238251</xdr:colOff>
      <xdr:row>32</xdr:row>
      <xdr:rowOff>152399</xdr:rowOff>
    </xdr:to>
    <xdr:graphicFrame macro="">
      <xdr:nvGraphicFramePr>
        <xdr:cNvPr id="2" name="Chart 2">
          <a:extLst>
            <a:ext uri="{FF2B5EF4-FFF2-40B4-BE49-F238E27FC236}">
              <a16:creationId xmlns:a16="http://schemas.microsoft.com/office/drawing/2014/main" id="{9AEE3C13-B5D3-4755-A56B-C9B49061E5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6.xml><?xml version="1.0" encoding="utf-8"?>
<xdr:wsDr xmlns:xdr="http://schemas.openxmlformats.org/drawingml/2006/spreadsheetDrawing" xmlns:a="http://schemas.openxmlformats.org/drawingml/2006/main">
  <xdr:twoCellAnchor>
    <xdr:from>
      <xdr:col>4</xdr:col>
      <xdr:colOff>0</xdr:colOff>
      <xdr:row>13</xdr:row>
      <xdr:rowOff>0</xdr:rowOff>
    </xdr:from>
    <xdr:to>
      <xdr:col>8</xdr:col>
      <xdr:colOff>243353</xdr:colOff>
      <xdr:row>33</xdr:row>
      <xdr:rowOff>16328</xdr:rowOff>
    </xdr:to>
    <xdr:graphicFrame macro="">
      <xdr:nvGraphicFramePr>
        <xdr:cNvPr id="2" name="Chart 2">
          <a:extLst>
            <a:ext uri="{FF2B5EF4-FFF2-40B4-BE49-F238E27FC236}">
              <a16:creationId xmlns:a16="http://schemas.microsoft.com/office/drawing/2014/main" id="{86FA0517-9310-410A-83E9-CF9904A4B0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7.xml><?xml version="1.0" encoding="utf-8"?>
<xdr:wsDr xmlns:xdr="http://schemas.openxmlformats.org/drawingml/2006/spreadsheetDrawing" xmlns:a="http://schemas.openxmlformats.org/drawingml/2006/main">
  <xdr:twoCellAnchor>
    <xdr:from>
      <xdr:col>4</xdr:col>
      <xdr:colOff>0</xdr:colOff>
      <xdr:row>14</xdr:row>
      <xdr:rowOff>0</xdr:rowOff>
    </xdr:from>
    <xdr:to>
      <xdr:col>8</xdr:col>
      <xdr:colOff>231447</xdr:colOff>
      <xdr:row>33</xdr:row>
      <xdr:rowOff>159203</xdr:rowOff>
    </xdr:to>
    <xdr:graphicFrame macro="">
      <xdr:nvGraphicFramePr>
        <xdr:cNvPr id="2" name="Chart 2">
          <a:extLst>
            <a:ext uri="{FF2B5EF4-FFF2-40B4-BE49-F238E27FC236}">
              <a16:creationId xmlns:a16="http://schemas.microsoft.com/office/drawing/2014/main" id="{8D334002-376E-400B-9A73-A8003374C5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8.xml><?xml version="1.0" encoding="utf-8"?>
<xdr:wsDr xmlns:xdr="http://schemas.openxmlformats.org/drawingml/2006/spreadsheetDrawing" xmlns:a="http://schemas.openxmlformats.org/drawingml/2006/main">
  <xdr:twoCellAnchor>
    <xdr:from>
      <xdr:col>1</xdr:col>
      <xdr:colOff>199505</xdr:colOff>
      <xdr:row>16</xdr:row>
      <xdr:rowOff>166255</xdr:rowOff>
    </xdr:from>
    <xdr:to>
      <xdr:col>12</xdr:col>
      <xdr:colOff>513310</xdr:colOff>
      <xdr:row>36</xdr:row>
      <xdr:rowOff>184266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328352</xdr:colOff>
      <xdr:row>16</xdr:row>
      <xdr:rowOff>82435</xdr:rowOff>
    </xdr:from>
    <xdr:to>
      <xdr:col>20</xdr:col>
      <xdr:colOff>595745</xdr:colOff>
      <xdr:row>41</xdr:row>
      <xdr:rowOff>151015</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175260</xdr:colOff>
      <xdr:row>12</xdr:row>
      <xdr:rowOff>114300</xdr:rowOff>
    </xdr:from>
    <xdr:to>
      <xdr:col>10</xdr:col>
      <xdr:colOff>266700</xdr:colOff>
      <xdr:row>15</xdr:row>
      <xdr:rowOff>0</xdr:rowOff>
    </xdr:to>
    <xdr:sp macro="" textlink="">
      <xdr:nvSpPr>
        <xdr:cNvPr id="4" name="Rectangle 9"/>
        <xdr:cNvSpPr>
          <a:spLocks noChangeArrowheads="1"/>
        </xdr:cNvSpPr>
      </xdr:nvSpPr>
      <xdr:spPr bwMode="auto">
        <a:xfrm>
          <a:off x="3695700" y="2430780"/>
          <a:ext cx="4701540" cy="266700"/>
        </a:xfrm>
        <a:prstGeom prst="rect">
          <a:avLst/>
        </a:prstGeom>
        <a:noFill/>
        <a:ln w="9525" algn="ctr">
          <a:noFill/>
          <a:miter lim="800000"/>
          <a:headEnd/>
          <a:tailEnd/>
        </a:ln>
        <a:effectLst>
          <a:prstShdw prst="shdw17" dist="17961" dir="2700000">
            <a:srgbClr val="FFFFFF">
              <a:gamma/>
              <a:shade val="60000"/>
              <a:invGamma/>
            </a:srgbClr>
          </a:prstShdw>
        </a:effectLst>
      </xdr:spPr>
      <xdr:txBody>
        <a:bodyPr vertOverflow="clip" wrap="square" lIns="91440" tIns="45720" rIns="91440" bIns="45720" anchor="t" upright="1"/>
        <a:lstStyle/>
        <a:p>
          <a:pPr algn="l" rtl="1">
            <a:defRPr sz="1000"/>
          </a:pPr>
          <a:r>
            <a:rPr lang="fr-FR" sz="1200" b="1" i="0" strike="noStrike">
              <a:solidFill>
                <a:srgbClr val="000000"/>
              </a:solidFill>
              <a:latin typeface="Arial"/>
              <a:cs typeface="Arial"/>
            </a:rPr>
            <a:t>Sécurité conforme aux meilleures pratiques (entre 2.0 et 4.0)</a:t>
          </a:r>
        </a:p>
        <a:p>
          <a:pPr algn="l" rtl="1">
            <a:defRPr sz="1000"/>
          </a:pPr>
          <a:endParaRPr lang="fr-FR" sz="1200" b="1" i="0" strike="noStrike">
            <a:solidFill>
              <a:srgbClr val="000000"/>
            </a:solidFill>
            <a:latin typeface="Arial"/>
            <a:cs typeface="Arial"/>
          </a:endParaRPr>
        </a:p>
        <a:p>
          <a:pPr algn="l" rtl="1">
            <a:defRPr sz="1000"/>
          </a:pPr>
          <a:endParaRPr lang="fr-FR" sz="1200" b="1" i="0" strike="noStrike">
            <a:solidFill>
              <a:srgbClr val="000000"/>
            </a:solidFill>
            <a:latin typeface="Arial"/>
            <a:cs typeface="Arial"/>
          </a:endParaRPr>
        </a:p>
      </xdr:txBody>
    </xdr:sp>
    <xdr:clientData/>
  </xdr:twoCellAnchor>
  <xdr:twoCellAnchor>
    <xdr:from>
      <xdr:col>5</xdr:col>
      <xdr:colOff>883920</xdr:colOff>
      <xdr:row>18</xdr:row>
      <xdr:rowOff>190500</xdr:rowOff>
    </xdr:from>
    <xdr:to>
      <xdr:col>6</xdr:col>
      <xdr:colOff>205740</xdr:colOff>
      <xdr:row>19</xdr:row>
      <xdr:rowOff>160020</xdr:rowOff>
    </xdr:to>
    <xdr:sp macro="" textlink="">
      <xdr:nvSpPr>
        <xdr:cNvPr id="5" name="WordArt 46"/>
        <xdr:cNvSpPr>
          <a:spLocks noChangeArrowheads="1" noChangeShapeType="1" noTextEdit="1"/>
        </xdr:cNvSpPr>
      </xdr:nvSpPr>
      <xdr:spPr bwMode="auto">
        <a:xfrm>
          <a:off x="4404360" y="3253740"/>
          <a:ext cx="2446020" cy="297180"/>
        </a:xfrm>
        <a:prstGeom prst="rect">
          <a:avLst/>
        </a:prstGeom>
      </xdr:spPr>
      <xdr:txBody>
        <a:bodyPr wrap="none" fromWordArt="1">
          <a:prstTxWarp prst="textPlain">
            <a:avLst>
              <a:gd name="adj" fmla="val 50000"/>
            </a:avLst>
          </a:prstTxWarp>
        </a:bodyPr>
        <a:lstStyle/>
        <a:p>
          <a:pPr algn="ctr" rtl="0"/>
          <a:r>
            <a:rPr lang="fr-FR" sz="3600" kern="10" spc="0">
              <a:ln w="9525">
                <a:solidFill>
                  <a:srgbClr val="000000"/>
                </a:solidFill>
                <a:round/>
                <a:headEnd/>
                <a:tailEnd/>
              </a:ln>
              <a:solidFill>
                <a:srgbClr val="FFFFFF"/>
              </a:solidFill>
              <a:effectLst/>
              <a:latin typeface="Arial Black"/>
            </a:rPr>
            <a:t>Portrait actuel</a:t>
          </a:r>
        </a:p>
      </xdr:txBody>
    </xdr:sp>
    <xdr:clientData/>
  </xdr:twoCellAnchor>
  <xdr:twoCellAnchor>
    <xdr:from>
      <xdr:col>14</xdr:col>
      <xdr:colOff>129540</xdr:colOff>
      <xdr:row>18</xdr:row>
      <xdr:rowOff>190500</xdr:rowOff>
    </xdr:from>
    <xdr:to>
      <xdr:col>17</xdr:col>
      <xdr:colOff>510540</xdr:colOff>
      <xdr:row>19</xdr:row>
      <xdr:rowOff>160020</xdr:rowOff>
    </xdr:to>
    <xdr:sp macro="" textlink="">
      <xdr:nvSpPr>
        <xdr:cNvPr id="6" name="WordArt 47"/>
        <xdr:cNvSpPr>
          <a:spLocks noChangeArrowheads="1" noChangeShapeType="1" noTextEdit="1"/>
        </xdr:cNvSpPr>
      </xdr:nvSpPr>
      <xdr:spPr bwMode="auto">
        <a:xfrm>
          <a:off x="11117580" y="3253740"/>
          <a:ext cx="2590800" cy="297180"/>
        </a:xfrm>
        <a:prstGeom prst="rect">
          <a:avLst/>
        </a:prstGeom>
      </xdr:spPr>
      <xdr:txBody>
        <a:bodyPr wrap="none" fromWordArt="1">
          <a:prstTxWarp prst="textPlain">
            <a:avLst>
              <a:gd name="adj" fmla="val 50000"/>
            </a:avLst>
          </a:prstTxWarp>
        </a:bodyPr>
        <a:lstStyle/>
        <a:p>
          <a:pPr algn="ctr" rtl="0"/>
          <a:r>
            <a:rPr lang="fr-FR" sz="3600" kern="10" spc="0">
              <a:ln w="9525">
                <a:solidFill>
                  <a:srgbClr val="000000"/>
                </a:solidFill>
                <a:round/>
                <a:headEnd/>
                <a:tailEnd/>
              </a:ln>
              <a:solidFill>
                <a:srgbClr val="FFFFFF"/>
              </a:solidFill>
              <a:effectLst/>
              <a:latin typeface="Arial Black"/>
            </a:rPr>
            <a:t>Portrait cible</a:t>
          </a:r>
        </a:p>
      </xdr:txBody>
    </xdr:sp>
    <xdr:clientData/>
  </xdr:twoCellAnchor>
  <xdr:twoCellAnchor>
    <xdr:from>
      <xdr:col>0</xdr:col>
      <xdr:colOff>609600</xdr:colOff>
      <xdr:row>57</xdr:row>
      <xdr:rowOff>0</xdr:rowOff>
    </xdr:from>
    <xdr:to>
      <xdr:col>15</xdr:col>
      <xdr:colOff>317962</xdr:colOff>
      <xdr:row>89</xdr:row>
      <xdr:rowOff>113525</xdr:rowOff>
    </xdr:to>
    <xdr:graphicFrame macro="">
      <xdr:nvGraphicFramePr>
        <xdr:cNvPr id="7" name="Chart 11">
          <a:extLst>
            <a:ext uri="{FF2B5EF4-FFF2-40B4-BE49-F238E27FC236}">
              <a16:creationId xmlns:a16="http://schemas.microsoft.com/office/drawing/2014/main" id="{00000000-0008-0000-0000-00000B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51461</xdr:colOff>
      <xdr:row>16</xdr:row>
      <xdr:rowOff>132607</xdr:rowOff>
    </xdr:from>
    <xdr:to>
      <xdr:col>31</xdr:col>
      <xdr:colOff>6928</xdr:colOff>
      <xdr:row>42</xdr:row>
      <xdr:rowOff>69272</xdr:rowOff>
    </xdr:to>
    <xdr:graphicFrame macro="">
      <xdr:nvGraphicFramePr>
        <xdr:cNvPr id="8" name="Chart 4">
          <a:extLst>
            <a:ext uri="{FF2B5EF4-FFF2-40B4-BE49-F238E27FC236}">
              <a16:creationId xmlns:a16="http://schemas.microsoft.com/office/drawing/2014/main" id="{89B9E7E5-E46D-43B2-81FE-91EF97C3E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22</xdr:col>
      <xdr:colOff>232756</xdr:colOff>
      <xdr:row>35</xdr:row>
      <xdr:rowOff>1168631</xdr:rowOff>
    </xdr:from>
    <xdr:to>
      <xdr:col>24</xdr:col>
      <xdr:colOff>610985</xdr:colOff>
      <xdr:row>36</xdr:row>
      <xdr:rowOff>221673</xdr:rowOff>
    </xdr:to>
    <xdr:pic>
      <xdr:nvPicPr>
        <xdr:cNvPr id="9" name="Picture 5"/>
        <xdr:cNvPicPr>
          <a:picLocks noChangeAspect="1" noChangeArrowheads="1"/>
        </xdr:cNvPicPr>
      </xdr:nvPicPr>
      <xdr:blipFill>
        <a:blip xmlns:r="http://schemas.openxmlformats.org/officeDocument/2006/relationships" r:embed="rId5"/>
        <a:srcRect/>
        <a:stretch>
          <a:fillRect/>
        </a:stretch>
      </xdr:blipFill>
      <xdr:spPr bwMode="auto">
        <a:xfrm>
          <a:off x="18490276" y="7394171"/>
          <a:ext cx="1947949" cy="432262"/>
        </a:xfrm>
        <a:prstGeom prst="rect">
          <a:avLst/>
        </a:prstGeom>
        <a:noFill/>
        <a:ln w="1">
          <a:noFill/>
          <a:miter lim="800000"/>
          <a:headEnd/>
          <a:tailEnd/>
        </a:ln>
        <a:effectLst/>
      </xdr:spPr>
    </xdr:pic>
    <xdr:clientData/>
  </xdr:twoCellAnchor>
</xdr:wsDr>
</file>

<file path=xl/drawings/drawing69.xml><?xml version="1.0" encoding="utf-8"?>
<c:userShapes xmlns:c="http://schemas.openxmlformats.org/drawingml/2006/chart">
  <cdr:relSizeAnchor xmlns:cdr="http://schemas.openxmlformats.org/drawingml/2006/chartDrawing">
    <cdr:from>
      <cdr:x>0.50295</cdr:x>
      <cdr:y>0.52395</cdr:y>
    </cdr:from>
    <cdr:to>
      <cdr:x>0.51231</cdr:x>
      <cdr:y>0.55352</cdr:y>
    </cdr:to>
    <cdr:sp macro="" textlink="">
      <cdr:nvSpPr>
        <cdr:cNvPr id="17409" name="Text Box 1"/>
        <cdr:cNvSpPr txBox="1">
          <a:spLocks xmlns:a="http://schemas.openxmlformats.org/drawingml/2006/main" noChangeArrowheads="1"/>
        </cdr:cNvSpPr>
      </cdr:nvSpPr>
      <cdr:spPr bwMode="auto">
        <a:xfrm xmlns:a="http://schemas.openxmlformats.org/drawingml/2006/main">
          <a:off x="3439048" y="2476791"/>
          <a:ext cx="63993" cy="139916"/>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1">
            <a:defRPr sz="1000"/>
          </a:pPr>
          <a:r>
            <a:rPr lang="fr-FR" sz="800" b="0" i="0" strike="noStrike">
              <a:solidFill>
                <a:srgbClr val="000000"/>
              </a:solidFill>
              <a:latin typeface="Arial"/>
              <a:cs typeface="Arial"/>
            </a:rPr>
            <a:t> </a:t>
          </a:r>
        </a:p>
      </cdr:txBody>
    </cdr:sp>
  </cdr:relSizeAnchor>
</c:userShapes>
</file>

<file path=xl/drawings/drawing7.xml><?xml version="1.0" encoding="utf-8"?>
<xdr:wsDr xmlns:xdr="http://schemas.openxmlformats.org/drawingml/2006/spreadsheetDrawing" xmlns:a="http://schemas.openxmlformats.org/drawingml/2006/main">
  <xdr:twoCellAnchor>
    <xdr:from>
      <xdr:col>4</xdr:col>
      <xdr:colOff>22860</xdr:colOff>
      <xdr:row>10</xdr:row>
      <xdr:rowOff>68580</xdr:rowOff>
    </xdr:from>
    <xdr:to>
      <xdr:col>8</xdr:col>
      <xdr:colOff>265465</xdr:colOff>
      <xdr:row>30</xdr:row>
      <xdr:rowOff>105590</xdr:rowOff>
    </xdr:to>
    <xdr:graphicFrame macro="">
      <xdr:nvGraphicFramePr>
        <xdr:cNvPr id="2" name="Chart 2">
          <a:extLst>
            <a:ext uri="{FF2B5EF4-FFF2-40B4-BE49-F238E27FC236}">
              <a16:creationId xmlns:a16="http://schemas.microsoft.com/office/drawing/2014/main" id="{00000000-0008-0000-0100-0000023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0.xml><?xml version="1.0" encoding="utf-8"?>
<c:userShapes xmlns:c="http://schemas.openxmlformats.org/drawingml/2006/chart">
  <cdr:relSizeAnchor xmlns:cdr="http://schemas.openxmlformats.org/drawingml/2006/chartDrawing">
    <cdr:from>
      <cdr:x>0.25909</cdr:x>
      <cdr:y>0.12114</cdr:y>
    </cdr:from>
    <cdr:to>
      <cdr:x>0.64902</cdr:x>
      <cdr:y>0.18325</cdr:y>
    </cdr:to>
    <cdr:sp macro="" textlink="">
      <cdr:nvSpPr>
        <cdr:cNvPr id="2" name="WordArt 47">
          <a:extLst xmlns:a="http://schemas.openxmlformats.org/drawingml/2006/main">
            <a:ext uri="{FF2B5EF4-FFF2-40B4-BE49-F238E27FC236}">
              <a16:creationId xmlns:a16="http://schemas.microsoft.com/office/drawing/2014/main" id="{00000000-0008-0000-0000-00002F400000}"/>
            </a:ext>
          </a:extLst>
        </cdr:cNvPr>
        <cdr:cNvSpPr>
          <a:spLocks xmlns:a="http://schemas.openxmlformats.org/drawingml/2006/main" noChangeArrowheads="1" noChangeShapeType="1" noTextEdit="1"/>
        </cdr:cNvSpPr>
      </cdr:nvSpPr>
      <cdr:spPr bwMode="auto">
        <a:xfrm xmlns:a="http://schemas.openxmlformats.org/drawingml/2006/main">
          <a:off x="1680633" y="601133"/>
          <a:ext cx="2529417" cy="308187"/>
        </a:xfrm>
        <a:prstGeom xmlns:a="http://schemas.openxmlformats.org/drawingml/2006/main" prst="rect">
          <a:avLst/>
        </a:prstGeom>
      </cdr:spPr>
      <cdr:txBody>
        <a:bodyPr xmlns:a="http://schemas.openxmlformats.org/drawingml/2006/main" wrap="none" numCol="1" fromWordArt="1">
          <a:prstTxWarp prst="textPlain">
            <a:avLst>
              <a:gd name="adj" fmla="val 50000"/>
            </a:avLst>
          </a:prstTxWarp>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r>
            <a:rPr lang="fr-FR" sz="3600" kern="10" spc="0">
              <a:ln w="9525">
                <a:solidFill>
                  <a:srgbClr val="000000"/>
                </a:solidFill>
                <a:round/>
                <a:headEnd/>
                <a:tailEnd/>
              </a:ln>
              <a:solidFill>
                <a:srgbClr val="FFFFFF"/>
              </a:solidFill>
              <a:effectLst/>
              <a:latin typeface="Arial Black"/>
            </a:rPr>
            <a:t>Portrait actuel VS cible</a:t>
          </a:r>
        </a:p>
      </cdr:txBody>
    </cdr:sp>
  </cdr:relSizeAnchor>
</c:userShapes>
</file>

<file path=xl/drawings/drawing71.xml><?xml version="1.0" encoding="utf-8"?>
<xdr:wsDr xmlns:xdr="http://schemas.openxmlformats.org/drawingml/2006/spreadsheetDrawing" xmlns:a="http://schemas.openxmlformats.org/drawingml/2006/main">
  <xdr:twoCellAnchor>
    <xdr:from>
      <xdr:col>4</xdr:col>
      <xdr:colOff>10885</xdr:colOff>
      <xdr:row>15</xdr:row>
      <xdr:rowOff>32657</xdr:rowOff>
    </xdr:from>
    <xdr:to>
      <xdr:col>8</xdr:col>
      <xdr:colOff>249136</xdr:colOff>
      <xdr:row>35</xdr:row>
      <xdr:rowOff>48985</xdr:rowOff>
    </xdr:to>
    <xdr:graphicFrame macro="">
      <xdr:nvGraphicFramePr>
        <xdr:cNvPr id="2" name="Chart 2">
          <a:extLst>
            <a:ext uri="{FF2B5EF4-FFF2-40B4-BE49-F238E27FC236}">
              <a16:creationId xmlns:a16="http://schemas.microsoft.com/office/drawing/2014/main" id="{00000000-0008-0000-0100-0000023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2.xml><?xml version="1.0" encoding="utf-8"?>
<xdr:wsDr xmlns:xdr="http://schemas.openxmlformats.org/drawingml/2006/spreadsheetDrawing" xmlns:a="http://schemas.openxmlformats.org/drawingml/2006/main">
  <xdr:twoCellAnchor>
    <xdr:from>
      <xdr:col>4</xdr:col>
      <xdr:colOff>8964</xdr:colOff>
      <xdr:row>12</xdr:row>
      <xdr:rowOff>44824</xdr:rowOff>
    </xdr:from>
    <xdr:to>
      <xdr:col>8</xdr:col>
      <xdr:colOff>254259</xdr:colOff>
      <xdr:row>32</xdr:row>
      <xdr:rowOff>77800</xdr:rowOff>
    </xdr:to>
    <xdr:graphicFrame macro="">
      <xdr:nvGraphicFramePr>
        <xdr:cNvPr id="2" name="Chart 2">
          <a:extLst>
            <a:ext uri="{FF2B5EF4-FFF2-40B4-BE49-F238E27FC236}">
              <a16:creationId xmlns:a16="http://schemas.microsoft.com/office/drawing/2014/main" id="{00000000-0008-0000-0100-0000023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3.xml><?xml version="1.0" encoding="utf-8"?>
<xdr:wsDr xmlns:xdr="http://schemas.openxmlformats.org/drawingml/2006/spreadsheetDrawing" xmlns:a="http://schemas.openxmlformats.org/drawingml/2006/main">
  <xdr:twoCellAnchor>
    <xdr:from>
      <xdr:col>4</xdr:col>
      <xdr:colOff>35859</xdr:colOff>
      <xdr:row>16</xdr:row>
      <xdr:rowOff>8965</xdr:rowOff>
    </xdr:from>
    <xdr:to>
      <xdr:col>8</xdr:col>
      <xdr:colOff>281154</xdr:colOff>
      <xdr:row>36</xdr:row>
      <xdr:rowOff>15047</xdr:rowOff>
    </xdr:to>
    <xdr:graphicFrame macro="">
      <xdr:nvGraphicFramePr>
        <xdr:cNvPr id="2" name="Chart 2">
          <a:extLst>
            <a:ext uri="{FF2B5EF4-FFF2-40B4-BE49-F238E27FC236}">
              <a16:creationId xmlns:a16="http://schemas.microsoft.com/office/drawing/2014/main" id="{00000000-0008-0000-0100-0000023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4.xml><?xml version="1.0" encoding="utf-8"?>
<xdr:wsDr xmlns:xdr="http://schemas.openxmlformats.org/drawingml/2006/spreadsheetDrawing" xmlns:a="http://schemas.openxmlformats.org/drawingml/2006/main">
  <xdr:twoCellAnchor>
    <xdr:from>
      <xdr:col>4</xdr:col>
      <xdr:colOff>8965</xdr:colOff>
      <xdr:row>19</xdr:row>
      <xdr:rowOff>35858</xdr:rowOff>
    </xdr:from>
    <xdr:to>
      <xdr:col>8</xdr:col>
      <xdr:colOff>254260</xdr:colOff>
      <xdr:row>39</xdr:row>
      <xdr:rowOff>77799</xdr:rowOff>
    </xdr:to>
    <xdr:graphicFrame macro="">
      <xdr:nvGraphicFramePr>
        <xdr:cNvPr id="2" name="Chart 2">
          <a:extLst>
            <a:ext uri="{FF2B5EF4-FFF2-40B4-BE49-F238E27FC236}">
              <a16:creationId xmlns:a16="http://schemas.microsoft.com/office/drawing/2014/main" id="{00000000-0008-0000-0100-0000023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5.xml><?xml version="1.0" encoding="utf-8"?>
<xdr:wsDr xmlns:xdr="http://schemas.openxmlformats.org/drawingml/2006/spreadsheetDrawing" xmlns:a="http://schemas.openxmlformats.org/drawingml/2006/main">
  <xdr:twoCellAnchor>
    <xdr:from>
      <xdr:col>1</xdr:col>
      <xdr:colOff>446815</xdr:colOff>
      <xdr:row>11</xdr:row>
      <xdr:rowOff>25524</xdr:rowOff>
    </xdr:from>
    <xdr:to>
      <xdr:col>14</xdr:col>
      <xdr:colOff>765759</xdr:colOff>
      <xdr:row>34</xdr:row>
      <xdr:rowOff>176953</xdr:rowOff>
    </xdr:to>
    <xdr:graphicFrame macro="">
      <xdr:nvGraphicFramePr>
        <xdr:cNvPr id="2" name="Chart 1">
          <a:extLst>
            <a:ext uri="{FF2B5EF4-FFF2-40B4-BE49-F238E27FC236}">
              <a16:creationId xmlns:a16="http://schemas.microsoft.com/office/drawing/2014/main" id="{00000000-0008-0000-0000-000001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47962</xdr:colOff>
      <xdr:row>11</xdr:row>
      <xdr:rowOff>27641</xdr:rowOff>
    </xdr:from>
    <xdr:to>
      <xdr:col>23</xdr:col>
      <xdr:colOff>232135</xdr:colOff>
      <xdr:row>36</xdr:row>
      <xdr:rowOff>27640</xdr:rowOff>
    </xdr:to>
    <xdr:graphicFrame macro="">
      <xdr:nvGraphicFramePr>
        <xdr:cNvPr id="3" name="Chart 4">
          <a:extLst>
            <a:ext uri="{FF2B5EF4-FFF2-40B4-BE49-F238E27FC236}">
              <a16:creationId xmlns:a16="http://schemas.microsoft.com/office/drawing/2014/main" id="{00000000-0008-0000-0000-000004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437926</xdr:colOff>
      <xdr:row>27</xdr:row>
      <xdr:rowOff>1061869</xdr:rowOff>
    </xdr:from>
    <xdr:to>
      <xdr:col>19</xdr:col>
      <xdr:colOff>201707</xdr:colOff>
      <xdr:row>28</xdr:row>
      <xdr:rowOff>112059</xdr:rowOff>
    </xdr:to>
    <xdr:pic>
      <xdr:nvPicPr>
        <xdr:cNvPr id="4" name="Picture 5">
          <a:extLst>
            <a:ext uri="{FF2B5EF4-FFF2-40B4-BE49-F238E27FC236}">
              <a16:creationId xmlns:a16="http://schemas.microsoft.com/office/drawing/2014/main" id="{00000000-0008-0000-0000-00000540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12378466" y="5641489"/>
          <a:ext cx="1973581" cy="429410"/>
        </a:xfrm>
        <a:prstGeom prst="rect">
          <a:avLst/>
        </a:prstGeom>
        <a:noFill/>
        <a:ln w="1">
          <a:noFill/>
          <a:miter lim="800000"/>
          <a:headEnd/>
          <a:tailEnd/>
        </a:ln>
        <a:effectLst/>
      </xdr:spPr>
    </xdr:pic>
    <xdr:clientData/>
  </xdr:twoCellAnchor>
  <xdr:twoCellAnchor editAs="oneCell">
    <xdr:from>
      <xdr:col>6</xdr:col>
      <xdr:colOff>480060</xdr:colOff>
      <xdr:row>9</xdr:row>
      <xdr:rowOff>105834</xdr:rowOff>
    </xdr:from>
    <xdr:to>
      <xdr:col>12</xdr:col>
      <xdr:colOff>24553</xdr:colOff>
      <xdr:row>10</xdr:row>
      <xdr:rowOff>292948</xdr:rowOff>
    </xdr:to>
    <xdr:sp macro="" textlink="">
      <xdr:nvSpPr>
        <xdr:cNvPr id="5" name="Rectangle 9">
          <a:extLst>
            <a:ext uri="{FF2B5EF4-FFF2-40B4-BE49-F238E27FC236}">
              <a16:creationId xmlns:a16="http://schemas.microsoft.com/office/drawing/2014/main" id="{00000000-0008-0000-0000-000009400000}"/>
            </a:ext>
          </a:extLst>
        </xdr:cNvPr>
        <xdr:cNvSpPr>
          <a:spLocks noChangeArrowheads="1"/>
        </xdr:cNvSpPr>
      </xdr:nvSpPr>
      <xdr:spPr bwMode="auto">
        <a:xfrm>
          <a:off x="4340860" y="1545167"/>
          <a:ext cx="4751493" cy="356448"/>
        </a:xfrm>
        <a:prstGeom prst="rect">
          <a:avLst/>
        </a:prstGeom>
        <a:noFill/>
        <a:ln w="9525" algn="ctr">
          <a:noFill/>
          <a:miter lim="800000"/>
          <a:headEnd/>
          <a:tailEnd/>
        </a:ln>
        <a:effectLst>
          <a:prstShdw prst="shdw17" dist="17961" dir="2700000">
            <a:srgbClr val="FFFFFF">
              <a:gamma/>
              <a:shade val="60000"/>
              <a:invGamma/>
            </a:srgbClr>
          </a:prstShdw>
        </a:effectLst>
      </xdr:spPr>
      <xdr:txBody>
        <a:bodyPr vertOverflow="clip" wrap="square" lIns="91440" tIns="45720" rIns="91440" bIns="45720" anchor="t" upright="1"/>
        <a:lstStyle/>
        <a:p>
          <a:pPr algn="l" rtl="1">
            <a:defRPr sz="1000"/>
          </a:pPr>
          <a:r>
            <a:rPr lang="fr-FR" sz="1200" b="1" i="0" strike="noStrike">
              <a:solidFill>
                <a:srgbClr val="000000"/>
              </a:solidFill>
              <a:latin typeface="Arial"/>
              <a:cs typeface="Arial"/>
            </a:rPr>
            <a:t>Sécurité conforme aux meilleures pratiques (entre 2.0 et 4.0)</a:t>
          </a:r>
        </a:p>
        <a:p>
          <a:pPr algn="l" rtl="1">
            <a:defRPr sz="1000"/>
          </a:pPr>
          <a:endParaRPr lang="fr-FR" sz="1200" b="1" i="0" strike="noStrike">
            <a:solidFill>
              <a:srgbClr val="000000"/>
            </a:solidFill>
            <a:latin typeface="Arial"/>
            <a:cs typeface="Arial"/>
          </a:endParaRPr>
        </a:p>
        <a:p>
          <a:pPr algn="l" rtl="1">
            <a:defRPr sz="1000"/>
          </a:pPr>
          <a:endParaRPr lang="fr-FR" sz="1200" b="1" i="0" strike="noStrike">
            <a:solidFill>
              <a:srgbClr val="000000"/>
            </a:solidFill>
            <a:latin typeface="Arial"/>
            <a:cs typeface="Arial"/>
          </a:endParaRPr>
        </a:p>
      </xdr:txBody>
    </xdr:sp>
    <xdr:clientData/>
  </xdr:twoCellAnchor>
  <xdr:twoCellAnchor>
    <xdr:from>
      <xdr:col>0</xdr:col>
      <xdr:colOff>0</xdr:colOff>
      <xdr:row>48</xdr:row>
      <xdr:rowOff>160020</xdr:rowOff>
    </xdr:from>
    <xdr:to>
      <xdr:col>17</xdr:col>
      <xdr:colOff>220980</xdr:colOff>
      <xdr:row>85</xdr:row>
      <xdr:rowOff>0</xdr:rowOff>
    </xdr:to>
    <xdr:graphicFrame macro="">
      <xdr:nvGraphicFramePr>
        <xdr:cNvPr id="6" name="Chart 11">
          <a:extLst>
            <a:ext uri="{FF2B5EF4-FFF2-40B4-BE49-F238E27FC236}">
              <a16:creationId xmlns:a16="http://schemas.microsoft.com/office/drawing/2014/main" id="{00000000-0008-0000-0000-00000B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820420</xdr:colOff>
      <xdr:row>13</xdr:row>
      <xdr:rowOff>74083</xdr:rowOff>
    </xdr:from>
    <xdr:to>
      <xdr:col>8</xdr:col>
      <xdr:colOff>142240</xdr:colOff>
      <xdr:row>15</xdr:row>
      <xdr:rowOff>64770</xdr:rowOff>
    </xdr:to>
    <xdr:sp macro="" textlink="">
      <xdr:nvSpPr>
        <xdr:cNvPr id="7" name="WordArt 46">
          <a:extLst>
            <a:ext uri="{FF2B5EF4-FFF2-40B4-BE49-F238E27FC236}">
              <a16:creationId xmlns:a16="http://schemas.microsoft.com/office/drawing/2014/main" id="{00000000-0008-0000-0000-00002E400000}"/>
            </a:ext>
          </a:extLst>
        </xdr:cNvPr>
        <xdr:cNvSpPr>
          <a:spLocks noChangeArrowheads="1" noChangeShapeType="1" noTextEdit="1"/>
        </xdr:cNvSpPr>
      </xdr:nvSpPr>
      <xdr:spPr bwMode="auto">
        <a:xfrm>
          <a:off x="5293360" y="2337223"/>
          <a:ext cx="2446020" cy="318347"/>
        </a:xfrm>
        <a:prstGeom prst="rect">
          <a:avLst/>
        </a:prstGeom>
      </xdr:spPr>
      <xdr:txBody>
        <a:bodyPr wrap="none" fromWordArt="1">
          <a:prstTxWarp prst="textPlain">
            <a:avLst>
              <a:gd name="adj" fmla="val 50000"/>
            </a:avLst>
          </a:prstTxWarp>
        </a:bodyPr>
        <a:lstStyle/>
        <a:p>
          <a:pPr algn="ctr" rtl="0"/>
          <a:r>
            <a:rPr lang="fr-FR" sz="3600" kern="10" spc="0">
              <a:ln w="9525">
                <a:solidFill>
                  <a:srgbClr val="000000"/>
                </a:solidFill>
                <a:round/>
                <a:headEnd/>
                <a:tailEnd/>
              </a:ln>
              <a:solidFill>
                <a:srgbClr val="FFFFFF"/>
              </a:solidFill>
              <a:effectLst/>
              <a:latin typeface="Arial Black"/>
            </a:rPr>
            <a:t>Portrait actuel</a:t>
          </a:r>
        </a:p>
      </xdr:txBody>
    </xdr:sp>
    <xdr:clientData/>
  </xdr:twoCellAnchor>
  <xdr:twoCellAnchor>
    <xdr:from>
      <xdr:col>16</xdr:col>
      <xdr:colOff>298873</xdr:colOff>
      <xdr:row>14</xdr:row>
      <xdr:rowOff>137583</xdr:rowOff>
    </xdr:from>
    <xdr:to>
      <xdr:col>19</xdr:col>
      <xdr:colOff>679873</xdr:colOff>
      <xdr:row>16</xdr:row>
      <xdr:rowOff>128270</xdr:rowOff>
    </xdr:to>
    <xdr:sp macro="" textlink="">
      <xdr:nvSpPr>
        <xdr:cNvPr id="8" name="WordArt 47">
          <a:extLst>
            <a:ext uri="{FF2B5EF4-FFF2-40B4-BE49-F238E27FC236}">
              <a16:creationId xmlns:a16="http://schemas.microsoft.com/office/drawing/2014/main" id="{00000000-0008-0000-0000-00002F400000}"/>
            </a:ext>
          </a:extLst>
        </xdr:cNvPr>
        <xdr:cNvSpPr>
          <a:spLocks noChangeArrowheads="1" noChangeShapeType="1" noTextEdit="1"/>
        </xdr:cNvSpPr>
      </xdr:nvSpPr>
      <xdr:spPr bwMode="auto">
        <a:xfrm>
          <a:off x="12239413" y="2560743"/>
          <a:ext cx="2590800" cy="318347"/>
        </a:xfrm>
        <a:prstGeom prst="rect">
          <a:avLst/>
        </a:prstGeom>
      </xdr:spPr>
      <xdr:txBody>
        <a:bodyPr wrap="none" fromWordArt="1">
          <a:prstTxWarp prst="textPlain">
            <a:avLst>
              <a:gd name="adj" fmla="val 50000"/>
            </a:avLst>
          </a:prstTxWarp>
        </a:bodyPr>
        <a:lstStyle/>
        <a:p>
          <a:pPr algn="ctr" rtl="0"/>
          <a:r>
            <a:rPr lang="fr-FR" sz="3600" kern="10" spc="0">
              <a:ln w="9525">
                <a:solidFill>
                  <a:srgbClr val="000000"/>
                </a:solidFill>
                <a:round/>
                <a:headEnd/>
                <a:tailEnd/>
              </a:ln>
              <a:solidFill>
                <a:srgbClr val="FFFFFF"/>
              </a:solidFill>
              <a:effectLst/>
              <a:latin typeface="Arial Black"/>
            </a:rPr>
            <a:t>Portrait cible</a:t>
          </a:r>
        </a:p>
      </xdr:txBody>
    </xdr:sp>
    <xdr:clientData/>
  </xdr:twoCellAnchor>
  <xdr:twoCellAnchor>
    <xdr:from>
      <xdr:col>22</xdr:col>
      <xdr:colOff>224118</xdr:colOff>
      <xdr:row>7</xdr:row>
      <xdr:rowOff>11205</xdr:rowOff>
    </xdr:from>
    <xdr:to>
      <xdr:col>30</xdr:col>
      <xdr:colOff>599291</xdr:colOff>
      <xdr:row>32</xdr:row>
      <xdr:rowOff>22409</xdr:rowOff>
    </xdr:to>
    <xdr:graphicFrame macro="">
      <xdr:nvGraphicFramePr>
        <xdr:cNvPr id="9" name="Chart 4">
          <a:extLst>
            <a:ext uri="{FF2B5EF4-FFF2-40B4-BE49-F238E27FC236}">
              <a16:creationId xmlns:a16="http://schemas.microsoft.com/office/drawing/2014/main" id="{A94E0ADE-2D75-49D6-956D-D84FA881CD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6.xml><?xml version="1.0" encoding="utf-8"?>
<c:userShapes xmlns:c="http://schemas.openxmlformats.org/drawingml/2006/chart">
  <cdr:relSizeAnchor xmlns:cdr="http://schemas.openxmlformats.org/drawingml/2006/chartDrawing">
    <cdr:from>
      <cdr:x>0.50295</cdr:x>
      <cdr:y>0.52395</cdr:y>
    </cdr:from>
    <cdr:to>
      <cdr:x>0.51231</cdr:x>
      <cdr:y>0.55352</cdr:y>
    </cdr:to>
    <cdr:sp macro="" textlink="">
      <cdr:nvSpPr>
        <cdr:cNvPr id="17409" name="Text Box 1"/>
        <cdr:cNvSpPr txBox="1">
          <a:spLocks xmlns:a="http://schemas.openxmlformats.org/drawingml/2006/main" noChangeArrowheads="1"/>
        </cdr:cNvSpPr>
      </cdr:nvSpPr>
      <cdr:spPr bwMode="auto">
        <a:xfrm xmlns:a="http://schemas.openxmlformats.org/drawingml/2006/main">
          <a:off x="3439048" y="2476791"/>
          <a:ext cx="63993" cy="139916"/>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1">
            <a:defRPr sz="1000"/>
          </a:pPr>
          <a:r>
            <a:rPr lang="fr-FR" sz="800" b="0" i="0" strike="noStrike">
              <a:solidFill>
                <a:srgbClr val="000000"/>
              </a:solidFill>
              <a:latin typeface="Arial"/>
              <a:cs typeface="Arial"/>
            </a:rPr>
            <a:t> </a:t>
          </a:r>
        </a:p>
      </cdr:txBody>
    </cdr:sp>
  </cdr:relSizeAnchor>
</c:userShapes>
</file>

<file path=xl/drawings/drawing77.xml><?xml version="1.0" encoding="utf-8"?>
<c:userShapes xmlns:c="http://schemas.openxmlformats.org/drawingml/2006/chart">
  <cdr:relSizeAnchor xmlns:cdr="http://schemas.openxmlformats.org/drawingml/2006/chartDrawing">
    <cdr:from>
      <cdr:x>0.27626</cdr:x>
      <cdr:y>0.07798</cdr:y>
    </cdr:from>
    <cdr:to>
      <cdr:x>0.66588</cdr:x>
      <cdr:y>0.14143</cdr:y>
    </cdr:to>
    <cdr:sp macro="" textlink="">
      <cdr:nvSpPr>
        <cdr:cNvPr id="2" name="WordArt 47">
          <a:extLst xmlns:a="http://schemas.openxmlformats.org/drawingml/2006/main">
            <a:ext uri="{FF2B5EF4-FFF2-40B4-BE49-F238E27FC236}">
              <a16:creationId xmlns:a16="http://schemas.microsoft.com/office/drawing/2014/main" id="{00000000-0008-0000-0000-00002F400000}"/>
            </a:ext>
          </a:extLst>
        </cdr:cNvPr>
        <cdr:cNvSpPr>
          <a:spLocks xmlns:a="http://schemas.openxmlformats.org/drawingml/2006/main" noChangeArrowheads="1" noChangeShapeType="1" noTextEdit="1"/>
        </cdr:cNvSpPr>
      </cdr:nvSpPr>
      <cdr:spPr bwMode="auto">
        <a:xfrm xmlns:a="http://schemas.openxmlformats.org/drawingml/2006/main">
          <a:off x="1787712" y="375771"/>
          <a:ext cx="2521324" cy="305696"/>
        </a:xfrm>
        <a:prstGeom xmlns:a="http://schemas.openxmlformats.org/drawingml/2006/main" prst="rect">
          <a:avLst/>
        </a:prstGeom>
      </cdr:spPr>
      <cdr:txBody>
        <a:bodyPr xmlns:a="http://schemas.openxmlformats.org/drawingml/2006/main" wrap="none" numCol="1" fromWordArt="1">
          <a:prstTxWarp prst="textPlain">
            <a:avLst>
              <a:gd name="adj" fmla="val 50000"/>
            </a:avLst>
          </a:prstTxWarp>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r>
            <a:rPr lang="fr-FR" sz="3600" kern="10" spc="0">
              <a:ln w="9525">
                <a:solidFill>
                  <a:srgbClr val="000000"/>
                </a:solidFill>
                <a:round/>
                <a:headEnd/>
                <a:tailEnd/>
              </a:ln>
              <a:solidFill>
                <a:srgbClr val="FFFFFF"/>
              </a:solidFill>
              <a:effectLst/>
              <a:latin typeface="Arial Black"/>
            </a:rPr>
            <a:t>Portrait actuel</a:t>
          </a:r>
          <a:r>
            <a:rPr lang="fr-FR" sz="3600" kern="10" spc="0" baseline="0">
              <a:ln w="9525">
                <a:solidFill>
                  <a:srgbClr val="000000"/>
                </a:solidFill>
                <a:round/>
                <a:headEnd/>
                <a:tailEnd/>
              </a:ln>
              <a:solidFill>
                <a:srgbClr val="FFFFFF"/>
              </a:solidFill>
              <a:effectLst/>
              <a:latin typeface="Arial Black"/>
            </a:rPr>
            <a:t> VS</a:t>
          </a:r>
          <a:r>
            <a:rPr lang="fr-FR" sz="3600" kern="10" spc="0">
              <a:ln w="9525">
                <a:solidFill>
                  <a:srgbClr val="000000"/>
                </a:solidFill>
                <a:round/>
                <a:headEnd/>
                <a:tailEnd/>
              </a:ln>
              <a:solidFill>
                <a:srgbClr val="FFFFFF"/>
              </a:solidFill>
              <a:effectLst/>
              <a:latin typeface="Arial Black"/>
            </a:rPr>
            <a:t> cible</a:t>
          </a:r>
        </a:p>
      </cdr:txBody>
    </cdr:sp>
  </cdr:relSizeAnchor>
</c:userShapes>
</file>

<file path=xl/drawings/drawing78.xml><?xml version="1.0" encoding="utf-8"?>
<xdr:wsDr xmlns:xdr="http://schemas.openxmlformats.org/drawingml/2006/spreadsheetDrawing" xmlns:a="http://schemas.openxmlformats.org/drawingml/2006/main">
  <xdr:twoCellAnchor>
    <xdr:from>
      <xdr:col>4</xdr:col>
      <xdr:colOff>323849</xdr:colOff>
      <xdr:row>31</xdr:row>
      <xdr:rowOff>7620</xdr:rowOff>
    </xdr:from>
    <xdr:to>
      <xdr:col>11</xdr:col>
      <xdr:colOff>114299</xdr:colOff>
      <xdr:row>54</xdr:row>
      <xdr:rowOff>95250</xdr:rowOff>
    </xdr:to>
    <xdr:graphicFrame macro="">
      <xdr:nvGraphicFramePr>
        <xdr:cNvPr id="2" name="Chart 2">
          <a:extLst>
            <a:ext uri="{FF2B5EF4-FFF2-40B4-BE49-F238E27FC236}">
              <a16:creationId xmlns:a16="http://schemas.microsoft.com/office/drawing/2014/main" id="{00000000-0008-0000-0100-0000023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9.xml><?xml version="1.0" encoding="utf-8"?>
<xdr:wsDr xmlns:xdr="http://schemas.openxmlformats.org/drawingml/2006/spreadsheetDrawing" xmlns:a="http://schemas.openxmlformats.org/drawingml/2006/main">
  <xdr:twoCellAnchor>
    <xdr:from>
      <xdr:col>4</xdr:col>
      <xdr:colOff>619124</xdr:colOff>
      <xdr:row>12</xdr:row>
      <xdr:rowOff>76199</xdr:rowOff>
    </xdr:from>
    <xdr:to>
      <xdr:col>8</xdr:col>
      <xdr:colOff>95250</xdr:colOff>
      <xdr:row>31</xdr:row>
      <xdr:rowOff>57149</xdr:rowOff>
    </xdr:to>
    <xdr:graphicFrame macro="">
      <xdr:nvGraphicFramePr>
        <xdr:cNvPr id="2" name="Chart 1">
          <a:extLst>
            <a:ext uri="{FF2B5EF4-FFF2-40B4-BE49-F238E27FC236}">
              <a16:creationId xmlns:a16="http://schemas.microsoft.com/office/drawing/2014/main" id="{00000000-0008-0000-0200-0000013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0</xdr:colOff>
      <xdr:row>8</xdr:row>
      <xdr:rowOff>0</xdr:rowOff>
    </xdr:from>
    <xdr:to>
      <xdr:col>8</xdr:col>
      <xdr:colOff>242605</xdr:colOff>
      <xdr:row>28</xdr:row>
      <xdr:rowOff>59870</xdr:rowOff>
    </xdr:to>
    <xdr:graphicFrame macro="">
      <xdr:nvGraphicFramePr>
        <xdr:cNvPr id="2" name="Chart 2">
          <a:extLst>
            <a:ext uri="{FF2B5EF4-FFF2-40B4-BE49-F238E27FC236}">
              <a16:creationId xmlns:a16="http://schemas.microsoft.com/office/drawing/2014/main" id="{00000000-0008-0000-0100-0000023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0.xml><?xml version="1.0" encoding="utf-8"?>
<xdr:wsDr xmlns:xdr="http://schemas.openxmlformats.org/drawingml/2006/spreadsheetDrawing" xmlns:a="http://schemas.openxmlformats.org/drawingml/2006/main">
  <xdr:twoCellAnchor>
    <xdr:from>
      <xdr:col>4</xdr:col>
      <xdr:colOff>328083</xdr:colOff>
      <xdr:row>14</xdr:row>
      <xdr:rowOff>9736</xdr:rowOff>
    </xdr:from>
    <xdr:to>
      <xdr:col>8</xdr:col>
      <xdr:colOff>666750</xdr:colOff>
      <xdr:row>41</xdr:row>
      <xdr:rowOff>74083</xdr:rowOff>
    </xdr:to>
    <xdr:graphicFrame macro="">
      <xdr:nvGraphicFramePr>
        <xdr:cNvPr id="2" name="Chart 1">
          <a:extLst>
            <a:ext uri="{FF2B5EF4-FFF2-40B4-BE49-F238E27FC236}">
              <a16:creationId xmlns:a16="http://schemas.microsoft.com/office/drawing/2014/main" id="{00000000-0008-0000-0300-000001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1.xml><?xml version="1.0" encoding="utf-8"?>
<xdr:wsDr xmlns:xdr="http://schemas.openxmlformats.org/drawingml/2006/spreadsheetDrawing" xmlns:a="http://schemas.openxmlformats.org/drawingml/2006/main">
  <xdr:twoCellAnchor>
    <xdr:from>
      <xdr:col>1</xdr:col>
      <xdr:colOff>199505</xdr:colOff>
      <xdr:row>14</xdr:row>
      <xdr:rowOff>178161</xdr:rowOff>
    </xdr:from>
    <xdr:to>
      <xdr:col>12</xdr:col>
      <xdr:colOff>513310</xdr:colOff>
      <xdr:row>36</xdr:row>
      <xdr:rowOff>5672</xdr:rowOff>
    </xdr:to>
    <xdr:graphicFrame macro="">
      <xdr:nvGraphicFramePr>
        <xdr:cNvPr id="2" name="Chart 1">
          <a:extLst>
            <a:ext uri="{FF2B5EF4-FFF2-40B4-BE49-F238E27FC236}">
              <a16:creationId xmlns:a16="http://schemas.microsoft.com/office/drawing/2014/main" id="{8EF7C6EE-D39B-47BA-AB53-F4D2300087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256915</xdr:colOff>
      <xdr:row>14</xdr:row>
      <xdr:rowOff>71438</xdr:rowOff>
    </xdr:from>
    <xdr:to>
      <xdr:col>20</xdr:col>
      <xdr:colOff>524308</xdr:colOff>
      <xdr:row>40</xdr:row>
      <xdr:rowOff>174828</xdr:rowOff>
    </xdr:to>
    <xdr:graphicFrame macro="">
      <xdr:nvGraphicFramePr>
        <xdr:cNvPr id="3" name="Chart 4">
          <a:extLst>
            <a:ext uri="{FF2B5EF4-FFF2-40B4-BE49-F238E27FC236}">
              <a16:creationId xmlns:a16="http://schemas.microsoft.com/office/drawing/2014/main" id="{D6799E25-AF20-411F-B83A-0F600FAA41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175260</xdr:colOff>
      <xdr:row>11</xdr:row>
      <xdr:rowOff>114300</xdr:rowOff>
    </xdr:from>
    <xdr:to>
      <xdr:col>10</xdr:col>
      <xdr:colOff>266700</xdr:colOff>
      <xdr:row>13</xdr:row>
      <xdr:rowOff>0</xdr:rowOff>
    </xdr:to>
    <xdr:sp macro="" textlink="">
      <xdr:nvSpPr>
        <xdr:cNvPr id="4" name="Rectangle 9">
          <a:extLst>
            <a:ext uri="{FF2B5EF4-FFF2-40B4-BE49-F238E27FC236}">
              <a16:creationId xmlns:a16="http://schemas.microsoft.com/office/drawing/2014/main" id="{095859DD-9F7C-4E71-925E-A7A1E6ED9068}"/>
            </a:ext>
          </a:extLst>
        </xdr:cNvPr>
        <xdr:cNvSpPr>
          <a:spLocks noChangeArrowheads="1"/>
        </xdr:cNvSpPr>
      </xdr:nvSpPr>
      <xdr:spPr bwMode="auto">
        <a:xfrm>
          <a:off x="3695700" y="2255520"/>
          <a:ext cx="4701540" cy="266700"/>
        </a:xfrm>
        <a:prstGeom prst="rect">
          <a:avLst/>
        </a:prstGeom>
        <a:noFill/>
        <a:ln w="9525" algn="ctr">
          <a:noFill/>
          <a:miter lim="800000"/>
          <a:headEnd/>
          <a:tailEnd/>
        </a:ln>
        <a:effectLst>
          <a:prstShdw prst="shdw17" dist="17961" dir="2700000">
            <a:srgbClr val="FFFFFF">
              <a:gamma/>
              <a:shade val="60000"/>
              <a:invGamma/>
            </a:srgbClr>
          </a:prstShdw>
        </a:effectLst>
      </xdr:spPr>
      <xdr:txBody>
        <a:bodyPr vertOverflow="clip" wrap="square" lIns="91440" tIns="45720" rIns="91440" bIns="45720" anchor="t" upright="1"/>
        <a:lstStyle/>
        <a:p>
          <a:pPr algn="l" rtl="1">
            <a:defRPr sz="1000"/>
          </a:pPr>
          <a:r>
            <a:rPr lang="fr-FR" sz="1200" b="1" i="0" strike="noStrike">
              <a:solidFill>
                <a:srgbClr val="000000"/>
              </a:solidFill>
              <a:latin typeface="Arial"/>
              <a:cs typeface="Arial"/>
            </a:rPr>
            <a:t>Sécurité conforme aux meilleures pratiques (entre 2.0 et 4.0)</a:t>
          </a:r>
        </a:p>
        <a:p>
          <a:pPr algn="l" rtl="1">
            <a:defRPr sz="1000"/>
          </a:pPr>
          <a:endParaRPr lang="fr-FR" sz="1200" b="1" i="0" strike="noStrike">
            <a:solidFill>
              <a:srgbClr val="000000"/>
            </a:solidFill>
            <a:latin typeface="Arial"/>
            <a:cs typeface="Arial"/>
          </a:endParaRPr>
        </a:p>
        <a:p>
          <a:pPr algn="l" rtl="1">
            <a:defRPr sz="1000"/>
          </a:pPr>
          <a:endParaRPr lang="fr-FR" sz="1200" b="1" i="0" strike="noStrike">
            <a:solidFill>
              <a:srgbClr val="000000"/>
            </a:solidFill>
            <a:latin typeface="Arial"/>
            <a:cs typeface="Arial"/>
          </a:endParaRPr>
        </a:p>
      </xdr:txBody>
    </xdr:sp>
    <xdr:clientData/>
  </xdr:twoCellAnchor>
  <xdr:twoCellAnchor>
    <xdr:from>
      <xdr:col>5</xdr:col>
      <xdr:colOff>883920</xdr:colOff>
      <xdr:row>17</xdr:row>
      <xdr:rowOff>190500</xdr:rowOff>
    </xdr:from>
    <xdr:to>
      <xdr:col>6</xdr:col>
      <xdr:colOff>205740</xdr:colOff>
      <xdr:row>18</xdr:row>
      <xdr:rowOff>160020</xdr:rowOff>
    </xdr:to>
    <xdr:sp macro="" textlink="">
      <xdr:nvSpPr>
        <xdr:cNvPr id="5" name="WordArt 46">
          <a:extLst>
            <a:ext uri="{FF2B5EF4-FFF2-40B4-BE49-F238E27FC236}">
              <a16:creationId xmlns:a16="http://schemas.microsoft.com/office/drawing/2014/main" id="{02115A47-8E02-420B-B8A2-12E37678A3D0}"/>
            </a:ext>
          </a:extLst>
        </xdr:cNvPr>
        <xdr:cNvSpPr>
          <a:spLocks noChangeArrowheads="1" noChangeShapeType="1" noTextEdit="1"/>
        </xdr:cNvSpPr>
      </xdr:nvSpPr>
      <xdr:spPr bwMode="auto">
        <a:xfrm>
          <a:off x="4404360" y="3070860"/>
          <a:ext cx="2446020" cy="160020"/>
        </a:xfrm>
        <a:prstGeom prst="rect">
          <a:avLst/>
        </a:prstGeom>
      </xdr:spPr>
      <xdr:txBody>
        <a:bodyPr wrap="none" fromWordArt="1">
          <a:prstTxWarp prst="textPlain">
            <a:avLst>
              <a:gd name="adj" fmla="val 50000"/>
            </a:avLst>
          </a:prstTxWarp>
        </a:bodyPr>
        <a:lstStyle/>
        <a:p>
          <a:pPr algn="ctr" rtl="0"/>
          <a:r>
            <a:rPr lang="fr-FR" sz="3600" kern="10" spc="0">
              <a:ln w="9525">
                <a:solidFill>
                  <a:srgbClr val="000000"/>
                </a:solidFill>
                <a:round/>
                <a:headEnd/>
                <a:tailEnd/>
              </a:ln>
              <a:solidFill>
                <a:srgbClr val="FFFFFF"/>
              </a:solidFill>
              <a:effectLst/>
              <a:latin typeface="Arial Black"/>
            </a:rPr>
            <a:t>Portrait actuel</a:t>
          </a:r>
        </a:p>
      </xdr:txBody>
    </xdr:sp>
    <xdr:clientData/>
  </xdr:twoCellAnchor>
  <xdr:twoCellAnchor>
    <xdr:from>
      <xdr:col>14</xdr:col>
      <xdr:colOff>129540</xdr:colOff>
      <xdr:row>18</xdr:row>
      <xdr:rowOff>190500</xdr:rowOff>
    </xdr:from>
    <xdr:to>
      <xdr:col>17</xdr:col>
      <xdr:colOff>510540</xdr:colOff>
      <xdr:row>19</xdr:row>
      <xdr:rowOff>160020</xdr:rowOff>
    </xdr:to>
    <xdr:sp macro="" textlink="">
      <xdr:nvSpPr>
        <xdr:cNvPr id="6" name="WordArt 47">
          <a:extLst>
            <a:ext uri="{FF2B5EF4-FFF2-40B4-BE49-F238E27FC236}">
              <a16:creationId xmlns:a16="http://schemas.microsoft.com/office/drawing/2014/main" id="{650DE64E-DFDD-47FE-B4D4-0A0BFF170261}"/>
            </a:ext>
          </a:extLst>
        </xdr:cNvPr>
        <xdr:cNvSpPr>
          <a:spLocks noChangeArrowheads="1" noChangeShapeType="1" noTextEdit="1"/>
        </xdr:cNvSpPr>
      </xdr:nvSpPr>
      <xdr:spPr bwMode="auto">
        <a:xfrm>
          <a:off x="11117580" y="3261360"/>
          <a:ext cx="2590800" cy="297180"/>
        </a:xfrm>
        <a:prstGeom prst="rect">
          <a:avLst/>
        </a:prstGeom>
      </xdr:spPr>
      <xdr:txBody>
        <a:bodyPr wrap="none" fromWordArt="1">
          <a:prstTxWarp prst="textPlain">
            <a:avLst>
              <a:gd name="adj" fmla="val 50000"/>
            </a:avLst>
          </a:prstTxWarp>
        </a:bodyPr>
        <a:lstStyle/>
        <a:p>
          <a:pPr algn="ctr" rtl="0"/>
          <a:r>
            <a:rPr lang="fr-FR" sz="3600" kern="10" spc="0">
              <a:ln w="9525">
                <a:solidFill>
                  <a:srgbClr val="000000"/>
                </a:solidFill>
                <a:round/>
                <a:headEnd/>
                <a:tailEnd/>
              </a:ln>
              <a:solidFill>
                <a:srgbClr val="FFFFFF"/>
              </a:solidFill>
              <a:effectLst/>
              <a:latin typeface="Arial Black"/>
            </a:rPr>
            <a:t>Portrait cible</a:t>
          </a:r>
        </a:p>
      </xdr:txBody>
    </xdr:sp>
    <xdr:clientData/>
  </xdr:twoCellAnchor>
  <xdr:twoCellAnchor>
    <xdr:from>
      <xdr:col>0</xdr:col>
      <xdr:colOff>609600</xdr:colOff>
      <xdr:row>57</xdr:row>
      <xdr:rowOff>0</xdr:rowOff>
    </xdr:from>
    <xdr:to>
      <xdr:col>15</xdr:col>
      <xdr:colOff>317962</xdr:colOff>
      <xdr:row>89</xdr:row>
      <xdr:rowOff>113525</xdr:rowOff>
    </xdr:to>
    <xdr:graphicFrame macro="">
      <xdr:nvGraphicFramePr>
        <xdr:cNvPr id="7" name="Chart 11">
          <a:extLst>
            <a:ext uri="{FF2B5EF4-FFF2-40B4-BE49-F238E27FC236}">
              <a16:creationId xmlns:a16="http://schemas.microsoft.com/office/drawing/2014/main" id="{3AFD1105-4ACF-420B-A111-AA667F273C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51461</xdr:colOff>
      <xdr:row>16</xdr:row>
      <xdr:rowOff>132607</xdr:rowOff>
    </xdr:from>
    <xdr:to>
      <xdr:col>31</xdr:col>
      <xdr:colOff>6928</xdr:colOff>
      <xdr:row>42</xdr:row>
      <xdr:rowOff>69272</xdr:rowOff>
    </xdr:to>
    <xdr:graphicFrame macro="">
      <xdr:nvGraphicFramePr>
        <xdr:cNvPr id="8" name="Chart 4">
          <a:extLst>
            <a:ext uri="{FF2B5EF4-FFF2-40B4-BE49-F238E27FC236}">
              <a16:creationId xmlns:a16="http://schemas.microsoft.com/office/drawing/2014/main" id="{3CACDA61-3FBD-4CEE-A492-2ABC448FAD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22</xdr:col>
      <xdr:colOff>232756</xdr:colOff>
      <xdr:row>35</xdr:row>
      <xdr:rowOff>1168631</xdr:rowOff>
    </xdr:from>
    <xdr:to>
      <xdr:col>24</xdr:col>
      <xdr:colOff>610985</xdr:colOff>
      <xdr:row>37</xdr:row>
      <xdr:rowOff>2598</xdr:rowOff>
    </xdr:to>
    <xdr:pic>
      <xdr:nvPicPr>
        <xdr:cNvPr id="9" name="Picture 5">
          <a:extLst>
            <a:ext uri="{FF2B5EF4-FFF2-40B4-BE49-F238E27FC236}">
              <a16:creationId xmlns:a16="http://schemas.microsoft.com/office/drawing/2014/main" id="{DD751478-FC5B-4DCE-9CCD-D090932FA8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18490276" y="7401791"/>
          <a:ext cx="1947949" cy="434167"/>
        </a:xfrm>
        <a:prstGeom prst="rect">
          <a:avLst/>
        </a:prstGeom>
        <a:noFill/>
        <a:ln w="1">
          <a:noFill/>
          <a:miter lim="800000"/>
          <a:headEnd/>
          <a:tailEnd/>
        </a:ln>
        <a:effectLst/>
      </xdr:spPr>
    </xdr:pic>
    <xdr:clientData/>
  </xdr:twoCellAnchor>
</xdr:wsDr>
</file>

<file path=xl/drawings/drawing82.xml><?xml version="1.0" encoding="utf-8"?>
<c:userShapes xmlns:c="http://schemas.openxmlformats.org/drawingml/2006/chart">
  <cdr:relSizeAnchor xmlns:cdr="http://schemas.openxmlformats.org/drawingml/2006/chartDrawing">
    <cdr:from>
      <cdr:x>0.50295</cdr:x>
      <cdr:y>0.52395</cdr:y>
    </cdr:from>
    <cdr:to>
      <cdr:x>0.51231</cdr:x>
      <cdr:y>0.55352</cdr:y>
    </cdr:to>
    <cdr:sp macro="" textlink="">
      <cdr:nvSpPr>
        <cdr:cNvPr id="17409" name="Text Box 1"/>
        <cdr:cNvSpPr txBox="1">
          <a:spLocks xmlns:a="http://schemas.openxmlformats.org/drawingml/2006/main" noChangeArrowheads="1"/>
        </cdr:cNvSpPr>
      </cdr:nvSpPr>
      <cdr:spPr bwMode="auto">
        <a:xfrm xmlns:a="http://schemas.openxmlformats.org/drawingml/2006/main">
          <a:off x="3439048" y="2476791"/>
          <a:ext cx="63993" cy="139916"/>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1">
            <a:defRPr sz="1000"/>
          </a:pPr>
          <a:r>
            <a:rPr lang="fr-FR" sz="800" b="0" i="0" strike="noStrike">
              <a:solidFill>
                <a:srgbClr val="000000"/>
              </a:solidFill>
              <a:latin typeface="Arial"/>
              <a:cs typeface="Arial"/>
            </a:rPr>
            <a:t> </a:t>
          </a:r>
        </a:p>
      </cdr:txBody>
    </cdr:sp>
  </cdr:relSizeAnchor>
</c:userShapes>
</file>

<file path=xl/drawings/drawing83.xml><?xml version="1.0" encoding="utf-8"?>
<c:userShapes xmlns:c="http://schemas.openxmlformats.org/drawingml/2006/chart">
  <cdr:relSizeAnchor xmlns:cdr="http://schemas.openxmlformats.org/drawingml/2006/chartDrawing">
    <cdr:from>
      <cdr:x>0.25909</cdr:x>
      <cdr:y>0.12114</cdr:y>
    </cdr:from>
    <cdr:to>
      <cdr:x>0.64902</cdr:x>
      <cdr:y>0.18325</cdr:y>
    </cdr:to>
    <cdr:sp macro="" textlink="">
      <cdr:nvSpPr>
        <cdr:cNvPr id="2" name="WordArt 47">
          <a:extLst xmlns:a="http://schemas.openxmlformats.org/drawingml/2006/main">
            <a:ext uri="{FF2B5EF4-FFF2-40B4-BE49-F238E27FC236}">
              <a16:creationId xmlns:a16="http://schemas.microsoft.com/office/drawing/2014/main" id="{00000000-0008-0000-0000-00002F400000}"/>
            </a:ext>
          </a:extLst>
        </cdr:cNvPr>
        <cdr:cNvSpPr>
          <a:spLocks xmlns:a="http://schemas.openxmlformats.org/drawingml/2006/main" noChangeArrowheads="1" noChangeShapeType="1" noTextEdit="1"/>
        </cdr:cNvSpPr>
      </cdr:nvSpPr>
      <cdr:spPr bwMode="auto">
        <a:xfrm xmlns:a="http://schemas.openxmlformats.org/drawingml/2006/main">
          <a:off x="1680633" y="601133"/>
          <a:ext cx="2529417" cy="308187"/>
        </a:xfrm>
        <a:prstGeom xmlns:a="http://schemas.openxmlformats.org/drawingml/2006/main" prst="rect">
          <a:avLst/>
        </a:prstGeom>
      </cdr:spPr>
      <cdr:txBody>
        <a:bodyPr xmlns:a="http://schemas.openxmlformats.org/drawingml/2006/main" wrap="none" numCol="1" fromWordArt="1">
          <a:prstTxWarp prst="textPlain">
            <a:avLst>
              <a:gd name="adj" fmla="val 50000"/>
            </a:avLst>
          </a:prstTxWarp>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r>
            <a:rPr lang="fr-FR" sz="3600" kern="10" spc="0">
              <a:ln w="9525">
                <a:solidFill>
                  <a:srgbClr val="000000"/>
                </a:solidFill>
                <a:round/>
                <a:headEnd/>
                <a:tailEnd/>
              </a:ln>
              <a:solidFill>
                <a:srgbClr val="FFFFFF"/>
              </a:solidFill>
              <a:effectLst/>
              <a:latin typeface="Arial Black"/>
            </a:rPr>
            <a:t>Portrait actuel VS cible</a:t>
          </a:r>
        </a:p>
      </cdr:txBody>
    </cdr:sp>
  </cdr:relSizeAnchor>
</c:userShapes>
</file>

<file path=xl/drawings/drawing84.xml><?xml version="1.0" encoding="utf-8"?>
<xdr:wsDr xmlns:xdr="http://schemas.openxmlformats.org/drawingml/2006/spreadsheetDrawing" xmlns:a="http://schemas.openxmlformats.org/drawingml/2006/main">
  <xdr:twoCellAnchor>
    <xdr:from>
      <xdr:col>4</xdr:col>
      <xdr:colOff>0</xdr:colOff>
      <xdr:row>11</xdr:row>
      <xdr:rowOff>0</xdr:rowOff>
    </xdr:from>
    <xdr:to>
      <xdr:col>8</xdr:col>
      <xdr:colOff>238251</xdr:colOff>
      <xdr:row>30</xdr:row>
      <xdr:rowOff>152399</xdr:rowOff>
    </xdr:to>
    <xdr:graphicFrame macro="">
      <xdr:nvGraphicFramePr>
        <xdr:cNvPr id="2" name="Chart 2">
          <a:extLst>
            <a:ext uri="{FF2B5EF4-FFF2-40B4-BE49-F238E27FC236}">
              <a16:creationId xmlns:a16="http://schemas.microsoft.com/office/drawing/2014/main" id="{9AEE3C13-B5D3-4755-A56B-C9B49061E5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5.xml><?xml version="1.0" encoding="utf-8"?>
<xdr:wsDr xmlns:xdr="http://schemas.openxmlformats.org/drawingml/2006/spreadsheetDrawing" xmlns:a="http://schemas.openxmlformats.org/drawingml/2006/main">
  <xdr:twoCellAnchor>
    <xdr:from>
      <xdr:col>4</xdr:col>
      <xdr:colOff>0</xdr:colOff>
      <xdr:row>13</xdr:row>
      <xdr:rowOff>0</xdr:rowOff>
    </xdr:from>
    <xdr:to>
      <xdr:col>8</xdr:col>
      <xdr:colOff>243353</xdr:colOff>
      <xdr:row>33</xdr:row>
      <xdr:rowOff>16328</xdr:rowOff>
    </xdr:to>
    <xdr:graphicFrame macro="">
      <xdr:nvGraphicFramePr>
        <xdr:cNvPr id="2" name="Chart 2">
          <a:extLst>
            <a:ext uri="{FF2B5EF4-FFF2-40B4-BE49-F238E27FC236}">
              <a16:creationId xmlns:a16="http://schemas.microsoft.com/office/drawing/2014/main" id="{86FA0517-9310-410A-83E9-CF9904A4B0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6.xml><?xml version="1.0" encoding="utf-8"?>
<xdr:wsDr xmlns:xdr="http://schemas.openxmlformats.org/drawingml/2006/spreadsheetDrawing" xmlns:a="http://schemas.openxmlformats.org/drawingml/2006/main">
  <xdr:twoCellAnchor>
    <xdr:from>
      <xdr:col>4</xdr:col>
      <xdr:colOff>0</xdr:colOff>
      <xdr:row>14</xdr:row>
      <xdr:rowOff>0</xdr:rowOff>
    </xdr:from>
    <xdr:to>
      <xdr:col>8</xdr:col>
      <xdr:colOff>231447</xdr:colOff>
      <xdr:row>33</xdr:row>
      <xdr:rowOff>159203</xdr:rowOff>
    </xdr:to>
    <xdr:graphicFrame macro="">
      <xdr:nvGraphicFramePr>
        <xdr:cNvPr id="2" name="Chart 2">
          <a:extLst>
            <a:ext uri="{FF2B5EF4-FFF2-40B4-BE49-F238E27FC236}">
              <a16:creationId xmlns:a16="http://schemas.microsoft.com/office/drawing/2014/main" id="{8D334002-376E-400B-9A73-A8003374C5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30480</xdr:colOff>
      <xdr:row>8</xdr:row>
      <xdr:rowOff>22860</xdr:rowOff>
    </xdr:from>
    <xdr:to>
      <xdr:col>8</xdr:col>
      <xdr:colOff>273085</xdr:colOff>
      <xdr:row>28</xdr:row>
      <xdr:rowOff>82730</xdr:rowOff>
    </xdr:to>
    <xdr:graphicFrame macro="">
      <xdr:nvGraphicFramePr>
        <xdr:cNvPr id="2" name="Chart 2">
          <a:extLst>
            <a:ext uri="{FF2B5EF4-FFF2-40B4-BE49-F238E27FC236}">
              <a16:creationId xmlns:a16="http://schemas.microsoft.com/office/drawing/2014/main" id="{00000000-0008-0000-0100-0000023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32.bin"/></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3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3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3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3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3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3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3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4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4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4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4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4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45.bin"/></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46.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47.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48.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49.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50.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51.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52.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5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7"/>
  <sheetViews>
    <sheetView tabSelected="1" zoomScale="85" zoomScaleNormal="85" workbookViewId="0">
      <selection activeCell="M1" sqref="M1"/>
    </sheetView>
  </sheetViews>
  <sheetFormatPr baseColWidth="10" defaultColWidth="11.44140625" defaultRowHeight="14.4" x14ac:dyDescent="0.3"/>
  <cols>
    <col min="1" max="1" width="10.6640625" customWidth="1"/>
    <col min="2" max="2" width="8.6640625" customWidth="1"/>
    <col min="3" max="3" width="7.109375" customWidth="1"/>
    <col min="4" max="5" width="8.6640625" customWidth="1"/>
    <col min="6" max="6" width="45.5546875" customWidth="1"/>
    <col min="7" max="7" width="6" customWidth="1"/>
    <col min="8" max="8" width="4.44140625" hidden="1" customWidth="1"/>
    <col min="9" max="9" width="8.33203125" customWidth="1"/>
    <col min="10" max="10" width="7.33203125" customWidth="1"/>
    <col min="11" max="11" width="8.33203125" customWidth="1"/>
    <col min="12" max="12" width="11" customWidth="1"/>
    <col min="13" max="13" width="11.88671875" customWidth="1"/>
    <col min="14" max="14" width="10.44140625" customWidth="1"/>
    <col min="17" max="17" width="9.33203125" customWidth="1"/>
    <col min="18" max="18" width="13.88671875" customWidth="1"/>
    <col min="19" max="19" width="19.5546875" customWidth="1"/>
    <col min="20" max="20" width="17.44140625" customWidth="1"/>
  </cols>
  <sheetData>
    <row r="1" spans="1:21" ht="42" customHeight="1" x14ac:dyDescent="0.3">
      <c r="A1" s="101" t="s">
        <v>0</v>
      </c>
      <c r="B1" s="102" t="s">
        <v>1</v>
      </c>
      <c r="C1" s="102" t="s">
        <v>2</v>
      </c>
      <c r="D1" s="102" t="s">
        <v>3</v>
      </c>
      <c r="E1" s="102" t="s">
        <v>4</v>
      </c>
      <c r="F1" s="103" t="s">
        <v>791</v>
      </c>
      <c r="G1" s="103" t="s">
        <v>6</v>
      </c>
      <c r="H1" s="103" t="s">
        <v>7</v>
      </c>
      <c r="I1" s="103" t="s">
        <v>8</v>
      </c>
      <c r="J1" s="103" t="s">
        <v>9</v>
      </c>
      <c r="K1" s="103" t="s">
        <v>8</v>
      </c>
      <c r="L1" s="104" t="s">
        <v>1505</v>
      </c>
      <c r="M1" s="104" t="s">
        <v>1506</v>
      </c>
      <c r="N1" s="105" t="s">
        <v>12</v>
      </c>
      <c r="O1" s="504" t="s">
        <v>13</v>
      </c>
      <c r="P1" s="504"/>
      <c r="Q1" s="504"/>
      <c r="R1" s="505"/>
      <c r="S1" s="106"/>
    </row>
    <row r="2" spans="1:21" x14ac:dyDescent="0.3">
      <c r="A2" s="130">
        <f>'ISO_27001-Domaine 1 (Global)'!A9</f>
        <v>21</v>
      </c>
      <c r="B2" s="130">
        <f>'ISO_27001-Domaine 1 (Global)'!B9</f>
        <v>61</v>
      </c>
      <c r="C2" s="130">
        <f>'ISO_27001-Domaine 1 (Global)'!C9</f>
        <v>36</v>
      </c>
      <c r="D2" s="130">
        <f>'ISO_27001-Domaine 1 (Global)'!D9</f>
        <v>22</v>
      </c>
      <c r="E2" s="130">
        <f>'ISO_27001-Domaine 1 (Global)'!E9</f>
        <v>3</v>
      </c>
      <c r="F2" s="207" t="s">
        <v>618</v>
      </c>
      <c r="G2" s="11">
        <f>'ISO_27001-Domaine 1 (Global)'!G9</f>
        <v>2.8035714285714284</v>
      </c>
      <c r="H2" t="s">
        <v>15</v>
      </c>
      <c r="I2" s="110">
        <f>+G2/5</f>
        <v>0.56071428571428572</v>
      </c>
      <c r="J2" s="111">
        <v>3</v>
      </c>
      <c r="K2" s="112">
        <f>+J2/5</f>
        <v>0.6</v>
      </c>
      <c r="L2" s="506" t="s">
        <v>12</v>
      </c>
      <c r="M2" s="506"/>
      <c r="N2" s="507" t="s">
        <v>16</v>
      </c>
      <c r="O2" s="508"/>
      <c r="P2" s="508"/>
      <c r="Q2" s="508"/>
      <c r="R2" s="508"/>
      <c r="S2" s="508"/>
      <c r="T2" s="508"/>
      <c r="U2" s="509"/>
    </row>
    <row r="3" spans="1:21" x14ac:dyDescent="0.3">
      <c r="A3" s="107">
        <v>0</v>
      </c>
      <c r="B3" s="107">
        <v>0</v>
      </c>
      <c r="C3" s="107">
        <v>0</v>
      </c>
      <c r="D3" s="107">
        <v>0</v>
      </c>
      <c r="E3" s="107">
        <v>0</v>
      </c>
      <c r="F3" s="207" t="s">
        <v>619</v>
      </c>
      <c r="G3" s="11">
        <v>0</v>
      </c>
      <c r="H3" t="s">
        <v>18</v>
      </c>
      <c r="I3" s="110">
        <f t="shared" ref="I3:I11" si="0">+G3/5</f>
        <v>0</v>
      </c>
      <c r="J3" s="111">
        <v>3</v>
      </c>
      <c r="K3" s="112">
        <f>+J3/5</f>
        <v>0.6</v>
      </c>
      <c r="L3" s="506"/>
      <c r="M3" s="506"/>
      <c r="N3" s="508"/>
      <c r="O3" s="508"/>
      <c r="P3" s="508"/>
      <c r="Q3" s="508"/>
      <c r="R3" s="508"/>
      <c r="S3" s="508"/>
      <c r="T3" s="508"/>
      <c r="U3" s="509"/>
    </row>
    <row r="4" spans="1:21" x14ac:dyDescent="0.3">
      <c r="A4" s="107">
        <v>0</v>
      </c>
      <c r="B4" s="107">
        <v>0</v>
      </c>
      <c r="C4" s="107">
        <v>0</v>
      </c>
      <c r="D4" s="107">
        <v>0</v>
      </c>
      <c r="E4" s="107">
        <v>0</v>
      </c>
      <c r="F4" s="207" t="s">
        <v>620</v>
      </c>
      <c r="G4" s="11">
        <v>0</v>
      </c>
      <c r="H4" t="s">
        <v>20</v>
      </c>
      <c r="I4" s="110">
        <f t="shared" si="0"/>
        <v>0</v>
      </c>
      <c r="J4" s="111">
        <v>4</v>
      </c>
      <c r="K4" s="112">
        <f t="shared" ref="K4:K9" si="1">+J4/5</f>
        <v>0.8</v>
      </c>
      <c r="L4" s="506"/>
      <c r="M4" s="506"/>
      <c r="N4" s="508"/>
      <c r="O4" s="508"/>
      <c r="P4" s="508"/>
      <c r="Q4" s="508"/>
      <c r="R4" s="508"/>
      <c r="S4" s="508"/>
      <c r="T4" s="508"/>
      <c r="U4" s="509"/>
    </row>
    <row r="5" spans="1:21" ht="13.5" customHeight="1" x14ac:dyDescent="0.3">
      <c r="A5" s="130">
        <f>'ISO_27004-Domaine 1 (Global)'!A6</f>
        <v>19</v>
      </c>
      <c r="B5" s="130">
        <f>'ISO_27004-Domaine 1 (Global)'!B6</f>
        <v>39</v>
      </c>
      <c r="C5" s="130">
        <f>'ISO_27004-Domaine 1 (Global)'!C6</f>
        <v>38</v>
      </c>
      <c r="D5" s="130">
        <f>'ISO_27004-Domaine 1 (Global)'!D6</f>
        <v>5</v>
      </c>
      <c r="E5" s="130">
        <f>'ISO_27004-Domaine 1 (Global)'!E6</f>
        <v>2</v>
      </c>
      <c r="F5" s="207" t="s">
        <v>621</v>
      </c>
      <c r="G5" s="11">
        <f>'ISO_27004-Domaine 1 (Global)'!G6</f>
        <v>4.5176282051282053</v>
      </c>
      <c r="H5" t="s">
        <v>22</v>
      </c>
      <c r="I5" s="110">
        <f t="shared" si="0"/>
        <v>0.90352564102564104</v>
      </c>
      <c r="J5" s="111">
        <v>2.5</v>
      </c>
      <c r="K5" s="112">
        <f t="shared" si="1"/>
        <v>0.5</v>
      </c>
      <c r="L5" s="506"/>
      <c r="M5" s="506"/>
      <c r="N5" s="508"/>
      <c r="O5" s="508"/>
      <c r="P5" s="508"/>
      <c r="Q5" s="508"/>
      <c r="R5" s="508"/>
      <c r="S5" s="508"/>
      <c r="T5" s="508"/>
      <c r="U5" s="509"/>
    </row>
    <row r="6" spans="1:21" x14ac:dyDescent="0.3">
      <c r="A6" s="130">
        <f>'ISO_27005-Domaine 1 (Global)'!A8</f>
        <v>28</v>
      </c>
      <c r="B6" s="130">
        <f>'ISO_27005-Domaine 1 (Global)'!B8</f>
        <v>110</v>
      </c>
      <c r="C6" s="130">
        <f>'ISO_27005-Domaine 1 (Global)'!C8</f>
        <v>99</v>
      </c>
      <c r="D6" s="130">
        <f>'ISO_27005-Domaine 1 (Global)'!D8</f>
        <v>3</v>
      </c>
      <c r="E6" s="130">
        <f>'ISO_27005-Domaine 1 (Global)'!E8</f>
        <v>8</v>
      </c>
      <c r="F6" s="207" t="s">
        <v>622</v>
      </c>
      <c r="G6" s="11">
        <f>'ISO_27005-Domaine 1 (Global)'!G8</f>
        <v>4.6527777777777777</v>
      </c>
      <c r="H6" t="s">
        <v>24</v>
      </c>
      <c r="I6" s="110">
        <f t="shared" si="0"/>
        <v>0.93055555555555558</v>
      </c>
      <c r="J6" s="111">
        <v>2</v>
      </c>
      <c r="K6" s="112">
        <f>+J6/5</f>
        <v>0.4</v>
      </c>
      <c r="L6" s="506"/>
      <c r="M6" s="506"/>
      <c r="N6" s="510" t="s">
        <v>25</v>
      </c>
      <c r="O6" s="511"/>
      <c r="P6" s="511"/>
      <c r="Q6" s="511"/>
      <c r="R6" s="511"/>
      <c r="S6" s="511"/>
      <c r="T6" s="511"/>
      <c r="U6" s="511"/>
    </row>
    <row r="7" spans="1:21" x14ac:dyDescent="0.3">
      <c r="A7" s="130">
        <f>'ISO_27006-Domaine (Global)'!A8</f>
        <v>30</v>
      </c>
      <c r="B7" s="130">
        <f>'ISO_27006-Domaine (Global)'!B8</f>
        <v>66</v>
      </c>
      <c r="C7" s="130">
        <f>'ISO_27006-Domaine (Global)'!C8</f>
        <v>34</v>
      </c>
      <c r="D7" s="130">
        <f>'ISO_27006-Domaine (Global)'!D8</f>
        <v>15</v>
      </c>
      <c r="E7" s="130">
        <f>'ISO_27006-Domaine (Global)'!E8</f>
        <v>17</v>
      </c>
      <c r="F7" s="207" t="s">
        <v>623</v>
      </c>
      <c r="G7" s="11">
        <f>'ISO_27006-Domaine (Global)'!G8</f>
        <v>2.4641203703703707</v>
      </c>
      <c r="H7" t="s">
        <v>27</v>
      </c>
      <c r="I7" s="110">
        <f>+G7/5</f>
        <v>0.49282407407407414</v>
      </c>
      <c r="J7" s="111">
        <v>2</v>
      </c>
      <c r="K7" s="112">
        <f t="shared" si="1"/>
        <v>0.4</v>
      </c>
      <c r="L7" s="506"/>
      <c r="M7" s="506"/>
      <c r="N7" s="511"/>
      <c r="O7" s="511"/>
      <c r="P7" s="511"/>
      <c r="Q7" s="511"/>
      <c r="R7" s="511"/>
      <c r="S7" s="511"/>
      <c r="T7" s="511"/>
      <c r="U7" s="511"/>
    </row>
    <row r="8" spans="1:21" x14ac:dyDescent="0.3">
      <c r="A8" s="107">
        <v>0</v>
      </c>
      <c r="B8" s="107">
        <v>0</v>
      </c>
      <c r="C8" s="107">
        <v>0</v>
      </c>
      <c r="D8" s="107">
        <v>0</v>
      </c>
      <c r="E8" s="107">
        <v>0</v>
      </c>
      <c r="F8" s="207" t="s">
        <v>624</v>
      </c>
      <c r="G8" s="11">
        <v>0</v>
      </c>
      <c r="H8" t="s">
        <v>29</v>
      </c>
      <c r="I8" s="110">
        <f t="shared" si="0"/>
        <v>0</v>
      </c>
      <c r="J8" s="111">
        <v>1.9</v>
      </c>
      <c r="K8" s="112">
        <f t="shared" si="1"/>
        <v>0.38</v>
      </c>
      <c r="L8" s="506"/>
      <c r="M8" s="506"/>
      <c r="N8" s="511"/>
      <c r="O8" s="511"/>
      <c r="P8" s="511"/>
      <c r="Q8" s="511"/>
      <c r="R8" s="511"/>
      <c r="S8" s="511"/>
      <c r="T8" s="511"/>
      <c r="U8" s="511"/>
    </row>
    <row r="9" spans="1:21" x14ac:dyDescent="0.3">
      <c r="A9" s="107">
        <f>'ISO_27018-Domaine 1 (Global)'!A18</f>
        <v>56</v>
      </c>
      <c r="B9" s="107">
        <f>'ISO_27018-Domaine 1 (Global)'!B18</f>
        <v>124</v>
      </c>
      <c r="C9" s="130">
        <f>'ISO_27018-Domaine 1 (Global)'!C18</f>
        <v>54</v>
      </c>
      <c r="D9" s="130">
        <f>'ISO_27018-Domaine 1 (Global)'!D18</f>
        <v>33</v>
      </c>
      <c r="E9" s="130">
        <f>'ISO_27018-Domaine 1 (Global)'!E18</f>
        <v>37</v>
      </c>
      <c r="F9" s="207" t="s">
        <v>625</v>
      </c>
      <c r="G9" s="11">
        <f>'ISO_27018-Domaine 1 (Global)'!G18</f>
        <v>1.8711734693877553</v>
      </c>
      <c r="H9" s="79" t="s">
        <v>31</v>
      </c>
      <c r="I9" s="110">
        <f>+G9/5</f>
        <v>0.37423469387755104</v>
      </c>
      <c r="J9" s="111">
        <v>2</v>
      </c>
      <c r="K9" s="112">
        <f t="shared" si="1"/>
        <v>0.4</v>
      </c>
      <c r="L9" s="506"/>
      <c r="M9" s="506"/>
      <c r="N9" s="511"/>
      <c r="O9" s="511"/>
      <c r="P9" s="511"/>
      <c r="Q9" s="511"/>
      <c r="R9" s="511"/>
      <c r="S9" s="511"/>
      <c r="T9" s="511"/>
      <c r="U9" s="511"/>
    </row>
    <row r="10" spans="1:21" x14ac:dyDescent="0.3">
      <c r="A10" s="130">
        <f>'ISO_2733.1-Domaine 1 (Global)'!A7</f>
        <v>36</v>
      </c>
      <c r="B10" s="130">
        <f>'ISO_2733.1-Domaine 1 (Global)'!B7</f>
        <v>128</v>
      </c>
      <c r="C10" s="130">
        <f>'ISO_2733.1-Domaine 1 (Global)'!C7</f>
        <v>40</v>
      </c>
      <c r="D10" s="130">
        <f>'ISO_2733.1-Domaine 1 (Global)'!D7</f>
        <v>84</v>
      </c>
      <c r="E10" s="130">
        <f>'ISO_2733.1-Domaine 1 (Global)'!E7</f>
        <v>4</v>
      </c>
      <c r="F10" s="207" t="s">
        <v>626</v>
      </c>
      <c r="G10" s="11">
        <f>'ISO_2733.1-Domaine 1 (Global)'!G7</f>
        <v>2.0415032679738561</v>
      </c>
      <c r="H10" t="s">
        <v>33</v>
      </c>
      <c r="I10" s="110">
        <f t="shared" si="0"/>
        <v>0.40830065359477119</v>
      </c>
      <c r="J10" s="111">
        <v>3.8</v>
      </c>
      <c r="K10" s="112">
        <f>+J10/5</f>
        <v>0.76</v>
      </c>
      <c r="L10" s="506"/>
      <c r="M10" s="506"/>
      <c r="N10" s="511"/>
      <c r="O10" s="511"/>
      <c r="P10" s="511"/>
      <c r="Q10" s="511"/>
      <c r="R10" s="511"/>
      <c r="S10" s="511"/>
      <c r="T10" s="511"/>
      <c r="U10" s="511"/>
    </row>
    <row r="11" spans="1:21" x14ac:dyDescent="0.3">
      <c r="A11" s="130">
        <f>'ISO_2733.2-Domaine 1 (Global)'!A5</f>
        <v>19</v>
      </c>
      <c r="B11" s="130">
        <f>'ISO_2733.2-Domaine 1 (Global)'!B5</f>
        <v>44</v>
      </c>
      <c r="C11" s="130">
        <f>'ISO_2733.2-Domaine 1 (Global)'!C5</f>
        <v>25</v>
      </c>
      <c r="D11" s="130">
        <f>'ISO_2733.2-Domaine 1 (Global)'!D5</f>
        <v>12</v>
      </c>
      <c r="E11" s="130">
        <f>'ISO_2733.2-Domaine 1 (Global)'!E5</f>
        <v>7</v>
      </c>
      <c r="F11" s="207" t="s">
        <v>627</v>
      </c>
      <c r="G11" s="11">
        <f>'ISO_2733.2-Domaine 1 (Global)'!G5</f>
        <v>3.1124338624338628</v>
      </c>
      <c r="H11" t="s">
        <v>35</v>
      </c>
      <c r="I11" s="110">
        <f t="shared" si="0"/>
        <v>0.62248677248677253</v>
      </c>
      <c r="J11" s="111">
        <v>3.4</v>
      </c>
      <c r="K11" s="112">
        <f>+J11/5</f>
        <v>0.67999999999999994</v>
      </c>
      <c r="L11" s="506"/>
      <c r="M11" s="506"/>
      <c r="N11" s="511"/>
      <c r="O11" s="511"/>
      <c r="P11" s="511"/>
      <c r="Q11" s="511"/>
      <c r="R11" s="511"/>
      <c r="S11" s="511"/>
      <c r="T11" s="511"/>
      <c r="U11" s="511"/>
    </row>
    <row r="12" spans="1:21" x14ac:dyDescent="0.3">
      <c r="A12" s="107">
        <f>'ISO_2733.6-Domaine 1 (Global)'!A6</f>
        <v>37</v>
      </c>
      <c r="B12" s="107">
        <f>'ISO_2733.6-Domaine 1 (Global)'!B6</f>
        <v>91</v>
      </c>
      <c r="C12" s="130">
        <f>'ISO_2733.6-Domaine 1 (Global)'!C6</f>
        <v>61</v>
      </c>
      <c r="D12" s="130">
        <f>'ISO_2733.6-Domaine 1 (Global)'!D6</f>
        <v>22</v>
      </c>
      <c r="E12" s="130">
        <f>'ISO_27039-Domaine 1 (Global)'!E5</f>
        <v>5</v>
      </c>
      <c r="F12" s="207" t="s">
        <v>628</v>
      </c>
      <c r="G12" s="11">
        <f>'ISO_2733.6-Domaine 1 (Global)'!G6</f>
        <v>3.5553977272727275</v>
      </c>
      <c r="I12" s="110">
        <f>+G12/5</f>
        <v>0.71107954545454555</v>
      </c>
      <c r="J12" s="111">
        <v>1.5</v>
      </c>
      <c r="K12" s="112">
        <f>+J12/5</f>
        <v>0.3</v>
      </c>
      <c r="L12" s="506"/>
      <c r="M12" s="506"/>
      <c r="N12" s="511"/>
      <c r="O12" s="511"/>
      <c r="P12" s="511"/>
      <c r="Q12" s="511"/>
      <c r="R12" s="511"/>
      <c r="S12" s="511"/>
      <c r="T12" s="511"/>
      <c r="U12" s="511"/>
    </row>
    <row r="13" spans="1:21" x14ac:dyDescent="0.3">
      <c r="A13" s="107">
        <v>0</v>
      </c>
      <c r="B13" s="107">
        <v>0</v>
      </c>
      <c r="C13" s="107">
        <v>0</v>
      </c>
      <c r="D13" s="107">
        <v>0</v>
      </c>
      <c r="E13" s="107">
        <v>0</v>
      </c>
      <c r="F13" s="207" t="s">
        <v>629</v>
      </c>
      <c r="G13" s="11">
        <v>0</v>
      </c>
      <c r="I13" s="110">
        <f>+G13/5</f>
        <v>0</v>
      </c>
      <c r="J13" s="111">
        <v>3</v>
      </c>
      <c r="K13" s="112">
        <f>+J13/5</f>
        <v>0.6</v>
      </c>
      <c r="L13" s="506"/>
      <c r="M13" s="506"/>
    </row>
    <row r="14" spans="1:21" ht="24.75" hidden="1" customHeight="1" x14ac:dyDescent="0.3">
      <c r="A14" s="107">
        <v>0</v>
      </c>
      <c r="B14" s="107">
        <v>0</v>
      </c>
      <c r="C14" s="107">
        <v>0</v>
      </c>
      <c r="D14" s="107">
        <v>0</v>
      </c>
      <c r="E14" s="107">
        <v>0</v>
      </c>
      <c r="F14" s="207" t="s">
        <v>630</v>
      </c>
      <c r="G14" s="11">
        <v>0</v>
      </c>
      <c r="J14" s="111"/>
      <c r="L14" s="506"/>
      <c r="M14" s="506"/>
    </row>
    <row r="15" spans="1:21" x14ac:dyDescent="0.3">
      <c r="A15" s="107">
        <f>'ISO_27039-Domaine 1 (Global)'!A5</f>
        <v>38</v>
      </c>
      <c r="B15" s="107">
        <f>'ISO_27039-Domaine 1 (Global)'!B5</f>
        <v>73</v>
      </c>
      <c r="C15" s="130">
        <f>'ISO_27039-Domaine 1 (Global)'!C5</f>
        <v>35</v>
      </c>
      <c r="D15" s="130">
        <f>'ISO_27039-Domaine 1 (Global)'!D5</f>
        <v>33</v>
      </c>
      <c r="E15" s="130">
        <f>'ISO_27039-Domaine 1 (Global)'!E5</f>
        <v>5</v>
      </c>
      <c r="F15" s="207" t="s">
        <v>632</v>
      </c>
      <c r="G15" s="11">
        <f>'ISO_27039-Domaine 1 (Global)'!I5</f>
        <v>2.9734299516908211</v>
      </c>
      <c r="I15" s="110">
        <f>+G15/5</f>
        <v>0.59468599033816427</v>
      </c>
      <c r="J15" s="111">
        <v>1.6</v>
      </c>
      <c r="K15" s="112">
        <f>+J15/5</f>
        <v>0.32</v>
      </c>
      <c r="L15" s="506"/>
      <c r="M15" s="506"/>
    </row>
    <row r="16" spans="1:21" ht="12.75" hidden="1" customHeight="1" x14ac:dyDescent="0.3">
      <c r="A16" s="107">
        <v>0</v>
      </c>
      <c r="B16" s="107">
        <v>0</v>
      </c>
      <c r="C16" s="107">
        <v>0</v>
      </c>
      <c r="D16" s="107">
        <v>0</v>
      </c>
      <c r="E16" s="107">
        <v>0</v>
      </c>
      <c r="F16" s="207" t="s">
        <v>631</v>
      </c>
      <c r="G16" s="11">
        <v>0</v>
      </c>
      <c r="L16" s="506"/>
      <c r="M16" s="506"/>
    </row>
    <row r="17" spans="1:13" x14ac:dyDescent="0.3">
      <c r="A17" s="130">
        <f>'ISO_27040-Domaine (Global)'!B5</f>
        <v>58</v>
      </c>
      <c r="B17" s="130">
        <f>'ISO_27040-Domaine (Global)'!C5</f>
        <v>44</v>
      </c>
      <c r="C17" s="130">
        <f>'ISO_27040-Domaine (Global)'!D5</f>
        <v>8</v>
      </c>
      <c r="D17" s="130">
        <f>'ISO_27040-Domaine (Global)'!E5</f>
        <v>19</v>
      </c>
      <c r="E17" s="130">
        <f>'ISO_27040-Domaine (Global)'!F5</f>
        <v>0</v>
      </c>
      <c r="F17" s="207" t="s">
        <v>633</v>
      </c>
      <c r="G17" s="11">
        <f>'ISO_27040-Domaine (Global)'!G5</f>
        <v>3.3323412698412702</v>
      </c>
      <c r="I17" s="110">
        <f>+G17/5</f>
        <v>0.66646825396825404</v>
      </c>
      <c r="J17" s="111">
        <v>4</v>
      </c>
      <c r="K17" s="112">
        <f>+J17/5</f>
        <v>0.8</v>
      </c>
      <c r="L17" s="506"/>
      <c r="M17" s="506"/>
    </row>
    <row r="18" spans="1:13" ht="15.6" x14ac:dyDescent="0.3">
      <c r="A18" s="115">
        <f>SUM(A2:A17)</f>
        <v>342</v>
      </c>
      <c r="B18" s="115">
        <f>SUM(B2:B17)</f>
        <v>780</v>
      </c>
      <c r="C18" s="115"/>
      <c r="D18" s="115"/>
      <c r="E18" s="115"/>
      <c r="F18" s="115"/>
      <c r="L18" s="116">
        <f>SUM(I2:I17)/COUNT(I2:I17)</f>
        <v>0.44749110472068676</v>
      </c>
      <c r="M18" s="117">
        <f>SUM(K2:K17)/COUNT(K2:K17)</f>
        <v>0.53857142857142848</v>
      </c>
    </row>
    <row r="19" spans="1:13" ht="26.25" customHeight="1" x14ac:dyDescent="0.3"/>
    <row r="22" spans="1:13" ht="12.75" customHeight="1" x14ac:dyDescent="0.3"/>
    <row r="24" spans="1:13" ht="12.75" customHeight="1" x14ac:dyDescent="0.3"/>
    <row r="26" spans="1:13" ht="12.75" customHeight="1" x14ac:dyDescent="0.3"/>
    <row r="28" spans="1:13" ht="12.75" customHeight="1" x14ac:dyDescent="0.3"/>
    <row r="36" spans="1:13" ht="108.75" customHeight="1" x14ac:dyDescent="0.3"/>
    <row r="37" spans="1:13" ht="19.5" customHeight="1" x14ac:dyDescent="0.3">
      <c r="A37" t="s">
        <v>12</v>
      </c>
      <c r="B37" s="503" t="s">
        <v>12</v>
      </c>
      <c r="C37" s="503"/>
      <c r="D37" s="503"/>
      <c r="E37" s="503"/>
      <c r="F37" s="512"/>
      <c r="G37" s="118" t="s">
        <v>12</v>
      </c>
      <c r="H37" s="118"/>
      <c r="I37" s="118" t="s">
        <v>12</v>
      </c>
      <c r="J37" s="118"/>
      <c r="K37" s="118"/>
      <c r="L37" s="118"/>
      <c r="M37" s="119"/>
    </row>
    <row r="38" spans="1:13" ht="0.75" customHeight="1" x14ac:dyDescent="0.3"/>
    <row r="39" spans="1:13" ht="6.75" hidden="1" customHeight="1" x14ac:dyDescent="0.3"/>
    <row r="40" spans="1:13" ht="6.75" hidden="1" customHeight="1" x14ac:dyDescent="0.3"/>
    <row r="41" spans="1:13" ht="6.75" customHeight="1" x14ac:dyDescent="0.3"/>
    <row r="42" spans="1:13" ht="15" customHeight="1" x14ac:dyDescent="0.3"/>
    <row r="43" spans="1:13" ht="15" customHeight="1" x14ac:dyDescent="0.3"/>
    <row r="44" spans="1:13" ht="15" customHeight="1" x14ac:dyDescent="0.3"/>
    <row r="54" spans="2:21" ht="15" customHeight="1" x14ac:dyDescent="0.3"/>
    <row r="55" spans="2:21" ht="18" customHeight="1" x14ac:dyDescent="0.3">
      <c r="B55" s="503" t="s">
        <v>40</v>
      </c>
      <c r="C55" s="503"/>
      <c r="D55" s="503"/>
      <c r="E55" s="503"/>
      <c r="F55" s="503"/>
      <c r="G55" s="118" t="s">
        <v>41</v>
      </c>
      <c r="H55" s="118"/>
      <c r="I55" s="118"/>
      <c r="J55" s="118"/>
      <c r="K55" s="118"/>
      <c r="L55" s="118"/>
      <c r="M55" s="119"/>
    </row>
    <row r="56" spans="2:21" ht="17.399999999999999" x14ac:dyDescent="0.3">
      <c r="B56" s="514" t="s">
        <v>42</v>
      </c>
      <c r="C56" s="514"/>
      <c r="D56" s="514"/>
      <c r="E56" s="514"/>
      <c r="F56" s="514"/>
      <c r="G56" s="118"/>
      <c r="H56" s="118"/>
      <c r="I56" s="118"/>
      <c r="J56" s="118"/>
      <c r="K56" s="118"/>
      <c r="L56" s="118"/>
      <c r="M56" s="119"/>
    </row>
    <row r="57" spans="2:21" ht="17.399999999999999" x14ac:dyDescent="0.3">
      <c r="B57" s="515" t="s">
        <v>43</v>
      </c>
      <c r="C57" s="515"/>
      <c r="D57" s="515"/>
      <c r="E57" s="515"/>
      <c r="F57" s="515"/>
      <c r="G57" s="118"/>
      <c r="H57" s="118"/>
      <c r="I57" s="118"/>
      <c r="J57" s="118"/>
      <c r="K57" s="118"/>
      <c r="L57" s="118"/>
      <c r="M57" s="119"/>
    </row>
    <row r="58" spans="2:21" x14ac:dyDescent="0.3">
      <c r="B58" s="516" t="s">
        <v>44</v>
      </c>
      <c r="C58" s="516"/>
      <c r="D58" s="516"/>
      <c r="E58" s="516"/>
      <c r="F58" s="516"/>
      <c r="G58" s="120" t="s">
        <v>12</v>
      </c>
      <c r="H58" s="120" t="s">
        <v>12</v>
      </c>
      <c r="I58" s="120"/>
      <c r="J58" s="120"/>
      <c r="K58" s="120"/>
      <c r="L58" s="120"/>
      <c r="M58" s="120"/>
      <c r="N58" s="120" t="s">
        <v>12</v>
      </c>
      <c r="O58" s="120"/>
      <c r="P58" s="120" t="s">
        <v>12</v>
      </c>
      <c r="Q58" s="120"/>
    </row>
    <row r="59" spans="2:21" x14ac:dyDescent="0.3">
      <c r="B59" s="508" t="s">
        <v>45</v>
      </c>
      <c r="C59" s="508"/>
      <c r="D59" s="508"/>
      <c r="E59" s="508"/>
      <c r="F59" s="508"/>
      <c r="G59" s="508"/>
      <c r="H59" s="508"/>
      <c r="I59" s="508"/>
      <c r="J59" s="508"/>
      <c r="K59" s="508"/>
      <c r="L59" s="508"/>
      <c r="M59" s="508"/>
      <c r="N59" s="508"/>
      <c r="O59" s="508"/>
      <c r="P59" s="508"/>
      <c r="Q59" s="509"/>
      <c r="R59" s="509"/>
      <c r="S59" s="509"/>
    </row>
    <row r="60" spans="2:21" x14ac:dyDescent="0.3">
      <c r="B60" s="121" t="s">
        <v>46</v>
      </c>
      <c r="C60" s="121"/>
      <c r="D60" s="121"/>
      <c r="E60" s="121"/>
      <c r="F60" s="122"/>
    </row>
    <row r="61" spans="2:21" x14ac:dyDescent="0.3">
      <c r="B61" s="513" t="s">
        <v>47</v>
      </c>
      <c r="C61" s="513"/>
      <c r="D61" s="513"/>
      <c r="E61" s="513"/>
      <c r="F61" s="517"/>
      <c r="G61" s="517"/>
      <c r="H61" s="517"/>
      <c r="I61" s="517"/>
      <c r="J61" s="517"/>
      <c r="K61" s="517"/>
      <c r="L61" s="517"/>
      <c r="M61" s="517"/>
      <c r="N61" s="517"/>
      <c r="O61" s="517"/>
      <c r="P61" s="517"/>
      <c r="Q61" s="517"/>
      <c r="R61" s="517"/>
      <c r="S61" s="517"/>
      <c r="T61" s="517"/>
      <c r="U61" s="517"/>
    </row>
    <row r="62" spans="2:21" x14ac:dyDescent="0.3">
      <c r="B62" s="121" t="s">
        <v>48</v>
      </c>
      <c r="C62" s="121"/>
      <c r="D62" s="121"/>
      <c r="E62" s="121"/>
      <c r="F62" s="122"/>
    </row>
    <row r="63" spans="2:21" x14ac:dyDescent="0.3">
      <c r="B63" s="513" t="s">
        <v>49</v>
      </c>
      <c r="C63" s="513"/>
      <c r="D63" s="513"/>
      <c r="E63" s="513"/>
      <c r="F63" s="509"/>
      <c r="G63" s="509"/>
      <c r="H63" s="509"/>
      <c r="I63" s="509"/>
      <c r="J63" s="509"/>
      <c r="K63" s="509"/>
      <c r="L63" s="509"/>
      <c r="M63" s="509"/>
      <c r="N63" s="509"/>
      <c r="O63" s="509"/>
      <c r="P63" s="509"/>
      <c r="Q63" s="509"/>
      <c r="R63" s="509"/>
      <c r="S63" s="509"/>
    </row>
    <row r="64" spans="2:21" x14ac:dyDescent="0.3">
      <c r="B64" s="121" t="s">
        <v>50</v>
      </c>
      <c r="C64" s="121"/>
      <c r="D64" s="121"/>
      <c r="E64" s="121"/>
      <c r="F64" s="122"/>
    </row>
    <row r="65" spans="2:19" x14ac:dyDescent="0.3">
      <c r="B65" s="513" t="s">
        <v>51</v>
      </c>
      <c r="C65" s="513"/>
      <c r="D65" s="513"/>
      <c r="E65" s="513"/>
      <c r="F65" s="509"/>
      <c r="G65" s="509"/>
      <c r="H65" s="509"/>
      <c r="I65" s="509"/>
      <c r="J65" s="509"/>
      <c r="K65" s="509"/>
      <c r="L65" s="509"/>
      <c r="M65" s="509"/>
      <c r="N65" s="509"/>
      <c r="O65" s="509"/>
      <c r="P65" s="509"/>
      <c r="Q65" s="509"/>
      <c r="R65" s="509"/>
      <c r="S65" s="509"/>
    </row>
    <row r="66" spans="2:19" x14ac:dyDescent="0.3">
      <c r="B66" s="121" t="s">
        <v>52</v>
      </c>
      <c r="C66" s="121"/>
      <c r="D66" s="121"/>
      <c r="E66" s="121"/>
      <c r="F66" s="121"/>
    </row>
    <row r="67" spans="2:19" x14ac:dyDescent="0.3">
      <c r="B67" s="513" t="s">
        <v>53</v>
      </c>
      <c r="C67" s="513"/>
      <c r="D67" s="513"/>
      <c r="E67" s="513"/>
      <c r="F67" s="513"/>
      <c r="G67" s="509"/>
      <c r="H67" s="509"/>
      <c r="I67" s="509"/>
      <c r="J67" s="509"/>
      <c r="K67" s="509"/>
      <c r="L67" s="509"/>
      <c r="M67" s="509"/>
      <c r="N67" s="509"/>
      <c r="O67" s="509"/>
      <c r="P67" s="509"/>
      <c r="Q67" s="509"/>
      <c r="R67" s="509"/>
      <c r="S67" s="509"/>
    </row>
  </sheetData>
  <mergeCells count="14">
    <mergeCell ref="B65:S65"/>
    <mergeCell ref="B67:S67"/>
    <mergeCell ref="B56:F56"/>
    <mergeCell ref="B57:F57"/>
    <mergeCell ref="B58:F58"/>
    <mergeCell ref="B59:S59"/>
    <mergeCell ref="B61:U61"/>
    <mergeCell ref="B63:S63"/>
    <mergeCell ref="B55:F55"/>
    <mergeCell ref="O1:R1"/>
    <mergeCell ref="L2:M17"/>
    <mergeCell ref="N2:U5"/>
    <mergeCell ref="N6:U12"/>
    <mergeCell ref="B37:F37"/>
  </mergeCells>
  <conditionalFormatting sqref="F2:F17">
    <cfRule type="expression" dxfId="110" priority="7" stopIfTrue="1">
      <formula>$B$2&gt;0</formula>
    </cfRule>
    <cfRule type="expression" dxfId="109" priority="8" stopIfTrue="1">
      <formula>$B$2=0</formula>
    </cfRule>
  </conditionalFormatting>
  <conditionalFormatting sqref="L18:M18">
    <cfRule type="cellIs" dxfId="108" priority="29" stopIfTrue="1" operator="greaterThan">
      <formula>0.5</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5"/>
  <sheetViews>
    <sheetView zoomScale="80" zoomScaleNormal="80" workbookViewId="0">
      <selection activeCell="J5" sqref="J5"/>
    </sheetView>
  </sheetViews>
  <sheetFormatPr baseColWidth="10" defaultColWidth="12" defaultRowHeight="14.4" x14ac:dyDescent="0.3"/>
  <cols>
    <col min="1" max="4" width="11.21875" style="268" customWidth="1"/>
    <col min="5" max="5" width="9.109375" style="268" customWidth="1"/>
    <col min="6" max="6" width="49.44140625" style="268" customWidth="1"/>
    <col min="7" max="7" width="6.109375" style="268" customWidth="1"/>
    <col min="8" max="8" width="4.6640625" style="268" hidden="1" customWidth="1"/>
    <col min="9" max="9" width="8.6640625" style="268" customWidth="1"/>
    <col min="10" max="10" width="7.6640625" style="268" customWidth="1"/>
    <col min="11" max="11" width="8.6640625" style="268" customWidth="1"/>
    <col min="12" max="12" width="11.5546875" style="268" customWidth="1"/>
    <col min="13" max="13" width="12.44140625" style="268" customWidth="1"/>
    <col min="14" max="14" width="11" style="268" customWidth="1"/>
    <col min="15" max="16" width="12" style="268"/>
    <col min="17" max="17" width="9.77734375" style="268" customWidth="1"/>
    <col min="18" max="18" width="14.5546875" style="268" customWidth="1"/>
    <col min="19" max="19" width="20.6640625" style="268" customWidth="1"/>
    <col min="20" max="20" width="18.33203125" style="268" customWidth="1"/>
    <col min="21" max="16384" width="12" style="268"/>
  </cols>
  <sheetData>
    <row r="1" spans="1:21" ht="25.5" customHeight="1" x14ac:dyDescent="0.3">
      <c r="A1" s="262" t="s">
        <v>0</v>
      </c>
      <c r="B1" s="263" t="s">
        <v>481</v>
      </c>
      <c r="C1" s="263" t="s">
        <v>2</v>
      </c>
      <c r="D1" s="263" t="s">
        <v>3</v>
      </c>
      <c r="E1" s="263" t="s">
        <v>4</v>
      </c>
      <c r="F1" s="264" t="s">
        <v>970</v>
      </c>
      <c r="G1" s="264" t="s">
        <v>6</v>
      </c>
      <c r="H1" s="264" t="s">
        <v>7</v>
      </c>
      <c r="I1" s="264" t="s">
        <v>8</v>
      </c>
      <c r="J1" s="264" t="s">
        <v>9</v>
      </c>
      <c r="K1" s="264" t="s">
        <v>8</v>
      </c>
      <c r="L1" s="265" t="s">
        <v>796</v>
      </c>
      <c r="M1" s="265" t="s">
        <v>797</v>
      </c>
      <c r="N1" s="266" t="s">
        <v>12</v>
      </c>
      <c r="O1" s="527" t="s">
        <v>13</v>
      </c>
      <c r="P1" s="527"/>
      <c r="Q1" s="527"/>
      <c r="R1" s="528"/>
      <c r="S1" s="267"/>
    </row>
    <row r="2" spans="1:21" ht="15" customHeight="1" x14ac:dyDescent="0.3">
      <c r="A2" s="269">
        <v>6</v>
      </c>
      <c r="B2" s="269">
        <v>16</v>
      </c>
      <c r="C2" s="269">
        <f>'ISO_27004-Domaine 5'!F2</f>
        <v>12</v>
      </c>
      <c r="D2" s="269">
        <f>'ISO_27004-Domaine 5'!G2</f>
        <v>4</v>
      </c>
      <c r="E2" s="269">
        <f>'ISO_27004-Domaine 5'!H2</f>
        <v>0</v>
      </c>
      <c r="F2" s="386" t="s">
        <v>971</v>
      </c>
      <c r="G2" s="271">
        <f>'ISO_27004-Domaine 5'!J2</f>
        <v>3.666666666666667</v>
      </c>
      <c r="H2" s="268" t="s">
        <v>15</v>
      </c>
      <c r="I2" s="272">
        <f>+G2/5</f>
        <v>0.73333333333333339</v>
      </c>
      <c r="J2" s="273">
        <v>2.5</v>
      </c>
      <c r="K2" s="274">
        <f>+J2/5</f>
        <v>0.5</v>
      </c>
      <c r="L2" s="529" t="s">
        <v>12</v>
      </c>
      <c r="M2" s="529"/>
      <c r="N2" s="530" t="s">
        <v>16</v>
      </c>
      <c r="O2" s="530"/>
      <c r="P2" s="530"/>
      <c r="Q2" s="530"/>
      <c r="R2" s="530"/>
      <c r="S2" s="530"/>
      <c r="T2" s="530"/>
      <c r="U2" s="530"/>
    </row>
    <row r="3" spans="1:21" ht="15.6" x14ac:dyDescent="0.3">
      <c r="A3" s="269">
        <v>6</v>
      </c>
      <c r="B3" s="269">
        <v>12</v>
      </c>
      <c r="C3" s="269">
        <f>'ISO_27004-Domaine 6'!F2</f>
        <v>16</v>
      </c>
      <c r="D3" s="269">
        <f>'ISO_27004-Domaine 6'!G2</f>
        <v>1</v>
      </c>
      <c r="E3" s="269">
        <f>'ISO_27004-Domaine 6'!H2</f>
        <v>2</v>
      </c>
      <c r="F3" s="386" t="s">
        <v>972</v>
      </c>
      <c r="G3" s="271">
        <f>'ISO_27004-Domaine 6'!J2</f>
        <v>4.5</v>
      </c>
      <c r="H3" s="268" t="s">
        <v>18</v>
      </c>
      <c r="I3" s="272">
        <f t="shared" ref="I3:I5" si="0">+G3/5</f>
        <v>0.9</v>
      </c>
      <c r="J3" s="273">
        <v>2</v>
      </c>
      <c r="K3" s="274">
        <f t="shared" ref="K3:K5" si="1">+J3/5</f>
        <v>0.4</v>
      </c>
      <c r="L3" s="529"/>
      <c r="M3" s="529"/>
      <c r="N3" s="530"/>
      <c r="O3" s="530"/>
      <c r="P3" s="530"/>
      <c r="Q3" s="530"/>
      <c r="R3" s="530"/>
      <c r="S3" s="530"/>
      <c r="T3" s="530"/>
      <c r="U3" s="530"/>
    </row>
    <row r="4" spans="1:21" ht="15.6" x14ac:dyDescent="0.3">
      <c r="A4" s="269">
        <v>7</v>
      </c>
      <c r="B4" s="269">
        <v>11</v>
      </c>
      <c r="C4" s="269">
        <f>'ISO_27004-Domaine 7'!F2</f>
        <v>10</v>
      </c>
      <c r="D4" s="269">
        <f>'ISO_27004-Domaine 7'!G2</f>
        <v>0</v>
      </c>
      <c r="E4" s="269">
        <f>'ISO_27004-Domaine 7'!H2</f>
        <v>0</v>
      </c>
      <c r="F4" s="386" t="s">
        <v>973</v>
      </c>
      <c r="G4" s="271">
        <f>'ISO_27004-Domaine 7'!J2</f>
        <v>5</v>
      </c>
      <c r="H4" s="268" t="s">
        <v>20</v>
      </c>
      <c r="I4" s="272">
        <f t="shared" si="0"/>
        <v>1</v>
      </c>
      <c r="J4" s="273">
        <v>3</v>
      </c>
      <c r="K4" s="274">
        <f t="shared" si="1"/>
        <v>0.6</v>
      </c>
      <c r="L4" s="529"/>
      <c r="M4" s="529"/>
      <c r="N4" s="530"/>
      <c r="O4" s="530"/>
      <c r="P4" s="530"/>
      <c r="Q4" s="530"/>
      <c r="R4" s="530"/>
      <c r="S4" s="530"/>
      <c r="T4" s="530"/>
      <c r="U4" s="530"/>
    </row>
    <row r="5" spans="1:21" ht="15.6" x14ac:dyDescent="0.3">
      <c r="A5" s="269"/>
      <c r="B5" s="269"/>
      <c r="C5" s="269">
        <f>'ISO_27004-Domaine 8'!F2</f>
        <v>63</v>
      </c>
      <c r="D5" s="269">
        <f>'ISO_27004-Domaine 8'!G2</f>
        <v>1</v>
      </c>
      <c r="E5" s="269">
        <f>'ISO_27004-Domaine 8'!H2</f>
        <v>0</v>
      </c>
      <c r="F5" s="386" t="s">
        <v>974</v>
      </c>
      <c r="G5" s="271">
        <f>'ISO_27004-Domaine 8'!J2</f>
        <v>4.9038461538461542</v>
      </c>
      <c r="I5" s="272">
        <f t="shared" si="0"/>
        <v>0.98076923076923084</v>
      </c>
      <c r="J5" s="273">
        <v>4</v>
      </c>
      <c r="K5" s="274">
        <f t="shared" si="1"/>
        <v>0.8</v>
      </c>
      <c r="L5" s="276"/>
      <c r="M5" s="276"/>
      <c r="N5" s="530"/>
      <c r="O5" s="530"/>
      <c r="P5" s="530"/>
      <c r="Q5" s="530"/>
      <c r="R5" s="530"/>
      <c r="S5" s="530"/>
      <c r="T5" s="530"/>
      <c r="U5" s="530"/>
    </row>
    <row r="6" spans="1:21" ht="13.5" customHeight="1" x14ac:dyDescent="0.3">
      <c r="A6" s="277">
        <f>SUM(A2:A4)</f>
        <v>19</v>
      </c>
      <c r="B6" s="277">
        <f>SUM(B2:B4)</f>
        <v>39</v>
      </c>
      <c r="C6" s="277">
        <f>SUM(C2:C4)</f>
        <v>38</v>
      </c>
      <c r="D6" s="277">
        <f>SUM(D2:D4)</f>
        <v>5</v>
      </c>
      <c r="E6" s="277">
        <f>SUM(E2:E4)</f>
        <v>2</v>
      </c>
      <c r="F6" s="278"/>
      <c r="G6" s="271">
        <f>SUM(G2:G5)/COUNT(G2:G5)</f>
        <v>4.5176282051282053</v>
      </c>
      <c r="H6" s="278"/>
      <c r="I6" s="278"/>
      <c r="J6" s="278"/>
      <c r="K6" s="278"/>
      <c r="L6" s="279">
        <f>SUM(I2:I5)/COUNT(I2:I5)</f>
        <v>0.90352564102564104</v>
      </c>
      <c r="M6" s="279">
        <f>SUM(K2:K5)/COUNT(K2:K5)</f>
        <v>0.57499999999999996</v>
      </c>
      <c r="N6" s="530"/>
      <c r="O6" s="530"/>
      <c r="P6" s="530"/>
      <c r="Q6" s="530"/>
      <c r="R6" s="530"/>
      <c r="S6" s="530"/>
      <c r="T6" s="530"/>
      <c r="U6" s="530"/>
    </row>
    <row r="7" spans="1:21" x14ac:dyDescent="0.3">
      <c r="A7" s="280"/>
      <c r="B7" s="280"/>
      <c r="C7" s="280"/>
      <c r="D7" s="280"/>
      <c r="E7" s="278"/>
      <c r="F7" s="278"/>
      <c r="G7" s="278"/>
      <c r="H7" s="278"/>
      <c r="I7" s="278"/>
      <c r="J7" s="278"/>
      <c r="K7" s="278"/>
      <c r="N7" s="531" t="s">
        <v>25</v>
      </c>
      <c r="O7" s="532"/>
      <c r="P7" s="532"/>
      <c r="Q7" s="532"/>
      <c r="R7" s="532"/>
      <c r="S7" s="532"/>
      <c r="T7" s="532"/>
      <c r="U7" s="532"/>
    </row>
    <row r="8" spans="1:21" x14ac:dyDescent="0.3">
      <c r="A8" s="280"/>
      <c r="B8" s="280"/>
      <c r="C8" s="280"/>
      <c r="D8" s="280"/>
      <c r="E8" s="278"/>
      <c r="F8" s="278"/>
      <c r="G8" s="278"/>
      <c r="H8" s="278"/>
      <c r="I8" s="278"/>
      <c r="J8" s="278"/>
      <c r="K8" s="278"/>
      <c r="L8" s="278"/>
      <c r="M8" s="278"/>
      <c r="N8" s="532"/>
      <c r="O8" s="532"/>
      <c r="P8" s="532"/>
      <c r="Q8" s="532"/>
      <c r="R8" s="532"/>
      <c r="S8" s="532"/>
      <c r="T8" s="532"/>
      <c r="U8" s="532"/>
    </row>
    <row r="9" spans="1:21" x14ac:dyDescent="0.3">
      <c r="A9" s="280"/>
      <c r="B9" s="280"/>
      <c r="C9" s="280"/>
      <c r="D9" s="280"/>
      <c r="E9" s="278"/>
      <c r="F9" s="278"/>
      <c r="G9" s="278"/>
      <c r="H9" s="278"/>
      <c r="I9" s="278"/>
      <c r="J9" s="278"/>
      <c r="K9" s="278"/>
      <c r="L9" s="278"/>
      <c r="M9" s="278"/>
      <c r="N9" s="532"/>
      <c r="O9" s="532"/>
      <c r="P9" s="532"/>
      <c r="Q9" s="532"/>
      <c r="R9" s="532"/>
      <c r="S9" s="532"/>
      <c r="T9" s="532"/>
      <c r="U9" s="532"/>
    </row>
    <row r="10" spans="1:21" x14ac:dyDescent="0.3">
      <c r="A10" s="280"/>
      <c r="B10" s="280"/>
      <c r="C10" s="280"/>
      <c r="D10" s="280"/>
      <c r="E10" s="278"/>
      <c r="F10" s="278"/>
      <c r="G10" s="278"/>
      <c r="H10" s="278"/>
      <c r="I10" s="278"/>
      <c r="J10" s="278"/>
      <c r="K10" s="278"/>
      <c r="L10" s="278"/>
      <c r="M10" s="278"/>
      <c r="N10" s="532"/>
      <c r="O10" s="532"/>
      <c r="P10" s="532"/>
      <c r="Q10" s="532"/>
      <c r="R10" s="532"/>
      <c r="S10" s="532"/>
      <c r="T10" s="532"/>
      <c r="U10" s="532"/>
    </row>
    <row r="11" spans="1:21" x14ac:dyDescent="0.3">
      <c r="A11" s="280"/>
      <c r="B11" s="280"/>
      <c r="C11" s="280"/>
      <c r="D11" s="280"/>
      <c r="E11" s="278"/>
      <c r="F11" s="278"/>
      <c r="G11" s="278"/>
      <c r="H11" s="278"/>
      <c r="I11" s="278"/>
      <c r="J11" s="278"/>
      <c r="K11" s="278"/>
      <c r="L11" s="278"/>
      <c r="M11" s="278"/>
      <c r="N11" s="532"/>
      <c r="O11" s="532"/>
      <c r="P11" s="532"/>
      <c r="Q11" s="532"/>
      <c r="R11" s="532"/>
      <c r="S11" s="532"/>
      <c r="T11" s="532"/>
      <c r="U11" s="532"/>
    </row>
    <row r="12" spans="1:21" x14ac:dyDescent="0.3">
      <c r="A12" s="280"/>
      <c r="B12" s="280"/>
      <c r="C12" s="280"/>
      <c r="D12" s="280"/>
      <c r="E12" s="278"/>
      <c r="F12" s="278"/>
      <c r="G12" s="278"/>
      <c r="H12" s="278"/>
      <c r="I12" s="278"/>
      <c r="J12" s="278"/>
      <c r="K12" s="278"/>
      <c r="L12" s="278"/>
      <c r="M12" s="278"/>
      <c r="N12" s="532"/>
      <c r="O12" s="532"/>
      <c r="P12" s="532"/>
      <c r="Q12" s="532"/>
      <c r="R12" s="532"/>
      <c r="S12" s="532"/>
      <c r="T12" s="532"/>
      <c r="U12" s="532"/>
    </row>
    <row r="13" spans="1:21" x14ac:dyDescent="0.3">
      <c r="B13" s="281"/>
      <c r="C13" s="281"/>
      <c r="D13" s="281"/>
      <c r="G13" s="282" t="s">
        <v>12</v>
      </c>
      <c r="L13" s="278"/>
      <c r="M13" s="278"/>
      <c r="N13" s="532"/>
      <c r="O13" s="532"/>
      <c r="P13" s="532"/>
      <c r="Q13" s="532"/>
      <c r="R13" s="532"/>
      <c r="S13" s="532"/>
      <c r="T13" s="532"/>
      <c r="U13" s="532"/>
    </row>
    <row r="14" spans="1:21" ht="15.6" x14ac:dyDescent="0.3">
      <c r="G14" s="282" t="s">
        <v>12</v>
      </c>
      <c r="L14" s="283"/>
      <c r="M14" s="284"/>
    </row>
    <row r="15" spans="1:21" ht="24.75" hidden="1" customHeight="1" x14ac:dyDescent="0.3">
      <c r="G15" s="282" t="s">
        <v>12</v>
      </c>
    </row>
    <row r="17" hidden="1" x14ac:dyDescent="0.3"/>
    <row r="20" ht="26.25" customHeight="1" x14ac:dyDescent="0.3"/>
    <row r="23" ht="12.75" customHeight="1" x14ac:dyDescent="0.3"/>
    <row r="25" ht="12.75" customHeight="1" x14ac:dyDescent="0.3"/>
    <row r="27" ht="12.75" customHeight="1" x14ac:dyDescent="0.3"/>
    <row r="29" ht="12.75" customHeight="1" x14ac:dyDescent="0.3"/>
    <row r="37" spans="1:17" ht="108.75" customHeight="1" x14ac:dyDescent="0.3">
      <c r="A37" s="268" t="s">
        <v>12</v>
      </c>
      <c r="E37" s="285" t="s">
        <v>12</v>
      </c>
      <c r="F37" s="286"/>
      <c r="G37" s="287" t="s">
        <v>12</v>
      </c>
      <c r="H37" s="287"/>
      <c r="I37" s="287" t="s">
        <v>12</v>
      </c>
      <c r="J37" s="287"/>
      <c r="K37" s="287"/>
    </row>
    <row r="38" spans="1:17" ht="17.399999999999999" x14ac:dyDescent="0.3">
      <c r="L38" s="287"/>
      <c r="M38" s="288"/>
    </row>
    <row r="39" spans="1:17" ht="0.75" customHeight="1" x14ac:dyDescent="0.3"/>
    <row r="41" spans="1:17" ht="13.5" customHeight="1" x14ac:dyDescent="0.3"/>
    <row r="42" spans="1:17" ht="17.25" customHeight="1" x14ac:dyDescent="0.3">
      <c r="E42" s="289" t="s">
        <v>40</v>
      </c>
      <c r="F42" s="286"/>
      <c r="G42" s="287" t="s">
        <v>41</v>
      </c>
      <c r="H42" s="287"/>
      <c r="I42" s="287"/>
      <c r="J42" s="287"/>
      <c r="K42" s="287"/>
    </row>
    <row r="43" spans="1:17" ht="15" customHeight="1" x14ac:dyDescent="0.3">
      <c r="E43" s="290" t="s">
        <v>42</v>
      </c>
      <c r="F43" s="291"/>
      <c r="G43" s="287"/>
      <c r="H43" s="287"/>
      <c r="I43" s="287"/>
      <c r="J43" s="287"/>
      <c r="K43" s="287"/>
      <c r="L43" s="287"/>
      <c r="M43" s="288"/>
    </row>
    <row r="44" spans="1:17" ht="15" customHeight="1" x14ac:dyDescent="0.3">
      <c r="E44" s="292" t="s">
        <v>43</v>
      </c>
      <c r="F44" s="270"/>
      <c r="G44" s="287"/>
      <c r="H44" s="287"/>
      <c r="I44" s="287"/>
      <c r="J44" s="287"/>
      <c r="K44" s="287"/>
      <c r="L44" s="287"/>
      <c r="M44" s="288"/>
    </row>
    <row r="45" spans="1:17" ht="15" customHeight="1" x14ac:dyDescent="0.3">
      <c r="E45" s="291" t="s">
        <v>44</v>
      </c>
      <c r="F45" s="293"/>
      <c r="G45" s="294" t="s">
        <v>12</v>
      </c>
      <c r="H45" s="294" t="s">
        <v>12</v>
      </c>
      <c r="I45" s="294"/>
      <c r="J45" s="294"/>
      <c r="K45" s="294"/>
      <c r="L45" s="287"/>
      <c r="M45" s="288"/>
    </row>
    <row r="46" spans="1:17" x14ac:dyDescent="0.3">
      <c r="E46" s="295" t="s">
        <v>45</v>
      </c>
      <c r="F46" s="295"/>
      <c r="G46" s="295"/>
      <c r="H46" s="295"/>
      <c r="I46" s="295"/>
      <c r="J46" s="295"/>
      <c r="K46" s="295"/>
      <c r="L46" s="294"/>
      <c r="M46" s="294"/>
      <c r="N46" s="294"/>
      <c r="O46" s="294"/>
      <c r="P46" s="294"/>
      <c r="Q46" s="294"/>
    </row>
    <row r="47" spans="1:17" x14ac:dyDescent="0.3">
      <c r="E47" s="291" t="s">
        <v>46</v>
      </c>
      <c r="F47" s="293"/>
      <c r="L47" s="295"/>
      <c r="M47" s="295"/>
      <c r="N47" s="295"/>
      <c r="O47" s="295"/>
      <c r="P47" s="295"/>
    </row>
    <row r="48" spans="1:17" x14ac:dyDescent="0.3">
      <c r="E48" s="295" t="s">
        <v>47</v>
      </c>
      <c r="F48" s="296"/>
      <c r="G48" s="296"/>
      <c r="H48" s="296"/>
      <c r="I48" s="296"/>
      <c r="J48" s="296"/>
      <c r="K48" s="296"/>
    </row>
    <row r="49" spans="5:21" ht="15" customHeight="1" x14ac:dyDescent="0.3">
      <c r="E49" s="291" t="s">
        <v>48</v>
      </c>
      <c r="F49" s="293"/>
      <c r="L49" s="296"/>
      <c r="M49" s="296"/>
      <c r="N49" s="296"/>
      <c r="O49" s="296"/>
      <c r="P49" s="296"/>
      <c r="Q49" s="296"/>
      <c r="R49" s="296"/>
      <c r="S49" s="296"/>
      <c r="T49" s="296"/>
      <c r="U49" s="296"/>
    </row>
    <row r="50" spans="5:21" x14ac:dyDescent="0.3">
      <c r="E50" s="295" t="s">
        <v>49</v>
      </c>
    </row>
    <row r="51" spans="5:21" ht="15" customHeight="1" x14ac:dyDescent="0.3">
      <c r="E51" s="291" t="s">
        <v>50</v>
      </c>
      <c r="F51" s="293"/>
    </row>
    <row r="52" spans="5:21" x14ac:dyDescent="0.3">
      <c r="E52" s="295" t="s">
        <v>51</v>
      </c>
    </row>
    <row r="53" spans="5:21" ht="15" customHeight="1" x14ac:dyDescent="0.3">
      <c r="E53" s="291" t="s">
        <v>52</v>
      </c>
      <c r="F53" s="291"/>
    </row>
    <row r="54" spans="5:21" x14ac:dyDescent="0.3">
      <c r="E54" s="295" t="s">
        <v>53</v>
      </c>
      <c r="F54" s="297"/>
    </row>
    <row r="55" spans="5:21" ht="15" customHeight="1" x14ac:dyDescent="0.3"/>
  </sheetData>
  <mergeCells count="4">
    <mergeCell ref="O1:R1"/>
    <mergeCell ref="L2:M4"/>
    <mergeCell ref="N2:U6"/>
    <mergeCell ref="N7:U13"/>
  </mergeCells>
  <conditionalFormatting sqref="F2">
    <cfRule type="expression" dxfId="98" priority="3" stopIfTrue="1">
      <formula>$E$2&gt;0</formula>
    </cfRule>
    <cfRule type="expression" dxfId="97" priority="4" stopIfTrue="1">
      <formula>$E$2=0</formula>
    </cfRule>
  </conditionalFormatting>
  <conditionalFormatting sqref="F3">
    <cfRule type="expression" dxfId="96" priority="5" stopIfTrue="1">
      <formula>$E$3&gt;0</formula>
    </cfRule>
    <cfRule type="expression" dxfId="95" priority="6" stopIfTrue="1">
      <formula>$E$3=0</formula>
    </cfRule>
  </conditionalFormatting>
  <conditionalFormatting sqref="F4:F5">
    <cfRule type="expression" dxfId="94" priority="7" stopIfTrue="1">
      <formula>$E$4&gt;0</formula>
    </cfRule>
    <cfRule type="expression" dxfId="93" priority="8" stopIfTrue="1">
      <formula>$E$4=0</formula>
    </cfRule>
  </conditionalFormatting>
  <conditionalFormatting sqref="L14:M14">
    <cfRule type="cellIs" dxfId="92" priority="9" stopIfTrue="1" operator="greaterThan">
      <formula>0.5</formula>
    </cfRule>
  </conditionalFormatting>
  <conditionalFormatting sqref="F5">
    <cfRule type="expression" dxfId="91" priority="1">
      <formula>$E$5&gt;0</formula>
    </cfRule>
    <cfRule type="expression" dxfId="90" priority="2">
      <formula>$E$5=0</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1"/>
  <sheetViews>
    <sheetView zoomScale="70" zoomScaleNormal="70" workbookViewId="0">
      <selection activeCell="J5" sqref="J5"/>
    </sheetView>
  </sheetViews>
  <sheetFormatPr baseColWidth="10" defaultColWidth="12" defaultRowHeight="14.4" x14ac:dyDescent="0.3"/>
  <cols>
    <col min="1" max="1" width="11.109375" style="403" customWidth="1"/>
    <col min="2" max="2" width="109" style="403" customWidth="1"/>
    <col min="3" max="3" width="12" style="417"/>
    <col min="4" max="4" width="12" style="403"/>
    <col min="5" max="5" width="72.77734375" style="403" customWidth="1"/>
    <col min="6" max="6" width="10.6640625" style="403" customWidth="1"/>
    <col min="7" max="7" width="13.21875" style="403" customWidth="1"/>
    <col min="8" max="8" width="10.88671875" style="403" customWidth="1"/>
    <col min="9" max="9" width="8.109375" style="403" customWidth="1"/>
    <col min="10" max="10" width="6.33203125" style="403" customWidth="1"/>
    <col min="11" max="14" width="12" style="403"/>
    <col min="15" max="15" width="22.21875" style="403" customWidth="1"/>
    <col min="16" max="16" width="29.88671875" style="403" customWidth="1"/>
    <col min="17" max="17" width="30.5546875" style="403" customWidth="1"/>
    <col min="18" max="18" width="5.21875" style="403" customWidth="1"/>
    <col min="19" max="19" width="8.5546875" style="403" customWidth="1"/>
    <col min="20" max="20" width="6.33203125" style="403" customWidth="1"/>
    <col min="21" max="21" width="2" style="403" customWidth="1"/>
    <col min="22" max="22" width="1" style="403" customWidth="1"/>
    <col min="23" max="23" width="5.33203125" style="403" customWidth="1"/>
    <col min="24" max="24" width="6.44140625" style="403" customWidth="1"/>
    <col min="25" max="16384" width="12" style="403"/>
  </cols>
  <sheetData>
    <row r="1" spans="1:26" s="387" customFormat="1" ht="15" thickBot="1" x14ac:dyDescent="0.35">
      <c r="A1" s="387" t="s">
        <v>12</v>
      </c>
      <c r="B1" s="388" t="s">
        <v>54</v>
      </c>
      <c r="C1" s="389" t="s">
        <v>55</v>
      </c>
      <c r="D1" s="390"/>
      <c r="E1" s="391" t="s">
        <v>7</v>
      </c>
      <c r="F1" s="391" t="s">
        <v>2</v>
      </c>
      <c r="G1" s="391" t="s">
        <v>3</v>
      </c>
      <c r="H1" s="391" t="s">
        <v>4</v>
      </c>
      <c r="I1" s="391" t="s">
        <v>56</v>
      </c>
      <c r="J1" s="391" t="s">
        <v>57</v>
      </c>
      <c r="K1" s="391" t="s">
        <v>58</v>
      </c>
      <c r="L1" s="390"/>
      <c r="M1" s="390"/>
      <c r="N1" s="390"/>
      <c r="O1" s="390"/>
      <c r="P1" s="392"/>
      <c r="Q1" s="390"/>
      <c r="R1" s="390"/>
      <c r="S1" s="393" t="s">
        <v>12</v>
      </c>
    </row>
    <row r="2" spans="1:26" ht="15" thickBot="1" x14ac:dyDescent="0.35">
      <c r="A2" s="394" t="s">
        <v>12</v>
      </c>
      <c r="B2" s="395" t="s">
        <v>975</v>
      </c>
      <c r="C2" s="396" t="s">
        <v>60</v>
      </c>
      <c r="D2" s="397"/>
      <c r="E2" s="369" t="s">
        <v>971</v>
      </c>
      <c r="F2" s="398">
        <f>SUM(F3:F6)</f>
        <v>12</v>
      </c>
      <c r="G2" s="398">
        <f>SUM(G3:G6)</f>
        <v>4</v>
      </c>
      <c r="H2" s="398">
        <f>SUM(H3:H6)</f>
        <v>0</v>
      </c>
      <c r="I2" s="398">
        <f>SUM(F2:H2)</f>
        <v>16</v>
      </c>
      <c r="J2" s="399">
        <f>SUM(J3:J6)/COUNTIF(J3:J6,"&gt;-1")</f>
        <v>3.666666666666667</v>
      </c>
      <c r="K2" s="400">
        <f>SUM(K3:K6)/COUNTIF(K3:K6,"&gt;-1")</f>
        <v>3</v>
      </c>
      <c r="L2" s="401"/>
      <c r="M2" s="401"/>
      <c r="N2" s="401"/>
      <c r="O2" s="401"/>
      <c r="P2" s="401"/>
      <c r="Q2" s="401"/>
      <c r="R2" s="402"/>
      <c r="S2" s="401"/>
    </row>
    <row r="3" spans="1:26" ht="15" thickBot="1" x14ac:dyDescent="0.35">
      <c r="A3" s="387" t="s">
        <v>12</v>
      </c>
      <c r="B3" s="395" t="s">
        <v>976</v>
      </c>
      <c r="C3" s="396" t="s">
        <v>60</v>
      </c>
      <c r="D3" s="401"/>
      <c r="E3" s="400" t="s">
        <v>977</v>
      </c>
      <c r="F3" s="404">
        <f>COUNTIF(C2:C7,"Oui")</f>
        <v>5</v>
      </c>
      <c r="G3" s="404">
        <f>COUNTIF(C2:C7,"Non")</f>
        <v>1</v>
      </c>
      <c r="H3" s="404">
        <f>COUNTIF(C2:C7,"Pas")</f>
        <v>0</v>
      </c>
      <c r="I3" s="405">
        <f t="shared" ref="I3:I6" si="0">SUM(F3:H3)</f>
        <v>6</v>
      </c>
      <c r="J3" s="399">
        <f>IF(I3=H3,0,5*F3/SUM(F3,G3))</f>
        <v>4.166666666666667</v>
      </c>
      <c r="K3" s="400">
        <v>3</v>
      </c>
      <c r="L3" s="401"/>
      <c r="M3" s="401"/>
      <c r="N3" s="401"/>
      <c r="O3" s="401"/>
      <c r="P3" s="401"/>
      <c r="Q3" s="401"/>
      <c r="R3" s="406"/>
      <c r="S3" s="401"/>
    </row>
    <row r="4" spans="1:26" ht="15" thickBot="1" x14ac:dyDescent="0.35">
      <c r="A4" s="387" t="s">
        <v>12</v>
      </c>
      <c r="B4" s="395" t="s">
        <v>978</v>
      </c>
      <c r="C4" s="396" t="s">
        <v>60</v>
      </c>
      <c r="E4" s="400" t="s">
        <v>979</v>
      </c>
      <c r="F4" s="404">
        <f>COUNTIF(C8:C9,"Oui")</f>
        <v>1</v>
      </c>
      <c r="G4" s="407">
        <f>COUNTIF(C8:C9,"Non")</f>
        <v>1</v>
      </c>
      <c r="H4" s="407">
        <f>COUNTIF(C8:C9,"Pas")</f>
        <v>0</v>
      </c>
      <c r="I4" s="398">
        <f t="shared" si="0"/>
        <v>2</v>
      </c>
      <c r="J4" s="399">
        <f t="shared" ref="J4:J6" si="1">IF(I4=H4,0,5*F4/SUM(F4,G4))</f>
        <v>2.5</v>
      </c>
      <c r="K4" s="400">
        <v>3</v>
      </c>
      <c r="S4" s="408"/>
    </row>
    <row r="5" spans="1:26" ht="17.399999999999999" customHeight="1" thickBot="1" x14ac:dyDescent="0.35">
      <c r="A5" s="387" t="s">
        <v>12</v>
      </c>
      <c r="B5" s="395" t="s">
        <v>980</v>
      </c>
      <c r="C5" s="396" t="s">
        <v>60</v>
      </c>
      <c r="E5" s="400" t="s">
        <v>981</v>
      </c>
      <c r="F5" s="409">
        <f>COUNTIF(C10:C14,"Oui")</f>
        <v>3</v>
      </c>
      <c r="G5" s="409">
        <f>COUNTIF(C10:C14,"Non")</f>
        <v>2</v>
      </c>
      <c r="H5" s="409">
        <f>COUNTIF(C10:C14,"Pas")</f>
        <v>0</v>
      </c>
      <c r="I5" s="398">
        <f t="shared" si="0"/>
        <v>5</v>
      </c>
      <c r="J5" s="399">
        <f t="shared" si="1"/>
        <v>3</v>
      </c>
      <c r="K5" s="400">
        <v>3</v>
      </c>
      <c r="S5" s="408"/>
    </row>
    <row r="6" spans="1:26" ht="12.75" customHeight="1" thickBot="1" x14ac:dyDescent="0.35">
      <c r="A6" s="387" t="s">
        <v>12</v>
      </c>
      <c r="B6" s="395" t="s">
        <v>982</v>
      </c>
      <c r="C6" s="396" t="s">
        <v>60</v>
      </c>
      <c r="E6" s="400" t="s">
        <v>983</v>
      </c>
      <c r="F6" s="409">
        <f>COUNTIF(C15:C17,"Oui")</f>
        <v>3</v>
      </c>
      <c r="G6" s="409">
        <f>COUNTIF(C15:C17,"Non")</f>
        <v>0</v>
      </c>
      <c r="H6" s="409">
        <f>COUNTIF(C15:C17,"Pas")</f>
        <v>0</v>
      </c>
      <c r="I6" s="398">
        <f t="shared" si="0"/>
        <v>3</v>
      </c>
      <c r="J6" s="399">
        <f t="shared" si="1"/>
        <v>5</v>
      </c>
      <c r="K6" s="400">
        <v>3</v>
      </c>
      <c r="S6" s="408"/>
    </row>
    <row r="7" spans="1:26" ht="25.2" customHeight="1" thickBot="1" x14ac:dyDescent="0.35">
      <c r="A7" s="387" t="s">
        <v>12</v>
      </c>
      <c r="B7" s="395" t="s">
        <v>984</v>
      </c>
      <c r="C7" s="396" t="s">
        <v>63</v>
      </c>
      <c r="E7" s="403">
        <f>COUNTIF(J3:J6,"&gt;-1")</f>
        <v>4</v>
      </c>
      <c r="J7" s="410"/>
      <c r="S7" s="408"/>
    </row>
    <row r="8" spans="1:26" ht="12.75" customHeight="1" thickBot="1" x14ac:dyDescent="0.35">
      <c r="A8" s="387" t="s">
        <v>12</v>
      </c>
      <c r="B8" s="395" t="s">
        <v>985</v>
      </c>
      <c r="C8" s="396" t="s">
        <v>63</v>
      </c>
      <c r="J8" s="410"/>
      <c r="S8" s="408"/>
    </row>
    <row r="9" spans="1:26" ht="15" thickBot="1" x14ac:dyDescent="0.35">
      <c r="A9" s="387" t="s">
        <v>12</v>
      </c>
      <c r="B9" s="395" t="s">
        <v>986</v>
      </c>
      <c r="C9" s="396" t="s">
        <v>60</v>
      </c>
      <c r="J9" s="410"/>
      <c r="S9" s="408"/>
    </row>
    <row r="10" spans="1:26" ht="15" thickBot="1" x14ac:dyDescent="0.35">
      <c r="A10" s="387" t="s">
        <v>12</v>
      </c>
      <c r="B10" s="395" t="s">
        <v>987</v>
      </c>
      <c r="C10" s="396" t="s">
        <v>63</v>
      </c>
      <c r="J10" s="410"/>
      <c r="S10" s="408"/>
    </row>
    <row r="11" spans="1:26" ht="15" thickBot="1" x14ac:dyDescent="0.35">
      <c r="A11" s="387"/>
      <c r="B11" s="395" t="s">
        <v>988</v>
      </c>
      <c r="C11" s="396" t="s">
        <v>63</v>
      </c>
      <c r="J11" s="410"/>
      <c r="S11" s="408"/>
    </row>
    <row r="12" spans="1:26" ht="19.5" customHeight="1" thickBot="1" x14ac:dyDescent="0.35">
      <c r="A12" s="387"/>
      <c r="B12" s="395" t="s">
        <v>989</v>
      </c>
      <c r="C12" s="396" t="s">
        <v>60</v>
      </c>
      <c r="J12" s="410"/>
      <c r="S12" s="408"/>
    </row>
    <row r="13" spans="1:26" ht="19.5" customHeight="1" thickBot="1" x14ac:dyDescent="0.35">
      <c r="A13" s="411"/>
      <c r="B13" s="395" t="s">
        <v>990</v>
      </c>
      <c r="C13" s="396" t="s">
        <v>60</v>
      </c>
      <c r="D13" s="401"/>
      <c r="E13" s="401"/>
      <c r="F13" s="401"/>
      <c r="G13" s="401"/>
      <c r="H13" s="401"/>
      <c r="I13" s="401"/>
      <c r="J13" s="533"/>
      <c r="K13" s="535"/>
      <c r="L13" s="535"/>
      <c r="M13" s="535"/>
      <c r="N13" s="535"/>
      <c r="O13" s="535"/>
      <c r="P13" s="535"/>
      <c r="Q13" s="535"/>
      <c r="R13" s="535"/>
      <c r="S13" s="534"/>
      <c r="T13" s="534"/>
      <c r="U13" s="534"/>
      <c r="V13" s="534"/>
      <c r="W13" s="534"/>
      <c r="X13" s="534"/>
      <c r="Y13" s="534"/>
      <c r="Z13" s="534"/>
    </row>
    <row r="14" spans="1:26" ht="15" thickBot="1" x14ac:dyDescent="0.35">
      <c r="A14" s="387"/>
      <c r="B14" s="395" t="s">
        <v>991</v>
      </c>
      <c r="C14" s="396" t="s">
        <v>60</v>
      </c>
      <c r="D14" s="401"/>
      <c r="E14" s="401"/>
      <c r="F14" s="401"/>
      <c r="G14" s="401"/>
      <c r="H14" s="401"/>
      <c r="I14" s="401"/>
      <c r="J14" s="533"/>
      <c r="K14" s="535"/>
      <c r="L14" s="535"/>
      <c r="M14" s="535"/>
      <c r="N14" s="535"/>
      <c r="O14" s="535"/>
      <c r="P14" s="535"/>
      <c r="Q14" s="535"/>
      <c r="R14" s="535"/>
      <c r="S14" s="535"/>
      <c r="T14" s="535"/>
      <c r="U14" s="535"/>
      <c r="V14" s="535"/>
      <c r="W14" s="535"/>
      <c r="X14" s="535"/>
      <c r="Y14" s="535"/>
    </row>
    <row r="15" spans="1:26" ht="15" thickBot="1" x14ac:dyDescent="0.35">
      <c r="A15" s="387"/>
      <c r="B15" s="395" t="s">
        <v>992</v>
      </c>
      <c r="C15" s="396" t="s">
        <v>60</v>
      </c>
      <c r="J15" s="533"/>
      <c r="K15" s="535"/>
      <c r="L15" s="535"/>
      <c r="M15" s="535"/>
      <c r="N15" s="535"/>
      <c r="O15" s="535"/>
      <c r="P15" s="535"/>
      <c r="Q15" s="535"/>
      <c r="R15" s="535"/>
      <c r="S15" s="535"/>
      <c r="T15" s="535"/>
      <c r="U15" s="535"/>
      <c r="V15" s="535"/>
      <c r="W15" s="535"/>
      <c r="X15" s="535"/>
      <c r="Y15" s="535"/>
    </row>
    <row r="16" spans="1:26" ht="15" thickBot="1" x14ac:dyDescent="0.35">
      <c r="A16" s="387"/>
      <c r="B16" s="395" t="s">
        <v>993</v>
      </c>
      <c r="C16" s="396" t="s">
        <v>60</v>
      </c>
      <c r="J16" s="533"/>
      <c r="K16" s="533"/>
      <c r="L16" s="533"/>
      <c r="M16" s="533"/>
      <c r="N16" s="533"/>
      <c r="O16" s="533"/>
      <c r="P16" s="533"/>
      <c r="Q16" s="533"/>
      <c r="R16" s="533"/>
      <c r="S16" s="533"/>
      <c r="T16" s="533"/>
      <c r="U16" s="533"/>
      <c r="V16" s="533"/>
      <c r="W16" s="533"/>
      <c r="X16" s="533"/>
      <c r="Y16" s="533"/>
    </row>
    <row r="17" spans="1:28" ht="15" thickBot="1" x14ac:dyDescent="0.35">
      <c r="A17" s="412"/>
      <c r="B17" s="413" t="s">
        <v>994</v>
      </c>
      <c r="C17" s="396" t="s">
        <v>60</v>
      </c>
      <c r="J17" s="533"/>
      <c r="K17" s="533"/>
      <c r="L17" s="533"/>
      <c r="M17" s="533"/>
      <c r="N17" s="533"/>
      <c r="O17" s="533"/>
      <c r="P17" s="533"/>
      <c r="Q17" s="533"/>
      <c r="R17" s="533"/>
      <c r="S17" s="533"/>
      <c r="T17" s="533"/>
      <c r="U17" s="533"/>
      <c r="V17" s="533"/>
      <c r="W17" s="533"/>
      <c r="X17" s="533"/>
      <c r="Y17" s="533"/>
    </row>
    <row r="18" spans="1:28" x14ac:dyDescent="0.3">
      <c r="C18" s="414"/>
      <c r="J18" s="533"/>
      <c r="K18" s="533"/>
      <c r="L18" s="533"/>
      <c r="M18" s="533"/>
      <c r="N18" s="533"/>
      <c r="O18" s="533"/>
      <c r="P18" s="533"/>
      <c r="Q18" s="533"/>
      <c r="R18" s="533"/>
      <c r="S18" s="533"/>
      <c r="T18" s="533"/>
      <c r="U18" s="533"/>
      <c r="V18" s="533"/>
      <c r="W18" s="533"/>
      <c r="X18" s="533"/>
      <c r="Y18" s="533"/>
    </row>
    <row r="19" spans="1:28" x14ac:dyDescent="0.3">
      <c r="C19" s="414"/>
      <c r="J19" s="533"/>
      <c r="K19" s="533"/>
      <c r="L19" s="533"/>
      <c r="M19" s="533"/>
      <c r="N19" s="533"/>
      <c r="O19" s="533"/>
      <c r="P19" s="533"/>
      <c r="Q19" s="533"/>
      <c r="R19" s="533"/>
      <c r="S19" s="533"/>
      <c r="T19" s="533"/>
      <c r="U19" s="533"/>
      <c r="V19" s="533"/>
      <c r="W19" s="533"/>
      <c r="X19" s="533"/>
      <c r="Y19" s="533"/>
    </row>
    <row r="20" spans="1:28" x14ac:dyDescent="0.3">
      <c r="C20" s="414"/>
      <c r="J20" s="533"/>
      <c r="K20" s="533"/>
      <c r="L20" s="533"/>
      <c r="M20" s="533"/>
      <c r="N20" s="533"/>
      <c r="O20" s="533"/>
      <c r="P20" s="533"/>
      <c r="Q20" s="533"/>
      <c r="R20" s="533"/>
      <c r="S20" s="533"/>
      <c r="T20" s="533"/>
      <c r="U20" s="533"/>
      <c r="V20" s="533"/>
      <c r="W20" s="533"/>
      <c r="X20" s="533"/>
      <c r="Y20" s="533"/>
      <c r="Z20" s="533"/>
      <c r="AA20" s="533"/>
      <c r="AB20" s="533"/>
    </row>
    <row r="21" spans="1:28" x14ac:dyDescent="0.3">
      <c r="C21" s="414"/>
      <c r="J21" s="415"/>
      <c r="K21" s="415"/>
      <c r="L21" s="415"/>
      <c r="M21" s="415"/>
      <c r="N21" s="415"/>
      <c r="O21" s="415"/>
      <c r="P21" s="415"/>
      <c r="Q21" s="415"/>
      <c r="R21" s="415"/>
      <c r="S21" s="415"/>
      <c r="T21" s="415"/>
      <c r="U21" s="415"/>
      <c r="V21" s="415"/>
      <c r="W21" s="415"/>
      <c r="X21" s="415"/>
      <c r="Y21" s="415"/>
      <c r="Z21" s="415"/>
      <c r="AA21" s="415"/>
      <c r="AB21" s="415"/>
    </row>
    <row r="22" spans="1:28" x14ac:dyDescent="0.3">
      <c r="C22" s="414"/>
      <c r="J22" s="415"/>
      <c r="K22" s="415"/>
      <c r="L22" s="415"/>
      <c r="M22" s="415"/>
      <c r="N22" s="415"/>
      <c r="O22" s="415"/>
      <c r="P22" s="415"/>
      <c r="Q22" s="415"/>
      <c r="R22" s="415"/>
      <c r="S22" s="415"/>
      <c r="T22" s="415"/>
      <c r="U22" s="415"/>
      <c r="V22" s="415"/>
      <c r="W22" s="415"/>
      <c r="X22" s="415"/>
      <c r="Y22" s="415"/>
      <c r="Z22" s="415"/>
      <c r="AA22" s="415"/>
      <c r="AB22" s="415"/>
    </row>
    <row r="23" spans="1:28" x14ac:dyDescent="0.3">
      <c r="C23" s="414"/>
      <c r="J23" s="533" t="s">
        <v>12</v>
      </c>
      <c r="K23" s="533"/>
      <c r="L23" s="533"/>
      <c r="M23" s="533"/>
      <c r="N23" s="533"/>
      <c r="O23" s="533"/>
      <c r="P23" s="533"/>
      <c r="Q23" s="533"/>
      <c r="R23" s="533"/>
      <c r="S23" s="533"/>
      <c r="T23" s="533"/>
      <c r="U23" s="533"/>
      <c r="V23" s="533"/>
      <c r="W23" s="533"/>
      <c r="X23" s="533"/>
      <c r="Y23" s="533"/>
      <c r="Z23" s="533"/>
      <c r="AA23" s="533"/>
      <c r="AB23" s="533"/>
    </row>
    <row r="24" spans="1:28" x14ac:dyDescent="0.3">
      <c r="C24" s="414"/>
      <c r="J24" s="533"/>
      <c r="K24" s="533"/>
      <c r="L24" s="533"/>
      <c r="M24" s="533"/>
      <c r="N24" s="533"/>
      <c r="O24" s="533"/>
      <c r="P24" s="533"/>
      <c r="Q24" s="533"/>
      <c r="R24" s="533"/>
      <c r="S24" s="533"/>
      <c r="T24" s="533"/>
      <c r="U24" s="533"/>
      <c r="V24" s="533"/>
      <c r="W24" s="533"/>
      <c r="X24" s="533"/>
      <c r="Y24" s="533"/>
      <c r="Z24" s="533"/>
      <c r="AA24" s="533"/>
      <c r="AB24" s="533"/>
    </row>
    <row r="25" spans="1:28" x14ac:dyDescent="0.3">
      <c r="C25" s="414"/>
      <c r="J25" s="534"/>
      <c r="K25" s="534"/>
      <c r="L25" s="534"/>
      <c r="M25" s="534"/>
      <c r="N25" s="534"/>
      <c r="O25" s="534"/>
      <c r="P25" s="534"/>
      <c r="Q25" s="534"/>
      <c r="R25" s="534"/>
      <c r="S25" s="534"/>
      <c r="T25" s="534"/>
      <c r="U25" s="534"/>
      <c r="V25" s="534"/>
      <c r="W25" s="534"/>
      <c r="X25" s="534"/>
      <c r="Y25" s="534"/>
      <c r="Z25" s="534"/>
      <c r="AA25" s="534"/>
      <c r="AB25" s="534"/>
    </row>
    <row r="26" spans="1:28" x14ac:dyDescent="0.3">
      <c r="C26" s="414"/>
      <c r="J26" s="410"/>
      <c r="Q26" s="416"/>
      <c r="R26" s="416"/>
    </row>
    <row r="27" spans="1:28" x14ac:dyDescent="0.3">
      <c r="C27" s="414"/>
      <c r="J27" s="416"/>
      <c r="K27" s="416"/>
    </row>
    <row r="28" spans="1:28" x14ac:dyDescent="0.3">
      <c r="C28" s="414"/>
      <c r="T28" s="416"/>
      <c r="U28" s="416"/>
      <c r="V28" s="416"/>
    </row>
    <row r="29" spans="1:28" x14ac:dyDescent="0.3">
      <c r="C29" s="414"/>
      <c r="D29" s="416"/>
      <c r="E29" s="416"/>
      <c r="F29" s="416"/>
      <c r="G29" s="416"/>
      <c r="H29" s="416"/>
      <c r="I29" s="416"/>
      <c r="J29" s="416"/>
      <c r="K29" s="416"/>
      <c r="L29" s="416"/>
      <c r="M29" s="416"/>
      <c r="N29" s="416"/>
      <c r="O29" s="416"/>
    </row>
    <row r="30" spans="1:28" x14ac:dyDescent="0.3">
      <c r="C30" s="414"/>
      <c r="D30" s="401"/>
      <c r="E30" s="401"/>
      <c r="F30" s="401"/>
      <c r="G30" s="401"/>
      <c r="H30" s="401"/>
      <c r="I30" s="401"/>
      <c r="J30" s="401"/>
      <c r="K30" s="401"/>
      <c r="L30" s="401"/>
      <c r="M30" s="401"/>
      <c r="N30" s="401"/>
      <c r="T30" s="401"/>
      <c r="U30" s="401"/>
    </row>
    <row r="31" spans="1:28" x14ac:dyDescent="0.3">
      <c r="C31" s="414"/>
    </row>
    <row r="32" spans="1:28" x14ac:dyDescent="0.3">
      <c r="C32" s="414"/>
    </row>
    <row r="33" spans="3:33" x14ac:dyDescent="0.3">
      <c r="C33" s="414"/>
    </row>
    <row r="34" spans="3:33" x14ac:dyDescent="0.3">
      <c r="C34" s="414"/>
    </row>
    <row r="35" spans="3:33" x14ac:dyDescent="0.3">
      <c r="C35" s="414"/>
    </row>
    <row r="36" spans="3:33" x14ac:dyDescent="0.3">
      <c r="C36" s="414"/>
    </row>
    <row r="37" spans="3:33" x14ac:dyDescent="0.3">
      <c r="C37" s="414"/>
      <c r="D37" s="416"/>
      <c r="E37" s="416"/>
      <c r="F37" s="416"/>
      <c r="G37" s="416"/>
      <c r="H37" s="416"/>
      <c r="I37" s="416"/>
    </row>
    <row r="38" spans="3:33" x14ac:dyDescent="0.3">
      <c r="C38" s="414"/>
      <c r="D38" s="416"/>
      <c r="E38" s="416"/>
      <c r="F38" s="416"/>
      <c r="G38" s="416"/>
      <c r="H38" s="416"/>
      <c r="I38" s="416"/>
    </row>
    <row r="39" spans="3:33" x14ac:dyDescent="0.3">
      <c r="C39" s="414"/>
      <c r="D39" s="416"/>
      <c r="E39" s="416"/>
      <c r="F39" s="416"/>
      <c r="G39" s="416"/>
      <c r="H39" s="416"/>
      <c r="I39" s="416"/>
    </row>
    <row r="40" spans="3:33" x14ac:dyDescent="0.3">
      <c r="C40" s="414"/>
      <c r="D40" s="401"/>
      <c r="E40" s="401"/>
      <c r="F40" s="401"/>
      <c r="G40" s="401"/>
      <c r="H40" s="401"/>
      <c r="I40" s="401"/>
    </row>
    <row r="41" spans="3:33" x14ac:dyDescent="0.3">
      <c r="C41" s="414"/>
    </row>
    <row r="42" spans="3:33" x14ac:dyDescent="0.3">
      <c r="C42" s="414"/>
      <c r="D42" s="415"/>
      <c r="E42" s="415"/>
      <c r="F42" s="415"/>
      <c r="G42" s="415"/>
      <c r="H42" s="415"/>
      <c r="I42" s="415"/>
      <c r="J42" s="415"/>
      <c r="K42" s="415"/>
      <c r="L42" s="415"/>
      <c r="M42" s="415"/>
      <c r="N42" s="415"/>
      <c r="O42" s="415"/>
      <c r="P42" s="415"/>
      <c r="Q42" s="415"/>
      <c r="R42" s="415"/>
      <c r="S42" s="415"/>
      <c r="T42" s="415"/>
      <c r="U42" s="415"/>
      <c r="V42" s="415"/>
      <c r="W42" s="415"/>
      <c r="X42" s="415"/>
      <c r="Y42" s="415"/>
      <c r="Z42" s="415"/>
      <c r="AA42" s="415"/>
      <c r="AB42" s="415"/>
      <c r="AC42" s="415"/>
      <c r="AD42" s="415"/>
      <c r="AE42" s="415"/>
      <c r="AF42" s="415"/>
      <c r="AG42" s="415"/>
    </row>
    <row r="43" spans="3:33" x14ac:dyDescent="0.3">
      <c r="C43" s="414"/>
    </row>
    <row r="44" spans="3:33" x14ac:dyDescent="0.3">
      <c r="C44" s="414"/>
    </row>
    <row r="45" spans="3:33" x14ac:dyDescent="0.3">
      <c r="C45" s="414"/>
    </row>
    <row r="46" spans="3:33" x14ac:dyDescent="0.3">
      <c r="C46" s="414"/>
    </row>
    <row r="47" spans="3:33" x14ac:dyDescent="0.3">
      <c r="C47" s="414"/>
    </row>
    <row r="48" spans="3:33" x14ac:dyDescent="0.3">
      <c r="C48" s="414"/>
    </row>
    <row r="49" spans="3:3" x14ac:dyDescent="0.3">
      <c r="C49" s="414"/>
    </row>
    <row r="50" spans="3:3" x14ac:dyDescent="0.3">
      <c r="C50" s="414"/>
    </row>
    <row r="51" spans="3:3" x14ac:dyDescent="0.3">
      <c r="C51" s="414"/>
    </row>
    <row r="52" spans="3:3" x14ac:dyDescent="0.3">
      <c r="C52" s="414"/>
    </row>
    <row r="53" spans="3:3" x14ac:dyDescent="0.3">
      <c r="C53" s="414"/>
    </row>
    <row r="54" spans="3:3" x14ac:dyDescent="0.3">
      <c r="C54" s="414"/>
    </row>
    <row r="55" spans="3:3" x14ac:dyDescent="0.3">
      <c r="C55" s="414"/>
    </row>
    <row r="56" spans="3:3" x14ac:dyDescent="0.3">
      <c r="C56" s="414"/>
    </row>
    <row r="57" spans="3:3" x14ac:dyDescent="0.3">
      <c r="C57" s="414"/>
    </row>
    <row r="58" spans="3:3" x14ac:dyDescent="0.3">
      <c r="C58" s="414"/>
    </row>
    <row r="59" spans="3:3" x14ac:dyDescent="0.3">
      <c r="C59" s="414"/>
    </row>
    <row r="60" spans="3:3" x14ac:dyDescent="0.3">
      <c r="C60" s="414"/>
    </row>
    <row r="61" spans="3:3" x14ac:dyDescent="0.3">
      <c r="C61" s="414"/>
    </row>
  </sheetData>
  <mergeCells count="11">
    <mergeCell ref="J18:Y18"/>
    <mergeCell ref="J13:Z13"/>
    <mergeCell ref="J14:Y14"/>
    <mergeCell ref="J15:Y15"/>
    <mergeCell ref="J16:Y16"/>
    <mergeCell ref="J17:Y17"/>
    <mergeCell ref="J19:Y19"/>
    <mergeCell ref="J20:AB20"/>
    <mergeCell ref="J23:AB23"/>
    <mergeCell ref="J24:AB24"/>
    <mergeCell ref="J25:AB25"/>
  </mergeCells>
  <dataValidations count="1">
    <dataValidation type="list" allowBlank="1" showInputMessage="1" showErrorMessage="1" sqref="C2:C61">
      <formula1>"Oui,Non,Pas"</formula1>
    </dataValidation>
  </dataValidation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05"/>
  <sheetViews>
    <sheetView zoomScale="60" zoomScaleNormal="60" workbookViewId="0">
      <selection activeCell="J5" sqref="J5"/>
    </sheetView>
  </sheetViews>
  <sheetFormatPr baseColWidth="10" defaultColWidth="12" defaultRowHeight="14.4" x14ac:dyDescent="0.3"/>
  <cols>
    <col min="1" max="1" width="11.109375" style="403" customWidth="1"/>
    <col min="2" max="2" width="109" style="403" customWidth="1"/>
    <col min="3" max="3" width="12" style="417"/>
    <col min="4" max="4" width="12" style="403"/>
    <col min="5" max="5" width="72.77734375" style="403" customWidth="1"/>
    <col min="6" max="6" width="10.6640625" style="403" customWidth="1"/>
    <col min="7" max="7" width="13.21875" style="403" customWidth="1"/>
    <col min="8" max="8" width="10.88671875" style="403" customWidth="1"/>
    <col min="9" max="9" width="8.109375" style="403" customWidth="1"/>
    <col min="10" max="10" width="6.33203125" style="403" customWidth="1"/>
    <col min="11" max="14" width="12" style="403"/>
    <col min="15" max="15" width="22.21875" style="403" customWidth="1"/>
    <col min="16" max="16" width="29.88671875" style="403" customWidth="1"/>
    <col min="17" max="17" width="30.5546875" style="403" customWidth="1"/>
    <col min="18" max="18" width="5.21875" style="403" customWidth="1"/>
    <col min="19" max="19" width="8.5546875" style="403" customWidth="1"/>
    <col min="20" max="20" width="6.33203125" style="403" customWidth="1"/>
    <col min="21" max="21" width="2" style="403" customWidth="1"/>
    <col min="22" max="22" width="1" style="403" customWidth="1"/>
    <col min="23" max="23" width="5.33203125" style="403" customWidth="1"/>
    <col min="24" max="24" width="6.44140625" style="403" customWidth="1"/>
    <col min="25" max="16384" width="12" style="403"/>
  </cols>
  <sheetData>
    <row r="1" spans="1:26" s="387" customFormat="1" ht="15" thickBot="1" x14ac:dyDescent="0.35">
      <c r="A1" s="387" t="s">
        <v>12</v>
      </c>
      <c r="B1" s="388" t="s">
        <v>54</v>
      </c>
      <c r="C1" s="389" t="s">
        <v>55</v>
      </c>
      <c r="D1" s="390"/>
      <c r="E1" s="391" t="s">
        <v>7</v>
      </c>
      <c r="F1" s="391" t="s">
        <v>2</v>
      </c>
      <c r="G1" s="391" t="s">
        <v>3</v>
      </c>
      <c r="H1" s="391" t="s">
        <v>4</v>
      </c>
      <c r="I1" s="391" t="s">
        <v>56</v>
      </c>
      <c r="J1" s="391" t="s">
        <v>57</v>
      </c>
      <c r="K1" s="391" t="s">
        <v>58</v>
      </c>
      <c r="L1" s="390"/>
      <c r="M1" s="390"/>
      <c r="N1" s="390"/>
      <c r="O1" s="390"/>
      <c r="P1" s="392"/>
      <c r="Q1" s="390"/>
      <c r="R1" s="390"/>
      <c r="S1" s="393" t="s">
        <v>12</v>
      </c>
    </row>
    <row r="2" spans="1:26" ht="15" thickBot="1" x14ac:dyDescent="0.35">
      <c r="A2" s="394" t="s">
        <v>12</v>
      </c>
      <c r="B2" s="395" t="s">
        <v>995</v>
      </c>
      <c r="C2" s="396" t="s">
        <v>60</v>
      </c>
      <c r="D2" s="397"/>
      <c r="E2" s="369" t="s">
        <v>972</v>
      </c>
      <c r="F2" s="398">
        <f>SUM(F3:F7)</f>
        <v>16</v>
      </c>
      <c r="G2" s="398">
        <f>SUM(G3:G7)</f>
        <v>1</v>
      </c>
      <c r="H2" s="398">
        <f>SUM(H3:H7)</f>
        <v>2</v>
      </c>
      <c r="I2" s="398">
        <f>SUM(F2:H2)</f>
        <v>19</v>
      </c>
      <c r="J2" s="399">
        <f>SUM(J3:J7)/COUNTIF(J3:J7,"&gt;-1")</f>
        <v>4.5</v>
      </c>
      <c r="K2" s="400">
        <f>SUM(K3:K7)/E8</f>
        <v>2.6</v>
      </c>
      <c r="L2" s="401"/>
      <c r="M2" s="401"/>
      <c r="N2" s="401"/>
      <c r="O2" s="401"/>
      <c r="P2" s="401"/>
      <c r="Q2" s="401"/>
      <c r="R2" s="402"/>
      <c r="S2" s="401"/>
    </row>
    <row r="3" spans="1:26" ht="15" thickBot="1" x14ac:dyDescent="0.35">
      <c r="A3" s="387" t="s">
        <v>12</v>
      </c>
      <c r="B3" s="395" t="s">
        <v>996</v>
      </c>
      <c r="C3" s="396" t="s">
        <v>60</v>
      </c>
      <c r="D3" s="401"/>
      <c r="E3" s="400" t="s">
        <v>997</v>
      </c>
      <c r="F3" s="404">
        <f>COUNTIF(C2:C4,"Oui")</f>
        <v>3</v>
      </c>
      <c r="G3" s="404">
        <f>COUNTIF(C2:C4,"Non")</f>
        <v>0</v>
      </c>
      <c r="H3" s="404">
        <f>COUNTIF(C2:C4,"Pas")</f>
        <v>0</v>
      </c>
      <c r="I3" s="398">
        <f t="shared" ref="I3:I7" si="0">SUM(F3:H3)</f>
        <v>3</v>
      </c>
      <c r="J3" s="399">
        <f>IF(I3=H3,0,5*F3/SUM(F3,G3))</f>
        <v>5</v>
      </c>
      <c r="K3" s="400">
        <v>3</v>
      </c>
      <c r="L3" s="401"/>
      <c r="M3" s="401"/>
      <c r="N3" s="401"/>
      <c r="O3" s="401"/>
      <c r="P3" s="401"/>
      <c r="Q3" s="401"/>
      <c r="R3" s="406"/>
      <c r="S3" s="401"/>
    </row>
    <row r="4" spans="1:26" ht="15" thickBot="1" x14ac:dyDescent="0.35">
      <c r="A4" s="387" t="s">
        <v>12</v>
      </c>
      <c r="B4" s="395" t="s">
        <v>998</v>
      </c>
      <c r="C4" s="396" t="s">
        <v>60</v>
      </c>
      <c r="E4" s="400" t="s">
        <v>999</v>
      </c>
      <c r="F4" s="404">
        <f>COUNTIF(C5:C7,"Oui")</f>
        <v>3</v>
      </c>
      <c r="G4" s="407">
        <f>COUNTIF(C5:C7,"Non")</f>
        <v>0</v>
      </c>
      <c r="H4" s="407">
        <f>COUNTIF(C5:C7,"Pas")</f>
        <v>0</v>
      </c>
      <c r="I4" s="398">
        <f t="shared" si="0"/>
        <v>3</v>
      </c>
      <c r="J4" s="399">
        <f t="shared" ref="J4:J7" si="1">IF(I4=H4,0,5*F4/SUM(F4,G4))</f>
        <v>5</v>
      </c>
      <c r="K4" s="400">
        <v>3</v>
      </c>
      <c r="S4" s="408"/>
    </row>
    <row r="5" spans="1:26" ht="17.399999999999999" customHeight="1" thickBot="1" x14ac:dyDescent="0.35">
      <c r="A5" s="387" t="s">
        <v>12</v>
      </c>
      <c r="B5" s="395" t="s">
        <v>1000</v>
      </c>
      <c r="C5" s="396" t="s">
        <v>60</v>
      </c>
      <c r="E5" s="400" t="s">
        <v>1001</v>
      </c>
      <c r="F5" s="409">
        <f>COUNTIF(C8:C12,"Oui")</f>
        <v>5</v>
      </c>
      <c r="G5" s="409">
        <f>COUNTIF(C8:C12,"Non")</f>
        <v>0</v>
      </c>
      <c r="H5" s="409">
        <f>COUNTIF(C8:C12,"Pas")</f>
        <v>0</v>
      </c>
      <c r="I5" s="398">
        <f t="shared" si="0"/>
        <v>5</v>
      </c>
      <c r="J5" s="399">
        <f t="shared" si="1"/>
        <v>5</v>
      </c>
      <c r="K5" s="400">
        <v>3</v>
      </c>
      <c r="S5" s="408"/>
    </row>
    <row r="6" spans="1:26" ht="31.2" customHeight="1" thickBot="1" x14ac:dyDescent="0.35">
      <c r="A6" s="387" t="s">
        <v>12</v>
      </c>
      <c r="B6" s="395" t="s">
        <v>1002</v>
      </c>
      <c r="C6" s="396" t="s">
        <v>60</v>
      </c>
      <c r="E6" s="400" t="s">
        <v>1003</v>
      </c>
      <c r="F6" s="409">
        <f>COUNTIF(C13:C16,"Oui")</f>
        <v>4</v>
      </c>
      <c r="G6" s="409">
        <f>COUNTIF(C13:C16,"Non")</f>
        <v>0</v>
      </c>
      <c r="H6" s="409">
        <f>COUNTIF(C13:C16,"Pas")</f>
        <v>0</v>
      </c>
      <c r="I6" s="398">
        <f t="shared" si="0"/>
        <v>4</v>
      </c>
      <c r="J6" s="399">
        <f t="shared" si="1"/>
        <v>5</v>
      </c>
      <c r="K6" s="400">
        <v>3</v>
      </c>
      <c r="S6" s="408"/>
    </row>
    <row r="7" spans="1:26" ht="13.2" customHeight="1" thickBot="1" x14ac:dyDescent="0.35">
      <c r="A7" s="387" t="s">
        <v>12</v>
      </c>
      <c r="B7" s="395" t="s">
        <v>1004</v>
      </c>
      <c r="C7" s="396" t="s">
        <v>60</v>
      </c>
      <c r="E7" s="400" t="s">
        <v>1005</v>
      </c>
      <c r="F7" s="409">
        <f>COUNTIF(C17:C20,"Oui")</f>
        <v>1</v>
      </c>
      <c r="G7" s="409">
        <f>COUNTIF(C17:C20,"Non")</f>
        <v>1</v>
      </c>
      <c r="H7" s="409">
        <f>COUNTIF(C17:C20,"Pas")</f>
        <v>2</v>
      </c>
      <c r="I7" s="398">
        <f t="shared" si="0"/>
        <v>4</v>
      </c>
      <c r="J7" s="399">
        <f t="shared" si="1"/>
        <v>2.5</v>
      </c>
      <c r="K7" s="400">
        <v>1</v>
      </c>
      <c r="S7" s="408"/>
    </row>
    <row r="8" spans="1:26" ht="12.75" customHeight="1" thickBot="1" x14ac:dyDescent="0.35">
      <c r="A8" s="387" t="s">
        <v>12</v>
      </c>
      <c r="B8" s="395" t="s">
        <v>1006</v>
      </c>
      <c r="C8" s="396" t="s">
        <v>60</v>
      </c>
      <c r="E8" s="395">
        <f>COUNTIF(J3:J7,"&gt;-1")</f>
        <v>5</v>
      </c>
      <c r="J8" s="410"/>
      <c r="S8" s="408"/>
    </row>
    <row r="9" spans="1:26" ht="15" thickBot="1" x14ac:dyDescent="0.35">
      <c r="A9" s="387" t="s">
        <v>12</v>
      </c>
      <c r="B9" s="395" t="s">
        <v>1007</v>
      </c>
      <c r="C9" s="396" t="s">
        <v>60</v>
      </c>
      <c r="J9" s="410"/>
      <c r="S9" s="408"/>
    </row>
    <row r="10" spans="1:26" ht="15" thickBot="1" x14ac:dyDescent="0.35">
      <c r="A10" s="387" t="s">
        <v>12</v>
      </c>
      <c r="B10" s="395" t="s">
        <v>1008</v>
      </c>
      <c r="C10" s="396" t="s">
        <v>60</v>
      </c>
      <c r="J10" s="410"/>
      <c r="S10" s="408"/>
    </row>
    <row r="11" spans="1:26" ht="15" thickBot="1" x14ac:dyDescent="0.35">
      <c r="A11" s="387"/>
      <c r="B11" s="395" t="s">
        <v>1009</v>
      </c>
      <c r="C11" s="396" t="s">
        <v>60</v>
      </c>
      <c r="J11" s="410"/>
      <c r="S11" s="408"/>
    </row>
    <row r="12" spans="1:26" ht="19.5" customHeight="1" thickBot="1" x14ac:dyDescent="0.35">
      <c r="A12" s="387"/>
      <c r="B12" s="395" t="s">
        <v>1010</v>
      </c>
      <c r="C12" s="396" t="s">
        <v>60</v>
      </c>
      <c r="J12" s="410"/>
      <c r="S12" s="408"/>
    </row>
    <row r="13" spans="1:26" ht="30.9" customHeight="1" thickBot="1" x14ac:dyDescent="0.35">
      <c r="A13" s="411"/>
      <c r="B13" s="395" t="s">
        <v>1011</v>
      </c>
      <c r="C13" s="396" t="s">
        <v>60</v>
      </c>
      <c r="D13" s="401"/>
      <c r="E13" s="401"/>
      <c r="F13" s="401"/>
      <c r="G13" s="401"/>
      <c r="H13" s="401"/>
      <c r="I13" s="401"/>
      <c r="J13" s="533"/>
      <c r="K13" s="535"/>
      <c r="L13" s="535"/>
      <c r="M13" s="535"/>
      <c r="N13" s="535"/>
      <c r="O13" s="535"/>
      <c r="P13" s="535"/>
      <c r="Q13" s="535"/>
      <c r="R13" s="535"/>
      <c r="S13" s="534"/>
      <c r="T13" s="534"/>
      <c r="U13" s="534"/>
      <c r="V13" s="534"/>
      <c r="W13" s="534"/>
      <c r="X13" s="534"/>
      <c r="Y13" s="534"/>
      <c r="Z13" s="534"/>
    </row>
    <row r="14" spans="1:26" ht="15" thickBot="1" x14ac:dyDescent="0.35">
      <c r="A14" s="387"/>
      <c r="B14" s="395" t="s">
        <v>1012</v>
      </c>
      <c r="C14" s="396" t="s">
        <v>60</v>
      </c>
      <c r="D14" s="401"/>
      <c r="E14" s="401"/>
      <c r="F14" s="401"/>
      <c r="G14" s="401"/>
      <c r="H14" s="401"/>
      <c r="I14" s="401"/>
      <c r="J14" s="533"/>
      <c r="K14" s="535"/>
      <c r="L14" s="535"/>
      <c r="M14" s="535"/>
      <c r="N14" s="535"/>
      <c r="O14" s="535"/>
      <c r="P14" s="535"/>
      <c r="Q14" s="535"/>
      <c r="R14" s="535"/>
      <c r="S14" s="535"/>
      <c r="T14" s="535"/>
      <c r="U14" s="535"/>
      <c r="V14" s="535"/>
      <c r="W14" s="535"/>
      <c r="X14" s="535"/>
      <c r="Y14" s="535"/>
    </row>
    <row r="15" spans="1:26" ht="15" thickBot="1" x14ac:dyDescent="0.35">
      <c r="A15" s="387"/>
      <c r="B15" s="395" t="s">
        <v>1013</v>
      </c>
      <c r="C15" s="396" t="s">
        <v>60</v>
      </c>
      <c r="J15" s="533"/>
      <c r="K15" s="535"/>
      <c r="L15" s="535"/>
      <c r="M15" s="535"/>
      <c r="N15" s="535"/>
      <c r="O15" s="535"/>
      <c r="P15" s="535"/>
      <c r="Q15" s="535"/>
      <c r="R15" s="535"/>
      <c r="S15" s="535"/>
      <c r="T15" s="535"/>
      <c r="U15" s="535"/>
      <c r="V15" s="535"/>
      <c r="W15" s="535"/>
      <c r="X15" s="535"/>
      <c r="Y15" s="535"/>
    </row>
    <row r="16" spans="1:26" ht="15" thickBot="1" x14ac:dyDescent="0.35">
      <c r="A16" s="387"/>
      <c r="B16" s="395" t="s">
        <v>1014</v>
      </c>
      <c r="C16" s="396" t="s">
        <v>60</v>
      </c>
      <c r="J16" s="533"/>
      <c r="K16" s="533"/>
      <c r="L16" s="533"/>
      <c r="M16" s="533"/>
      <c r="N16" s="533"/>
      <c r="O16" s="533"/>
      <c r="P16" s="533"/>
      <c r="Q16" s="533"/>
      <c r="R16" s="533"/>
      <c r="S16" s="533"/>
      <c r="T16" s="533"/>
      <c r="U16" s="533"/>
      <c r="V16" s="533"/>
      <c r="W16" s="533"/>
      <c r="X16" s="533"/>
      <c r="Y16" s="533"/>
    </row>
    <row r="17" spans="1:28" ht="15" thickBot="1" x14ac:dyDescent="0.35">
      <c r="A17" s="387"/>
      <c r="B17" s="395" t="s">
        <v>1015</v>
      </c>
      <c r="C17" s="396" t="s">
        <v>60</v>
      </c>
      <c r="J17" s="533"/>
      <c r="K17" s="533"/>
      <c r="L17" s="533"/>
      <c r="M17" s="533"/>
      <c r="N17" s="533"/>
      <c r="O17" s="533"/>
      <c r="P17" s="533"/>
      <c r="Q17" s="533"/>
      <c r="R17" s="533"/>
      <c r="S17" s="533"/>
      <c r="T17" s="533"/>
      <c r="U17" s="533"/>
      <c r="V17" s="533"/>
      <c r="W17" s="533"/>
      <c r="X17" s="533"/>
      <c r="Y17" s="533"/>
    </row>
    <row r="18" spans="1:28" ht="15" thickBot="1" x14ac:dyDescent="0.35">
      <c r="A18" s="387"/>
      <c r="B18" s="395" t="s">
        <v>1016</v>
      </c>
      <c r="C18" s="396" t="s">
        <v>63</v>
      </c>
      <c r="J18" s="533"/>
      <c r="K18" s="533"/>
      <c r="L18" s="533"/>
      <c r="M18" s="533"/>
      <c r="N18" s="533"/>
      <c r="O18" s="533"/>
      <c r="P18" s="533"/>
      <c r="Q18" s="533"/>
      <c r="R18" s="533"/>
      <c r="S18" s="533"/>
      <c r="T18" s="533"/>
      <c r="U18" s="533"/>
      <c r="V18" s="533"/>
      <c r="W18" s="533"/>
      <c r="X18" s="533"/>
      <c r="Y18" s="533"/>
    </row>
    <row r="19" spans="1:28" ht="15" thickBot="1" x14ac:dyDescent="0.35">
      <c r="A19" s="387"/>
      <c r="B19" s="395" t="s">
        <v>1017</v>
      </c>
      <c r="C19" s="396" t="s">
        <v>69</v>
      </c>
      <c r="J19" s="533"/>
      <c r="K19" s="533"/>
      <c r="L19" s="533"/>
      <c r="M19" s="533"/>
      <c r="N19" s="533"/>
      <c r="O19" s="533"/>
      <c r="P19" s="533"/>
      <c r="Q19" s="533"/>
      <c r="R19" s="533"/>
      <c r="S19" s="533"/>
      <c r="T19" s="533"/>
      <c r="U19" s="533"/>
      <c r="V19" s="533"/>
      <c r="W19" s="533"/>
      <c r="X19" s="533"/>
      <c r="Y19" s="533"/>
    </row>
    <row r="20" spans="1:28" ht="15" thickBot="1" x14ac:dyDescent="0.35">
      <c r="A20" s="412"/>
      <c r="B20" s="413" t="s">
        <v>1018</v>
      </c>
      <c r="C20" s="396" t="s">
        <v>69</v>
      </c>
      <c r="J20" s="533"/>
      <c r="K20" s="533"/>
      <c r="L20" s="533"/>
      <c r="M20" s="533"/>
      <c r="N20" s="533"/>
      <c r="O20" s="533"/>
      <c r="P20" s="533"/>
      <c r="Q20" s="533"/>
      <c r="R20" s="533"/>
      <c r="S20" s="533"/>
      <c r="T20" s="533"/>
      <c r="U20" s="533"/>
      <c r="V20" s="533"/>
      <c r="W20" s="533"/>
      <c r="X20" s="533"/>
      <c r="Y20" s="533"/>
      <c r="Z20" s="533"/>
      <c r="AA20" s="533"/>
      <c r="AB20" s="533"/>
    </row>
    <row r="21" spans="1:28" x14ac:dyDescent="0.3">
      <c r="C21" s="403"/>
      <c r="J21" s="415"/>
      <c r="K21" s="415"/>
      <c r="L21" s="415"/>
      <c r="M21" s="415"/>
      <c r="N21" s="415"/>
      <c r="O21" s="415"/>
      <c r="P21" s="415"/>
      <c r="Q21" s="415"/>
      <c r="R21" s="415"/>
      <c r="S21" s="415"/>
      <c r="T21" s="415"/>
      <c r="U21" s="415"/>
      <c r="V21" s="415"/>
      <c r="W21" s="415"/>
      <c r="X21" s="415"/>
      <c r="Y21" s="415"/>
      <c r="Z21" s="415"/>
      <c r="AA21" s="415"/>
      <c r="AB21" s="415"/>
    </row>
    <row r="22" spans="1:28" x14ac:dyDescent="0.3">
      <c r="C22" s="403"/>
      <c r="J22" s="415"/>
      <c r="K22" s="415"/>
      <c r="L22" s="415"/>
      <c r="M22" s="415"/>
      <c r="N22" s="415"/>
      <c r="O22" s="415"/>
      <c r="P22" s="415"/>
      <c r="Q22" s="415"/>
      <c r="R22" s="415"/>
      <c r="S22" s="415"/>
      <c r="T22" s="415"/>
      <c r="U22" s="415"/>
      <c r="V22" s="415"/>
      <c r="W22" s="415"/>
      <c r="X22" s="415"/>
      <c r="Y22" s="415"/>
      <c r="Z22" s="415"/>
      <c r="AA22" s="415"/>
      <c r="AB22" s="415"/>
    </row>
    <row r="23" spans="1:28" x14ac:dyDescent="0.3">
      <c r="C23" s="403"/>
      <c r="J23" s="533" t="s">
        <v>12</v>
      </c>
      <c r="K23" s="533"/>
      <c r="L23" s="533"/>
      <c r="M23" s="533"/>
      <c r="N23" s="533"/>
      <c r="O23" s="533"/>
      <c r="P23" s="533"/>
      <c r="Q23" s="533"/>
      <c r="R23" s="533"/>
      <c r="S23" s="533"/>
      <c r="T23" s="533"/>
      <c r="U23" s="533"/>
      <c r="V23" s="533"/>
      <c r="W23" s="533"/>
      <c r="X23" s="533"/>
      <c r="Y23" s="533"/>
      <c r="Z23" s="533"/>
      <c r="AA23" s="533"/>
      <c r="AB23" s="533"/>
    </row>
    <row r="24" spans="1:28" x14ac:dyDescent="0.3">
      <c r="C24" s="403"/>
      <c r="J24" s="533"/>
      <c r="K24" s="533"/>
      <c r="L24" s="533"/>
      <c r="M24" s="533"/>
      <c r="N24" s="533"/>
      <c r="O24" s="533"/>
      <c r="P24" s="533"/>
      <c r="Q24" s="533"/>
      <c r="R24" s="533"/>
      <c r="S24" s="533"/>
      <c r="T24" s="533"/>
      <c r="U24" s="533"/>
      <c r="V24" s="533"/>
      <c r="W24" s="533"/>
      <c r="X24" s="533"/>
      <c r="Y24" s="533"/>
      <c r="Z24" s="533"/>
      <c r="AA24" s="533"/>
      <c r="AB24" s="533"/>
    </row>
    <row r="25" spans="1:28" x14ac:dyDescent="0.3">
      <c r="C25" s="403"/>
      <c r="J25" s="534"/>
      <c r="K25" s="534"/>
      <c r="L25" s="534"/>
      <c r="M25" s="534"/>
      <c r="N25" s="534"/>
      <c r="O25" s="534"/>
      <c r="P25" s="534"/>
      <c r="Q25" s="534"/>
      <c r="R25" s="534"/>
      <c r="S25" s="534"/>
      <c r="T25" s="534"/>
      <c r="U25" s="534"/>
      <c r="V25" s="534"/>
      <c r="W25" s="534"/>
      <c r="X25" s="534"/>
      <c r="Y25" s="534"/>
      <c r="Z25" s="534"/>
      <c r="AA25" s="534"/>
      <c r="AB25" s="534"/>
    </row>
    <row r="26" spans="1:28" x14ac:dyDescent="0.3">
      <c r="C26" s="403"/>
      <c r="J26" s="410"/>
      <c r="Q26" s="416"/>
      <c r="R26" s="416"/>
    </row>
    <row r="27" spans="1:28" x14ac:dyDescent="0.3">
      <c r="C27" s="403"/>
      <c r="J27" s="416"/>
      <c r="K27" s="416"/>
    </row>
    <row r="28" spans="1:28" x14ac:dyDescent="0.3">
      <c r="C28" s="403"/>
      <c r="T28" s="416"/>
      <c r="U28" s="416"/>
      <c r="V28" s="416"/>
    </row>
    <row r="29" spans="1:28" x14ac:dyDescent="0.3">
      <c r="C29" s="403"/>
      <c r="D29" s="416"/>
      <c r="E29" s="416"/>
      <c r="F29" s="416"/>
      <c r="G29" s="416"/>
      <c r="H29" s="416"/>
      <c r="I29" s="416"/>
      <c r="J29" s="416"/>
      <c r="K29" s="416"/>
      <c r="L29" s="416"/>
      <c r="M29" s="416"/>
      <c r="N29" s="416"/>
      <c r="O29" s="416"/>
    </row>
    <row r="30" spans="1:28" x14ac:dyDescent="0.3">
      <c r="C30" s="403"/>
      <c r="D30" s="401"/>
      <c r="E30" s="401"/>
      <c r="F30" s="401"/>
      <c r="G30" s="401"/>
      <c r="H30" s="401"/>
      <c r="I30" s="401"/>
      <c r="J30" s="401"/>
      <c r="K30" s="401"/>
      <c r="L30" s="401"/>
      <c r="M30" s="401"/>
      <c r="N30" s="401"/>
      <c r="T30" s="401"/>
      <c r="U30" s="401"/>
    </row>
    <row r="31" spans="1:28" x14ac:dyDescent="0.3">
      <c r="C31" s="403"/>
    </row>
    <row r="32" spans="1:28" x14ac:dyDescent="0.3">
      <c r="C32" s="403"/>
    </row>
    <row r="33" spans="3:33" x14ac:dyDescent="0.3">
      <c r="C33" s="403"/>
    </row>
    <row r="34" spans="3:33" x14ac:dyDescent="0.3">
      <c r="C34" s="403"/>
    </row>
    <row r="35" spans="3:33" x14ac:dyDescent="0.3">
      <c r="C35" s="403"/>
    </row>
    <row r="36" spans="3:33" x14ac:dyDescent="0.3">
      <c r="C36" s="403"/>
    </row>
    <row r="37" spans="3:33" x14ac:dyDescent="0.3">
      <c r="C37" s="403"/>
      <c r="D37" s="416"/>
      <c r="E37" s="416"/>
      <c r="F37" s="416"/>
      <c r="G37" s="416"/>
      <c r="H37" s="416"/>
      <c r="I37" s="416"/>
    </row>
    <row r="38" spans="3:33" x14ac:dyDescent="0.3">
      <c r="C38" s="403"/>
      <c r="D38" s="416"/>
      <c r="E38" s="416"/>
      <c r="F38" s="416"/>
      <c r="G38" s="416"/>
      <c r="H38" s="416"/>
      <c r="I38" s="416"/>
    </row>
    <row r="39" spans="3:33" x14ac:dyDescent="0.3">
      <c r="C39" s="403"/>
      <c r="D39" s="416"/>
      <c r="E39" s="416"/>
      <c r="F39" s="416"/>
      <c r="G39" s="416"/>
      <c r="H39" s="416"/>
      <c r="I39" s="416"/>
    </row>
    <row r="40" spans="3:33" x14ac:dyDescent="0.3">
      <c r="C40" s="403"/>
      <c r="D40" s="401"/>
      <c r="E40" s="401"/>
      <c r="F40" s="401"/>
      <c r="G40" s="401"/>
      <c r="H40" s="401"/>
      <c r="I40" s="401"/>
    </row>
    <row r="41" spans="3:33" x14ac:dyDescent="0.3">
      <c r="C41" s="403"/>
    </row>
    <row r="42" spans="3:33" x14ac:dyDescent="0.3">
      <c r="C42" s="403"/>
      <c r="D42" s="415"/>
      <c r="E42" s="415"/>
      <c r="F42" s="415"/>
      <c r="G42" s="415"/>
      <c r="H42" s="415"/>
      <c r="I42" s="415"/>
      <c r="J42" s="415"/>
      <c r="K42" s="415"/>
      <c r="L42" s="415"/>
      <c r="M42" s="415"/>
      <c r="N42" s="415"/>
      <c r="O42" s="415"/>
      <c r="P42" s="415"/>
      <c r="Q42" s="415"/>
      <c r="R42" s="415"/>
      <c r="S42" s="415"/>
      <c r="T42" s="415"/>
      <c r="U42" s="415"/>
      <c r="V42" s="415"/>
      <c r="W42" s="415"/>
      <c r="X42" s="415"/>
      <c r="Y42" s="415"/>
      <c r="Z42" s="415"/>
      <c r="AA42" s="415"/>
      <c r="AB42" s="415"/>
      <c r="AC42" s="415"/>
      <c r="AD42" s="415"/>
      <c r="AE42" s="415"/>
      <c r="AF42" s="415"/>
      <c r="AG42" s="415"/>
    </row>
    <row r="43" spans="3:33" x14ac:dyDescent="0.3">
      <c r="C43" s="403"/>
    </row>
    <row r="44" spans="3:33" x14ac:dyDescent="0.3">
      <c r="C44" s="403"/>
    </row>
    <row r="45" spans="3:33" x14ac:dyDescent="0.3">
      <c r="C45" s="403"/>
    </row>
    <row r="46" spans="3:33" x14ac:dyDescent="0.3">
      <c r="C46" s="403"/>
    </row>
    <row r="47" spans="3:33" x14ac:dyDescent="0.3">
      <c r="C47" s="403"/>
    </row>
    <row r="48" spans="3:33" x14ac:dyDescent="0.3">
      <c r="C48" s="403"/>
    </row>
    <row r="49" spans="3:3" x14ac:dyDescent="0.3">
      <c r="C49" s="403"/>
    </row>
    <row r="50" spans="3:3" x14ac:dyDescent="0.3">
      <c r="C50" s="403"/>
    </row>
    <row r="51" spans="3:3" x14ac:dyDescent="0.3">
      <c r="C51" s="403"/>
    </row>
    <row r="52" spans="3:3" x14ac:dyDescent="0.3">
      <c r="C52" s="403"/>
    </row>
    <row r="53" spans="3:3" x14ac:dyDescent="0.3">
      <c r="C53" s="403"/>
    </row>
    <row r="54" spans="3:3" x14ac:dyDescent="0.3">
      <c r="C54" s="403"/>
    </row>
    <row r="55" spans="3:3" x14ac:dyDescent="0.3">
      <c r="C55" s="403"/>
    </row>
    <row r="56" spans="3:3" x14ac:dyDescent="0.3">
      <c r="C56" s="403"/>
    </row>
    <row r="57" spans="3:3" x14ac:dyDescent="0.3">
      <c r="C57" s="403"/>
    </row>
    <row r="58" spans="3:3" x14ac:dyDescent="0.3">
      <c r="C58" s="403"/>
    </row>
    <row r="59" spans="3:3" x14ac:dyDescent="0.3">
      <c r="C59" s="403"/>
    </row>
    <row r="60" spans="3:3" x14ac:dyDescent="0.3">
      <c r="C60" s="403"/>
    </row>
    <row r="61" spans="3:3" x14ac:dyDescent="0.3">
      <c r="C61" s="403"/>
    </row>
    <row r="62" spans="3:3" x14ac:dyDescent="0.3">
      <c r="C62" s="403"/>
    </row>
    <row r="63" spans="3:3" x14ac:dyDescent="0.3">
      <c r="C63" s="403"/>
    </row>
    <row r="64" spans="3:3" x14ac:dyDescent="0.3">
      <c r="C64" s="403"/>
    </row>
    <row r="65" spans="3:3" x14ac:dyDescent="0.3">
      <c r="C65" s="403"/>
    </row>
    <row r="66" spans="3:3" x14ac:dyDescent="0.3">
      <c r="C66" s="403"/>
    </row>
    <row r="67" spans="3:3" x14ac:dyDescent="0.3">
      <c r="C67" s="403"/>
    </row>
    <row r="68" spans="3:3" x14ac:dyDescent="0.3">
      <c r="C68" s="403"/>
    </row>
    <row r="69" spans="3:3" x14ac:dyDescent="0.3">
      <c r="C69" s="403"/>
    </row>
    <row r="70" spans="3:3" x14ac:dyDescent="0.3">
      <c r="C70" s="403"/>
    </row>
    <row r="71" spans="3:3" x14ac:dyDescent="0.3">
      <c r="C71" s="403"/>
    </row>
    <row r="72" spans="3:3" x14ac:dyDescent="0.3">
      <c r="C72" s="403"/>
    </row>
    <row r="73" spans="3:3" x14ac:dyDescent="0.3">
      <c r="C73" s="403"/>
    </row>
    <row r="74" spans="3:3" x14ac:dyDescent="0.3">
      <c r="C74" s="403"/>
    </row>
    <row r="75" spans="3:3" x14ac:dyDescent="0.3">
      <c r="C75" s="403"/>
    </row>
    <row r="76" spans="3:3" x14ac:dyDescent="0.3">
      <c r="C76" s="403"/>
    </row>
    <row r="77" spans="3:3" x14ac:dyDescent="0.3">
      <c r="C77" s="403"/>
    </row>
    <row r="78" spans="3:3" x14ac:dyDescent="0.3">
      <c r="C78" s="403"/>
    </row>
    <row r="79" spans="3:3" x14ac:dyDescent="0.3">
      <c r="C79" s="403"/>
    </row>
    <row r="80" spans="3:3" x14ac:dyDescent="0.3">
      <c r="C80" s="403"/>
    </row>
    <row r="81" spans="3:3" x14ac:dyDescent="0.3">
      <c r="C81" s="403"/>
    </row>
    <row r="82" spans="3:3" x14ac:dyDescent="0.3">
      <c r="C82" s="403"/>
    </row>
    <row r="83" spans="3:3" x14ac:dyDescent="0.3">
      <c r="C83" s="403"/>
    </row>
    <row r="84" spans="3:3" x14ac:dyDescent="0.3">
      <c r="C84" s="403"/>
    </row>
    <row r="85" spans="3:3" x14ac:dyDescent="0.3">
      <c r="C85" s="403"/>
    </row>
    <row r="86" spans="3:3" x14ac:dyDescent="0.3">
      <c r="C86" s="403"/>
    </row>
    <row r="87" spans="3:3" x14ac:dyDescent="0.3">
      <c r="C87" s="403"/>
    </row>
    <row r="88" spans="3:3" x14ac:dyDescent="0.3">
      <c r="C88" s="403"/>
    </row>
    <row r="89" spans="3:3" x14ac:dyDescent="0.3">
      <c r="C89" s="403"/>
    </row>
    <row r="90" spans="3:3" x14ac:dyDescent="0.3">
      <c r="C90" s="403"/>
    </row>
    <row r="91" spans="3:3" x14ac:dyDescent="0.3">
      <c r="C91" s="403"/>
    </row>
    <row r="92" spans="3:3" x14ac:dyDescent="0.3">
      <c r="C92" s="403"/>
    </row>
    <row r="93" spans="3:3" x14ac:dyDescent="0.3">
      <c r="C93" s="403"/>
    </row>
    <row r="94" spans="3:3" x14ac:dyDescent="0.3">
      <c r="C94" s="403"/>
    </row>
    <row r="95" spans="3:3" x14ac:dyDescent="0.3">
      <c r="C95" s="403"/>
    </row>
    <row r="96" spans="3:3" x14ac:dyDescent="0.3">
      <c r="C96" s="403"/>
    </row>
    <row r="97" spans="3:3" x14ac:dyDescent="0.3">
      <c r="C97" s="403"/>
    </row>
    <row r="98" spans="3:3" x14ac:dyDescent="0.3">
      <c r="C98" s="403"/>
    </row>
    <row r="99" spans="3:3" x14ac:dyDescent="0.3">
      <c r="C99" s="403"/>
    </row>
    <row r="100" spans="3:3" x14ac:dyDescent="0.3">
      <c r="C100" s="403"/>
    </row>
    <row r="101" spans="3:3" x14ac:dyDescent="0.3">
      <c r="C101" s="403"/>
    </row>
    <row r="102" spans="3:3" x14ac:dyDescent="0.3">
      <c r="C102" s="403"/>
    </row>
    <row r="103" spans="3:3" x14ac:dyDescent="0.3">
      <c r="C103" s="403"/>
    </row>
    <row r="104" spans="3:3" x14ac:dyDescent="0.3">
      <c r="C104" s="403"/>
    </row>
    <row r="105" spans="3:3" x14ac:dyDescent="0.3">
      <c r="C105" s="403"/>
    </row>
    <row r="106" spans="3:3" x14ac:dyDescent="0.3">
      <c r="C106" s="403"/>
    </row>
    <row r="107" spans="3:3" x14ac:dyDescent="0.3">
      <c r="C107" s="403"/>
    </row>
    <row r="108" spans="3:3" x14ac:dyDescent="0.3">
      <c r="C108" s="403"/>
    </row>
    <row r="109" spans="3:3" x14ac:dyDescent="0.3">
      <c r="C109" s="403"/>
    </row>
    <row r="110" spans="3:3" x14ac:dyDescent="0.3">
      <c r="C110" s="403"/>
    </row>
    <row r="111" spans="3:3" x14ac:dyDescent="0.3">
      <c r="C111" s="403"/>
    </row>
    <row r="112" spans="3:3" x14ac:dyDescent="0.3">
      <c r="C112" s="403"/>
    </row>
    <row r="113" spans="3:3" x14ac:dyDescent="0.3">
      <c r="C113" s="403"/>
    </row>
    <row r="114" spans="3:3" x14ac:dyDescent="0.3">
      <c r="C114" s="403"/>
    </row>
    <row r="115" spans="3:3" x14ac:dyDescent="0.3">
      <c r="C115" s="403"/>
    </row>
    <row r="116" spans="3:3" x14ac:dyDescent="0.3">
      <c r="C116" s="403"/>
    </row>
    <row r="117" spans="3:3" x14ac:dyDescent="0.3">
      <c r="C117" s="403"/>
    </row>
    <row r="118" spans="3:3" x14ac:dyDescent="0.3">
      <c r="C118" s="403"/>
    </row>
    <row r="119" spans="3:3" x14ac:dyDescent="0.3">
      <c r="C119" s="403"/>
    </row>
    <row r="120" spans="3:3" x14ac:dyDescent="0.3">
      <c r="C120" s="403"/>
    </row>
    <row r="121" spans="3:3" x14ac:dyDescent="0.3">
      <c r="C121" s="403"/>
    </row>
    <row r="122" spans="3:3" x14ac:dyDescent="0.3">
      <c r="C122" s="403"/>
    </row>
    <row r="123" spans="3:3" x14ac:dyDescent="0.3">
      <c r="C123" s="403"/>
    </row>
    <row r="124" spans="3:3" x14ac:dyDescent="0.3">
      <c r="C124" s="403"/>
    </row>
    <row r="125" spans="3:3" x14ac:dyDescent="0.3">
      <c r="C125" s="403"/>
    </row>
    <row r="126" spans="3:3" x14ac:dyDescent="0.3">
      <c r="C126" s="403"/>
    </row>
    <row r="127" spans="3:3" x14ac:dyDescent="0.3">
      <c r="C127" s="403"/>
    </row>
    <row r="128" spans="3:3" x14ac:dyDescent="0.3">
      <c r="C128" s="403"/>
    </row>
    <row r="129" spans="3:3" x14ac:dyDescent="0.3">
      <c r="C129" s="403"/>
    </row>
    <row r="130" spans="3:3" x14ac:dyDescent="0.3">
      <c r="C130" s="403"/>
    </row>
    <row r="131" spans="3:3" x14ac:dyDescent="0.3">
      <c r="C131" s="403"/>
    </row>
    <row r="132" spans="3:3" x14ac:dyDescent="0.3">
      <c r="C132" s="403"/>
    </row>
    <row r="133" spans="3:3" x14ac:dyDescent="0.3">
      <c r="C133" s="403"/>
    </row>
    <row r="134" spans="3:3" x14ac:dyDescent="0.3">
      <c r="C134" s="403"/>
    </row>
    <row r="135" spans="3:3" x14ac:dyDescent="0.3">
      <c r="C135" s="403"/>
    </row>
    <row r="136" spans="3:3" x14ac:dyDescent="0.3">
      <c r="C136" s="403"/>
    </row>
    <row r="137" spans="3:3" x14ac:dyDescent="0.3">
      <c r="C137" s="403"/>
    </row>
    <row r="138" spans="3:3" x14ac:dyDescent="0.3">
      <c r="C138" s="403"/>
    </row>
    <row r="139" spans="3:3" x14ac:dyDescent="0.3">
      <c r="C139" s="403"/>
    </row>
    <row r="140" spans="3:3" x14ac:dyDescent="0.3">
      <c r="C140" s="403"/>
    </row>
    <row r="141" spans="3:3" x14ac:dyDescent="0.3">
      <c r="C141" s="403"/>
    </row>
    <row r="142" spans="3:3" x14ac:dyDescent="0.3">
      <c r="C142" s="403"/>
    </row>
    <row r="143" spans="3:3" x14ac:dyDescent="0.3">
      <c r="C143" s="403"/>
    </row>
    <row r="144" spans="3:3" x14ac:dyDescent="0.3">
      <c r="C144" s="403"/>
    </row>
    <row r="145" spans="3:3" x14ac:dyDescent="0.3">
      <c r="C145" s="403"/>
    </row>
    <row r="146" spans="3:3" x14ac:dyDescent="0.3">
      <c r="C146" s="403"/>
    </row>
    <row r="147" spans="3:3" x14ac:dyDescent="0.3">
      <c r="C147" s="403"/>
    </row>
    <row r="148" spans="3:3" x14ac:dyDescent="0.3">
      <c r="C148" s="403"/>
    </row>
    <row r="149" spans="3:3" x14ac:dyDescent="0.3">
      <c r="C149" s="403"/>
    </row>
    <row r="150" spans="3:3" x14ac:dyDescent="0.3">
      <c r="C150" s="403"/>
    </row>
    <row r="151" spans="3:3" x14ac:dyDescent="0.3">
      <c r="C151" s="403"/>
    </row>
    <row r="152" spans="3:3" x14ac:dyDescent="0.3">
      <c r="C152" s="403"/>
    </row>
    <row r="153" spans="3:3" x14ac:dyDescent="0.3">
      <c r="C153" s="403"/>
    </row>
    <row r="154" spans="3:3" x14ac:dyDescent="0.3">
      <c r="C154" s="403"/>
    </row>
    <row r="155" spans="3:3" x14ac:dyDescent="0.3">
      <c r="C155" s="403"/>
    </row>
    <row r="156" spans="3:3" x14ac:dyDescent="0.3">
      <c r="C156" s="403"/>
    </row>
    <row r="157" spans="3:3" x14ac:dyDescent="0.3">
      <c r="C157" s="403"/>
    </row>
    <row r="158" spans="3:3" x14ac:dyDescent="0.3">
      <c r="C158" s="403"/>
    </row>
    <row r="159" spans="3:3" x14ac:dyDescent="0.3">
      <c r="C159" s="403"/>
    </row>
    <row r="160" spans="3:3" x14ac:dyDescent="0.3">
      <c r="C160" s="403"/>
    </row>
    <row r="161" spans="3:3" x14ac:dyDescent="0.3">
      <c r="C161" s="403"/>
    </row>
    <row r="162" spans="3:3" x14ac:dyDescent="0.3">
      <c r="C162" s="403"/>
    </row>
    <row r="163" spans="3:3" x14ac:dyDescent="0.3">
      <c r="C163" s="403"/>
    </row>
    <row r="164" spans="3:3" x14ac:dyDescent="0.3">
      <c r="C164" s="403"/>
    </row>
    <row r="165" spans="3:3" x14ac:dyDescent="0.3">
      <c r="C165" s="403"/>
    </row>
    <row r="166" spans="3:3" x14ac:dyDescent="0.3">
      <c r="C166" s="403"/>
    </row>
    <row r="167" spans="3:3" x14ac:dyDescent="0.3">
      <c r="C167" s="403"/>
    </row>
    <row r="168" spans="3:3" x14ac:dyDescent="0.3">
      <c r="C168" s="403"/>
    </row>
    <row r="169" spans="3:3" x14ac:dyDescent="0.3">
      <c r="C169" s="403"/>
    </row>
    <row r="170" spans="3:3" x14ac:dyDescent="0.3">
      <c r="C170" s="403"/>
    </row>
    <row r="171" spans="3:3" x14ac:dyDescent="0.3">
      <c r="C171" s="403"/>
    </row>
    <row r="172" spans="3:3" x14ac:dyDescent="0.3">
      <c r="C172" s="403"/>
    </row>
    <row r="173" spans="3:3" x14ac:dyDescent="0.3">
      <c r="C173" s="403"/>
    </row>
    <row r="174" spans="3:3" x14ac:dyDescent="0.3">
      <c r="C174" s="403"/>
    </row>
    <row r="175" spans="3:3" x14ac:dyDescent="0.3">
      <c r="C175" s="403"/>
    </row>
    <row r="176" spans="3:3" x14ac:dyDescent="0.3">
      <c r="C176" s="403"/>
    </row>
    <row r="177" spans="3:3" x14ac:dyDescent="0.3">
      <c r="C177" s="403"/>
    </row>
    <row r="178" spans="3:3" x14ac:dyDescent="0.3">
      <c r="C178" s="403"/>
    </row>
    <row r="179" spans="3:3" x14ac:dyDescent="0.3">
      <c r="C179" s="403"/>
    </row>
    <row r="180" spans="3:3" x14ac:dyDescent="0.3">
      <c r="C180" s="403"/>
    </row>
    <row r="181" spans="3:3" x14ac:dyDescent="0.3">
      <c r="C181" s="403"/>
    </row>
    <row r="182" spans="3:3" x14ac:dyDescent="0.3">
      <c r="C182" s="403"/>
    </row>
    <row r="183" spans="3:3" x14ac:dyDescent="0.3">
      <c r="C183" s="403"/>
    </row>
    <row r="184" spans="3:3" x14ac:dyDescent="0.3">
      <c r="C184" s="403"/>
    </row>
    <row r="185" spans="3:3" x14ac:dyDescent="0.3">
      <c r="C185" s="403"/>
    </row>
    <row r="186" spans="3:3" x14ac:dyDescent="0.3">
      <c r="C186" s="403"/>
    </row>
    <row r="187" spans="3:3" x14ac:dyDescent="0.3">
      <c r="C187" s="403"/>
    </row>
    <row r="188" spans="3:3" x14ac:dyDescent="0.3">
      <c r="C188" s="403"/>
    </row>
    <row r="189" spans="3:3" x14ac:dyDescent="0.3">
      <c r="C189" s="403"/>
    </row>
    <row r="190" spans="3:3" x14ac:dyDescent="0.3">
      <c r="C190" s="403"/>
    </row>
    <row r="191" spans="3:3" x14ac:dyDescent="0.3">
      <c r="C191" s="403"/>
    </row>
    <row r="192" spans="3:3" x14ac:dyDescent="0.3">
      <c r="C192" s="403"/>
    </row>
    <row r="193" spans="3:3" x14ac:dyDescent="0.3">
      <c r="C193" s="403"/>
    </row>
    <row r="194" spans="3:3" x14ac:dyDescent="0.3">
      <c r="C194" s="403"/>
    </row>
    <row r="195" spans="3:3" x14ac:dyDescent="0.3">
      <c r="C195" s="403"/>
    </row>
    <row r="196" spans="3:3" x14ac:dyDescent="0.3">
      <c r="C196" s="403"/>
    </row>
    <row r="197" spans="3:3" x14ac:dyDescent="0.3">
      <c r="C197" s="403"/>
    </row>
    <row r="198" spans="3:3" x14ac:dyDescent="0.3">
      <c r="C198" s="403"/>
    </row>
    <row r="199" spans="3:3" x14ac:dyDescent="0.3">
      <c r="C199" s="403"/>
    </row>
    <row r="200" spans="3:3" x14ac:dyDescent="0.3">
      <c r="C200" s="403"/>
    </row>
    <row r="201" spans="3:3" x14ac:dyDescent="0.3">
      <c r="C201" s="403"/>
    </row>
    <row r="202" spans="3:3" x14ac:dyDescent="0.3">
      <c r="C202" s="403"/>
    </row>
    <row r="203" spans="3:3" x14ac:dyDescent="0.3">
      <c r="C203" s="403"/>
    </row>
    <row r="204" spans="3:3" x14ac:dyDescent="0.3">
      <c r="C204" s="403"/>
    </row>
    <row r="205" spans="3:3" x14ac:dyDescent="0.3">
      <c r="C205" s="403"/>
    </row>
  </sheetData>
  <mergeCells count="11">
    <mergeCell ref="J18:Y18"/>
    <mergeCell ref="J13:Z13"/>
    <mergeCell ref="J14:Y14"/>
    <mergeCell ref="J15:Y15"/>
    <mergeCell ref="J16:Y16"/>
    <mergeCell ref="J17:Y17"/>
    <mergeCell ref="J19:Y19"/>
    <mergeCell ref="J20:AB20"/>
    <mergeCell ref="J23:AB23"/>
    <mergeCell ref="J24:AB24"/>
    <mergeCell ref="J25:AB25"/>
  </mergeCells>
  <dataValidations count="1">
    <dataValidation type="list" allowBlank="1" showInputMessage="1" showErrorMessage="1" sqref="C2:C20">
      <formula1>"Oui,Non,Pas"</formula1>
    </dataValidation>
  </dataValidation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02"/>
  <sheetViews>
    <sheetView zoomScale="60" zoomScaleNormal="60" workbookViewId="0">
      <selection activeCell="J5" sqref="J5"/>
    </sheetView>
  </sheetViews>
  <sheetFormatPr baseColWidth="10" defaultColWidth="12" defaultRowHeight="14.4" x14ac:dyDescent="0.3"/>
  <cols>
    <col min="1" max="1" width="11.109375" style="403" customWidth="1"/>
    <col min="2" max="2" width="109" style="403" customWidth="1"/>
    <col min="3" max="3" width="12" style="417"/>
    <col min="4" max="4" width="12" style="403"/>
    <col min="5" max="5" width="72.77734375" style="403" customWidth="1"/>
    <col min="6" max="6" width="10.6640625" style="403" customWidth="1"/>
    <col min="7" max="7" width="13.21875" style="403" customWidth="1"/>
    <col min="8" max="8" width="10.88671875" style="403" customWidth="1"/>
    <col min="9" max="9" width="8.109375" style="403" customWidth="1"/>
    <col min="10" max="10" width="6.33203125" style="403" customWidth="1"/>
    <col min="11" max="14" width="12" style="403"/>
    <col min="15" max="15" width="22.21875" style="403" customWidth="1"/>
    <col min="16" max="16" width="29.88671875" style="403" customWidth="1"/>
    <col min="17" max="17" width="30.5546875" style="403" customWidth="1"/>
    <col min="18" max="18" width="5.21875" style="403" customWidth="1"/>
    <col min="19" max="19" width="8.5546875" style="403" customWidth="1"/>
    <col min="20" max="20" width="6.33203125" style="403" customWidth="1"/>
    <col min="21" max="21" width="2" style="403" customWidth="1"/>
    <col min="22" max="22" width="1" style="403" customWidth="1"/>
    <col min="23" max="23" width="5.33203125" style="403" customWidth="1"/>
    <col min="24" max="24" width="6.44140625" style="403" customWidth="1"/>
    <col min="25" max="16384" width="12" style="403"/>
  </cols>
  <sheetData>
    <row r="1" spans="1:26" s="387" customFormat="1" ht="15" thickBot="1" x14ac:dyDescent="0.35">
      <c r="A1" s="387" t="s">
        <v>12</v>
      </c>
      <c r="B1" s="388" t="s">
        <v>54</v>
      </c>
      <c r="C1" s="389" t="s">
        <v>55</v>
      </c>
      <c r="D1" s="418"/>
      <c r="E1" s="391" t="s">
        <v>7</v>
      </c>
      <c r="F1" s="391" t="s">
        <v>2</v>
      </c>
      <c r="G1" s="391" t="s">
        <v>3</v>
      </c>
      <c r="H1" s="391" t="s">
        <v>4</v>
      </c>
      <c r="I1" s="391" t="s">
        <v>56</v>
      </c>
      <c r="J1" s="391" t="s">
        <v>57</v>
      </c>
      <c r="K1" s="391" t="s">
        <v>58</v>
      </c>
      <c r="L1" s="390"/>
      <c r="M1" s="390"/>
      <c r="N1" s="390"/>
      <c r="O1" s="390"/>
      <c r="P1" s="392"/>
      <c r="Q1" s="390"/>
      <c r="R1" s="390"/>
      <c r="S1" s="393" t="s">
        <v>12</v>
      </c>
    </row>
    <row r="2" spans="1:26" ht="15" thickBot="1" x14ac:dyDescent="0.35">
      <c r="A2" s="394" t="s">
        <v>12</v>
      </c>
      <c r="B2" s="395" t="s">
        <v>1019</v>
      </c>
      <c r="C2" s="396" t="s">
        <v>60</v>
      </c>
      <c r="D2" s="419"/>
      <c r="E2" s="369" t="s">
        <v>973</v>
      </c>
      <c r="F2" s="398">
        <f>SUM(F3:F5)</f>
        <v>10</v>
      </c>
      <c r="G2" s="398">
        <f>SUM(G3:G5)</f>
        <v>0</v>
      </c>
      <c r="H2" s="398">
        <f>SUM(H3:H5)</f>
        <v>0</v>
      </c>
      <c r="I2" s="398">
        <f>SUM(F2:H2)</f>
        <v>10</v>
      </c>
      <c r="J2" s="399">
        <f>SUM(J3:J5)/COUNTIF(J3:J5,"&gt;-1")</f>
        <v>5</v>
      </c>
      <c r="K2" s="420">
        <f>SUM(K3:K5)/E6</f>
        <v>3</v>
      </c>
      <c r="L2" s="401"/>
      <c r="M2" s="401"/>
      <c r="N2" s="401"/>
      <c r="O2" s="401"/>
      <c r="P2" s="401"/>
      <c r="Q2" s="401"/>
      <c r="R2" s="402"/>
      <c r="S2" s="401"/>
    </row>
    <row r="3" spans="1:26" ht="15" thickBot="1" x14ac:dyDescent="0.35">
      <c r="A3" s="387" t="s">
        <v>12</v>
      </c>
      <c r="B3" s="395" t="s">
        <v>1020</v>
      </c>
      <c r="C3" s="396" t="s">
        <v>60</v>
      </c>
      <c r="D3" s="421"/>
      <c r="E3" s="400" t="s">
        <v>1021</v>
      </c>
      <c r="F3" s="404">
        <f>COUNTIF(C2:C3,"Oui")</f>
        <v>2</v>
      </c>
      <c r="G3" s="404">
        <f>COUNTIF(C2:C3,"Non")</f>
        <v>0</v>
      </c>
      <c r="H3" s="404">
        <f>COUNTIF(C2:C3,"Pas")</f>
        <v>0</v>
      </c>
      <c r="I3" s="398">
        <f t="shared" ref="I3:I5" si="0">SUM(F3:H3)</f>
        <v>2</v>
      </c>
      <c r="J3" s="399">
        <f>IF(I3=H3,0,5*F3/SUM(F3,G3))</f>
        <v>5</v>
      </c>
      <c r="K3" s="420">
        <v>3</v>
      </c>
      <c r="L3" s="401"/>
      <c r="M3" s="401"/>
      <c r="N3" s="401"/>
      <c r="O3" s="401"/>
      <c r="P3" s="401"/>
      <c r="Q3" s="401"/>
      <c r="R3" s="406"/>
      <c r="S3" s="401"/>
    </row>
    <row r="4" spans="1:26" ht="15" thickBot="1" x14ac:dyDescent="0.35">
      <c r="A4" s="387" t="s">
        <v>12</v>
      </c>
      <c r="B4" s="395" t="s">
        <v>1022</v>
      </c>
      <c r="C4" s="396" t="s">
        <v>60</v>
      </c>
      <c r="D4" s="395"/>
      <c r="E4" s="400" t="s">
        <v>1023</v>
      </c>
      <c r="F4" s="404">
        <f>COUNTIF(C4:C8,"Oui")</f>
        <v>5</v>
      </c>
      <c r="G4" s="407">
        <f>COUNTIF(C4:C8,"Non")</f>
        <v>0</v>
      </c>
      <c r="H4" s="407">
        <f>COUNTIF(C4:C8,"Pas")</f>
        <v>0</v>
      </c>
      <c r="I4" s="398">
        <f t="shared" si="0"/>
        <v>5</v>
      </c>
      <c r="J4" s="399">
        <f t="shared" ref="J4:J5" si="1">IF(I4=H4,0,5*F4/SUM(F4,G4))</f>
        <v>5</v>
      </c>
      <c r="K4" s="400">
        <v>3</v>
      </c>
      <c r="S4" s="408"/>
    </row>
    <row r="5" spans="1:26" ht="12.75" customHeight="1" thickBot="1" x14ac:dyDescent="0.35">
      <c r="A5" s="387" t="s">
        <v>12</v>
      </c>
      <c r="B5" s="395" t="s">
        <v>1024</v>
      </c>
      <c r="C5" s="396" t="s">
        <v>60</v>
      </c>
      <c r="D5" s="395"/>
      <c r="E5" s="400" t="s">
        <v>1025</v>
      </c>
      <c r="F5" s="409">
        <f>COUNTIF(C9:C11,"Oui")</f>
        <v>3</v>
      </c>
      <c r="G5" s="409">
        <f>COUNTIF(C9:C11,"Non")</f>
        <v>0</v>
      </c>
      <c r="H5" s="409">
        <f>COUNTIF(C9:C11,"Pas")</f>
        <v>0</v>
      </c>
      <c r="I5" s="398">
        <f t="shared" si="0"/>
        <v>3</v>
      </c>
      <c r="J5" s="399">
        <f t="shared" si="1"/>
        <v>5</v>
      </c>
      <c r="K5" s="400">
        <v>3</v>
      </c>
      <c r="S5" s="408"/>
    </row>
    <row r="6" spans="1:26" ht="15" thickBot="1" x14ac:dyDescent="0.35">
      <c r="A6" s="387" t="s">
        <v>12</v>
      </c>
      <c r="B6" s="395" t="s">
        <v>1026</v>
      </c>
      <c r="C6" s="396" t="s">
        <v>60</v>
      </c>
      <c r="E6" s="403">
        <f>COUNTIF(J3:J5,"&gt;-1")</f>
        <v>3</v>
      </c>
      <c r="J6" s="410"/>
      <c r="S6" s="408"/>
    </row>
    <row r="7" spans="1:26" ht="15" thickBot="1" x14ac:dyDescent="0.35">
      <c r="A7" s="387" t="s">
        <v>12</v>
      </c>
      <c r="B7" s="395" t="s">
        <v>1027</v>
      </c>
      <c r="C7" s="396" t="s">
        <v>60</v>
      </c>
      <c r="J7" s="410"/>
      <c r="S7" s="408"/>
    </row>
    <row r="8" spans="1:26" ht="15" thickBot="1" x14ac:dyDescent="0.35">
      <c r="A8" s="387"/>
      <c r="B8" s="395" t="s">
        <v>1028</v>
      </c>
      <c r="C8" s="396" t="s">
        <v>60</v>
      </c>
      <c r="J8" s="410"/>
      <c r="S8" s="408"/>
    </row>
    <row r="9" spans="1:26" ht="19.5" customHeight="1" thickBot="1" x14ac:dyDescent="0.35">
      <c r="A9" s="387"/>
      <c r="B9" s="395" t="s">
        <v>1029</v>
      </c>
      <c r="C9" s="396" t="s">
        <v>60</v>
      </c>
      <c r="J9" s="410"/>
      <c r="S9" s="408"/>
    </row>
    <row r="10" spans="1:26" ht="30.9" customHeight="1" thickBot="1" x14ac:dyDescent="0.35">
      <c r="A10" s="411"/>
      <c r="B10" s="395" t="s">
        <v>1030</v>
      </c>
      <c r="C10" s="396" t="s">
        <v>60</v>
      </c>
      <c r="D10" s="401"/>
      <c r="E10" s="401"/>
      <c r="F10" s="401"/>
      <c r="G10" s="401"/>
      <c r="H10" s="401"/>
      <c r="I10" s="401"/>
      <c r="J10" s="533"/>
      <c r="K10" s="535"/>
      <c r="L10" s="535"/>
      <c r="M10" s="535"/>
      <c r="N10" s="535"/>
      <c r="O10" s="535"/>
      <c r="P10" s="535"/>
      <c r="Q10" s="535"/>
      <c r="R10" s="535"/>
      <c r="S10" s="534"/>
      <c r="T10" s="534"/>
      <c r="U10" s="534"/>
      <c r="V10" s="534"/>
      <c r="W10" s="534"/>
      <c r="X10" s="534"/>
      <c r="Y10" s="534"/>
      <c r="Z10" s="534"/>
    </row>
    <row r="11" spans="1:26" ht="15" thickBot="1" x14ac:dyDescent="0.35">
      <c r="A11" s="412"/>
      <c r="B11" s="413" t="s">
        <v>1031</v>
      </c>
      <c r="C11" s="396" t="s">
        <v>60</v>
      </c>
      <c r="D11" s="401"/>
      <c r="E11" s="401"/>
      <c r="F11" s="401"/>
      <c r="G11" s="401"/>
      <c r="H11" s="401"/>
      <c r="I11" s="401"/>
      <c r="J11" s="533"/>
      <c r="K11" s="535"/>
      <c r="L11" s="535"/>
      <c r="M11" s="535"/>
      <c r="N11" s="535"/>
      <c r="O11" s="535"/>
      <c r="P11" s="535"/>
      <c r="Q11" s="535"/>
      <c r="R11" s="535"/>
      <c r="S11" s="535"/>
      <c r="T11" s="535"/>
      <c r="U11" s="535"/>
      <c r="V11" s="535"/>
      <c r="W11" s="535"/>
      <c r="X11" s="535"/>
      <c r="Y11" s="535"/>
    </row>
    <row r="12" spans="1:26" x14ac:dyDescent="0.3">
      <c r="C12" s="414"/>
      <c r="J12" s="533"/>
      <c r="K12" s="535"/>
      <c r="L12" s="535"/>
      <c r="M12" s="535"/>
      <c r="N12" s="535"/>
      <c r="O12" s="535"/>
      <c r="P12" s="535"/>
      <c r="Q12" s="535"/>
      <c r="R12" s="535"/>
      <c r="S12" s="535"/>
      <c r="T12" s="535"/>
      <c r="U12" s="535"/>
      <c r="V12" s="535"/>
      <c r="W12" s="535"/>
      <c r="X12" s="535"/>
      <c r="Y12" s="535"/>
    </row>
    <row r="13" spans="1:26" x14ac:dyDescent="0.3">
      <c r="C13" s="414"/>
      <c r="J13" s="533"/>
      <c r="K13" s="533"/>
      <c r="L13" s="533"/>
      <c r="M13" s="533"/>
      <c r="N13" s="533"/>
      <c r="O13" s="533"/>
      <c r="P13" s="533"/>
      <c r="Q13" s="533"/>
      <c r="R13" s="533"/>
      <c r="S13" s="533"/>
      <c r="T13" s="533"/>
      <c r="U13" s="533"/>
      <c r="V13" s="533"/>
      <c r="W13" s="533"/>
      <c r="X13" s="533"/>
      <c r="Y13" s="533"/>
    </row>
    <row r="14" spans="1:26" x14ac:dyDescent="0.3">
      <c r="C14" s="414"/>
      <c r="J14" s="533"/>
      <c r="K14" s="533"/>
      <c r="L14" s="533"/>
      <c r="M14" s="533"/>
      <c r="N14" s="533"/>
      <c r="O14" s="533"/>
      <c r="P14" s="533"/>
      <c r="Q14" s="533"/>
      <c r="R14" s="533"/>
      <c r="S14" s="533"/>
      <c r="T14" s="533"/>
      <c r="U14" s="533"/>
      <c r="V14" s="533"/>
      <c r="W14" s="533"/>
      <c r="X14" s="533"/>
      <c r="Y14" s="533"/>
    </row>
    <row r="15" spans="1:26" x14ac:dyDescent="0.3">
      <c r="C15" s="414"/>
      <c r="J15" s="533"/>
      <c r="K15" s="533"/>
      <c r="L15" s="533"/>
      <c r="M15" s="533"/>
      <c r="N15" s="533"/>
      <c r="O15" s="533"/>
      <c r="P15" s="533"/>
      <c r="Q15" s="533"/>
      <c r="R15" s="533"/>
      <c r="S15" s="533"/>
      <c r="T15" s="533"/>
      <c r="U15" s="533"/>
      <c r="V15" s="533"/>
      <c r="W15" s="533"/>
      <c r="X15" s="533"/>
      <c r="Y15" s="533"/>
    </row>
    <row r="16" spans="1:26" x14ac:dyDescent="0.3">
      <c r="C16" s="414"/>
      <c r="J16" s="533"/>
      <c r="K16" s="533"/>
      <c r="L16" s="533"/>
      <c r="M16" s="533"/>
      <c r="N16" s="533"/>
      <c r="O16" s="533"/>
      <c r="P16" s="533"/>
      <c r="Q16" s="533"/>
      <c r="R16" s="533"/>
      <c r="S16" s="533"/>
      <c r="T16" s="533"/>
      <c r="U16" s="533"/>
      <c r="V16" s="533"/>
      <c r="W16" s="533"/>
      <c r="X16" s="533"/>
      <c r="Y16" s="533"/>
    </row>
    <row r="17" spans="3:28" x14ac:dyDescent="0.3">
      <c r="C17" s="414"/>
      <c r="J17" s="533"/>
      <c r="K17" s="533"/>
      <c r="L17" s="533"/>
      <c r="M17" s="533"/>
      <c r="N17" s="533"/>
      <c r="O17" s="533"/>
      <c r="P17" s="533"/>
      <c r="Q17" s="533"/>
      <c r="R17" s="533"/>
      <c r="S17" s="533"/>
      <c r="T17" s="533"/>
      <c r="U17" s="533"/>
      <c r="V17" s="533"/>
      <c r="W17" s="533"/>
      <c r="X17" s="533"/>
      <c r="Y17" s="533"/>
      <c r="Z17" s="533"/>
      <c r="AA17" s="533"/>
      <c r="AB17" s="533"/>
    </row>
    <row r="18" spans="3:28" x14ac:dyDescent="0.3">
      <c r="C18" s="403"/>
      <c r="J18" s="415"/>
      <c r="K18" s="415"/>
      <c r="L18" s="415"/>
      <c r="M18" s="415"/>
      <c r="N18" s="415"/>
      <c r="O18" s="415"/>
      <c r="P18" s="415"/>
      <c r="Q18" s="415"/>
      <c r="R18" s="415"/>
      <c r="S18" s="415"/>
      <c r="T18" s="415"/>
      <c r="U18" s="415"/>
      <c r="V18" s="415"/>
      <c r="W18" s="415"/>
      <c r="X18" s="415"/>
      <c r="Y18" s="415"/>
      <c r="Z18" s="415"/>
      <c r="AA18" s="415"/>
      <c r="AB18" s="415"/>
    </row>
    <row r="19" spans="3:28" x14ac:dyDescent="0.3">
      <c r="C19" s="403"/>
      <c r="J19" s="415"/>
      <c r="K19" s="415"/>
      <c r="L19" s="415"/>
      <c r="M19" s="415"/>
      <c r="N19" s="415"/>
      <c r="O19" s="415"/>
      <c r="P19" s="415"/>
      <c r="Q19" s="415"/>
      <c r="R19" s="415"/>
      <c r="S19" s="415"/>
      <c r="T19" s="415"/>
      <c r="U19" s="415"/>
      <c r="V19" s="415"/>
      <c r="W19" s="415"/>
      <c r="X19" s="415"/>
      <c r="Y19" s="415"/>
      <c r="Z19" s="415"/>
      <c r="AA19" s="415"/>
      <c r="AB19" s="415"/>
    </row>
    <row r="20" spans="3:28" x14ac:dyDescent="0.3">
      <c r="C20" s="403"/>
      <c r="J20" s="533" t="s">
        <v>12</v>
      </c>
      <c r="K20" s="533"/>
      <c r="L20" s="533"/>
      <c r="M20" s="533"/>
      <c r="N20" s="533"/>
      <c r="O20" s="533"/>
      <c r="P20" s="533"/>
      <c r="Q20" s="533"/>
      <c r="R20" s="533"/>
      <c r="S20" s="533"/>
      <c r="T20" s="533"/>
      <c r="U20" s="533"/>
      <c r="V20" s="533"/>
      <c r="W20" s="533"/>
      <c r="X20" s="533"/>
      <c r="Y20" s="533"/>
      <c r="Z20" s="533"/>
      <c r="AA20" s="533"/>
      <c r="AB20" s="533"/>
    </row>
    <row r="21" spans="3:28" x14ac:dyDescent="0.3">
      <c r="C21" s="403"/>
      <c r="J21" s="533"/>
      <c r="K21" s="533"/>
      <c r="L21" s="533"/>
      <c r="M21" s="533"/>
      <c r="N21" s="533"/>
      <c r="O21" s="533"/>
      <c r="P21" s="533"/>
      <c r="Q21" s="533"/>
      <c r="R21" s="533"/>
      <c r="S21" s="533"/>
      <c r="T21" s="533"/>
      <c r="U21" s="533"/>
      <c r="V21" s="533"/>
      <c r="W21" s="533"/>
      <c r="X21" s="533"/>
      <c r="Y21" s="533"/>
      <c r="Z21" s="533"/>
      <c r="AA21" s="533"/>
      <c r="AB21" s="533"/>
    </row>
    <row r="22" spans="3:28" x14ac:dyDescent="0.3">
      <c r="C22" s="403"/>
      <c r="J22" s="534"/>
      <c r="K22" s="534"/>
      <c r="L22" s="534"/>
      <c r="M22" s="534"/>
      <c r="N22" s="534"/>
      <c r="O22" s="534"/>
      <c r="P22" s="534"/>
      <c r="Q22" s="534"/>
      <c r="R22" s="534"/>
      <c r="S22" s="534"/>
      <c r="T22" s="534"/>
      <c r="U22" s="534"/>
      <c r="V22" s="534"/>
      <c r="W22" s="534"/>
      <c r="X22" s="534"/>
      <c r="Y22" s="534"/>
      <c r="Z22" s="534"/>
      <c r="AA22" s="534"/>
      <c r="AB22" s="534"/>
    </row>
    <row r="23" spans="3:28" x14ac:dyDescent="0.3">
      <c r="C23" s="403"/>
      <c r="J23" s="410"/>
      <c r="Q23" s="416"/>
      <c r="R23" s="416"/>
    </row>
    <row r="24" spans="3:28" x14ac:dyDescent="0.3">
      <c r="C24" s="403"/>
      <c r="J24" s="416"/>
      <c r="K24" s="416"/>
    </row>
    <row r="25" spans="3:28" x14ac:dyDescent="0.3">
      <c r="C25" s="403"/>
      <c r="T25" s="416"/>
      <c r="U25" s="416"/>
      <c r="V25" s="416"/>
    </row>
    <row r="26" spans="3:28" x14ac:dyDescent="0.3">
      <c r="C26" s="403"/>
      <c r="D26" s="416"/>
      <c r="E26" s="416"/>
      <c r="F26" s="416"/>
      <c r="G26" s="416"/>
      <c r="H26" s="416"/>
      <c r="I26" s="416"/>
      <c r="J26" s="416"/>
      <c r="K26" s="416"/>
      <c r="L26" s="416"/>
      <c r="M26" s="416"/>
      <c r="N26" s="416"/>
      <c r="O26" s="416"/>
    </row>
    <row r="27" spans="3:28" x14ac:dyDescent="0.3">
      <c r="C27" s="403"/>
      <c r="D27" s="401"/>
      <c r="E27" s="401"/>
      <c r="F27" s="401"/>
      <c r="G27" s="401"/>
      <c r="H27" s="401"/>
      <c r="I27" s="401"/>
      <c r="J27" s="401"/>
      <c r="K27" s="401"/>
      <c r="L27" s="401"/>
      <c r="M27" s="401"/>
      <c r="N27" s="401"/>
      <c r="T27" s="401"/>
      <c r="U27" s="401"/>
    </row>
    <row r="28" spans="3:28" x14ac:dyDescent="0.3">
      <c r="C28" s="403"/>
    </row>
    <row r="29" spans="3:28" x14ac:dyDescent="0.3">
      <c r="C29" s="403"/>
    </row>
    <row r="30" spans="3:28" x14ac:dyDescent="0.3">
      <c r="C30" s="403"/>
    </row>
    <row r="31" spans="3:28" x14ac:dyDescent="0.3">
      <c r="C31" s="403"/>
    </row>
    <row r="32" spans="3:28" x14ac:dyDescent="0.3">
      <c r="C32" s="403"/>
    </row>
    <row r="33" spans="3:33" x14ac:dyDescent="0.3">
      <c r="C33" s="403"/>
    </row>
    <row r="34" spans="3:33" x14ac:dyDescent="0.3">
      <c r="C34" s="403"/>
      <c r="D34" s="416"/>
      <c r="E34" s="416"/>
      <c r="F34" s="416"/>
      <c r="G34" s="416"/>
      <c r="H34" s="416"/>
      <c r="I34" s="416"/>
    </row>
    <row r="35" spans="3:33" x14ac:dyDescent="0.3">
      <c r="C35" s="403"/>
      <c r="D35" s="416"/>
      <c r="E35" s="416"/>
      <c r="F35" s="416"/>
      <c r="G35" s="416"/>
      <c r="H35" s="416"/>
      <c r="I35" s="416"/>
    </row>
    <row r="36" spans="3:33" x14ac:dyDescent="0.3">
      <c r="C36" s="403"/>
      <c r="D36" s="416"/>
      <c r="E36" s="416"/>
      <c r="F36" s="416"/>
      <c r="G36" s="416"/>
      <c r="H36" s="416"/>
      <c r="I36" s="416"/>
    </row>
    <row r="37" spans="3:33" x14ac:dyDescent="0.3">
      <c r="C37" s="403"/>
      <c r="D37" s="401"/>
      <c r="E37" s="401"/>
      <c r="F37" s="401"/>
      <c r="G37" s="401"/>
      <c r="H37" s="401"/>
      <c r="I37" s="401"/>
    </row>
    <row r="38" spans="3:33" x14ac:dyDescent="0.3">
      <c r="C38" s="403"/>
    </row>
    <row r="39" spans="3:33" x14ac:dyDescent="0.3">
      <c r="C39" s="403"/>
      <c r="D39" s="415"/>
      <c r="E39" s="415"/>
      <c r="F39" s="415"/>
      <c r="G39" s="415"/>
      <c r="H39" s="415"/>
      <c r="I39" s="415"/>
      <c r="J39" s="415"/>
      <c r="K39" s="415"/>
      <c r="L39" s="415"/>
      <c r="M39" s="415"/>
      <c r="N39" s="415"/>
      <c r="O39" s="415"/>
      <c r="P39" s="415"/>
      <c r="Q39" s="415"/>
      <c r="R39" s="415"/>
      <c r="S39" s="415"/>
      <c r="T39" s="415"/>
      <c r="U39" s="415"/>
      <c r="V39" s="415"/>
      <c r="W39" s="415"/>
      <c r="X39" s="415"/>
      <c r="Y39" s="415"/>
      <c r="Z39" s="415"/>
      <c r="AA39" s="415"/>
      <c r="AB39" s="415"/>
      <c r="AC39" s="415"/>
      <c r="AD39" s="415"/>
      <c r="AE39" s="415"/>
      <c r="AF39" s="415"/>
      <c r="AG39" s="415"/>
    </row>
    <row r="40" spans="3:33" x14ac:dyDescent="0.3">
      <c r="C40" s="403"/>
    </row>
    <row r="41" spans="3:33" x14ac:dyDescent="0.3">
      <c r="C41" s="403"/>
    </row>
    <row r="42" spans="3:33" x14ac:dyDescent="0.3">
      <c r="C42" s="403"/>
    </row>
    <row r="43" spans="3:33" x14ac:dyDescent="0.3">
      <c r="C43" s="403"/>
    </row>
    <row r="44" spans="3:33" x14ac:dyDescent="0.3">
      <c r="C44" s="403"/>
    </row>
    <row r="45" spans="3:33" x14ac:dyDescent="0.3">
      <c r="C45" s="403"/>
    </row>
    <row r="46" spans="3:33" x14ac:dyDescent="0.3">
      <c r="C46" s="403"/>
    </row>
    <row r="47" spans="3:33" x14ac:dyDescent="0.3">
      <c r="C47" s="403"/>
    </row>
    <row r="48" spans="3:33" x14ac:dyDescent="0.3">
      <c r="C48" s="403"/>
    </row>
    <row r="49" spans="3:3" x14ac:dyDescent="0.3">
      <c r="C49" s="403"/>
    </row>
    <row r="50" spans="3:3" x14ac:dyDescent="0.3">
      <c r="C50" s="403"/>
    </row>
    <row r="51" spans="3:3" x14ac:dyDescent="0.3">
      <c r="C51" s="403"/>
    </row>
    <row r="52" spans="3:3" x14ac:dyDescent="0.3">
      <c r="C52" s="403"/>
    </row>
    <row r="53" spans="3:3" x14ac:dyDescent="0.3">
      <c r="C53" s="403"/>
    </row>
    <row r="54" spans="3:3" x14ac:dyDescent="0.3">
      <c r="C54" s="403"/>
    </row>
    <row r="55" spans="3:3" x14ac:dyDescent="0.3">
      <c r="C55" s="403"/>
    </row>
    <row r="56" spans="3:3" x14ac:dyDescent="0.3">
      <c r="C56" s="403"/>
    </row>
    <row r="57" spans="3:3" x14ac:dyDescent="0.3">
      <c r="C57" s="403"/>
    </row>
    <row r="58" spans="3:3" x14ac:dyDescent="0.3">
      <c r="C58" s="403"/>
    </row>
    <row r="59" spans="3:3" x14ac:dyDescent="0.3">
      <c r="C59" s="403"/>
    </row>
    <row r="60" spans="3:3" x14ac:dyDescent="0.3">
      <c r="C60" s="403"/>
    </row>
    <row r="61" spans="3:3" x14ac:dyDescent="0.3">
      <c r="C61" s="403"/>
    </row>
    <row r="62" spans="3:3" x14ac:dyDescent="0.3">
      <c r="C62" s="403"/>
    </row>
    <row r="63" spans="3:3" x14ac:dyDescent="0.3">
      <c r="C63" s="403"/>
    </row>
    <row r="64" spans="3:3" x14ac:dyDescent="0.3">
      <c r="C64" s="403"/>
    </row>
    <row r="65" spans="3:3" x14ac:dyDescent="0.3">
      <c r="C65" s="403"/>
    </row>
    <row r="66" spans="3:3" x14ac:dyDescent="0.3">
      <c r="C66" s="403"/>
    </row>
    <row r="67" spans="3:3" x14ac:dyDescent="0.3">
      <c r="C67" s="403"/>
    </row>
    <row r="68" spans="3:3" x14ac:dyDescent="0.3">
      <c r="C68" s="403"/>
    </row>
    <row r="69" spans="3:3" x14ac:dyDescent="0.3">
      <c r="C69" s="403"/>
    </row>
    <row r="70" spans="3:3" x14ac:dyDescent="0.3">
      <c r="C70" s="403"/>
    </row>
    <row r="71" spans="3:3" x14ac:dyDescent="0.3">
      <c r="C71" s="403"/>
    </row>
    <row r="72" spans="3:3" x14ac:dyDescent="0.3">
      <c r="C72" s="403"/>
    </row>
    <row r="73" spans="3:3" x14ac:dyDescent="0.3">
      <c r="C73" s="403"/>
    </row>
    <row r="74" spans="3:3" x14ac:dyDescent="0.3">
      <c r="C74" s="403"/>
    </row>
    <row r="75" spans="3:3" x14ac:dyDescent="0.3">
      <c r="C75" s="403"/>
    </row>
    <row r="76" spans="3:3" x14ac:dyDescent="0.3">
      <c r="C76" s="403"/>
    </row>
    <row r="77" spans="3:3" x14ac:dyDescent="0.3">
      <c r="C77" s="403"/>
    </row>
    <row r="78" spans="3:3" x14ac:dyDescent="0.3">
      <c r="C78" s="403"/>
    </row>
    <row r="79" spans="3:3" x14ac:dyDescent="0.3">
      <c r="C79" s="403"/>
    </row>
    <row r="80" spans="3:3" x14ac:dyDescent="0.3">
      <c r="C80" s="403"/>
    </row>
    <row r="81" spans="3:3" x14ac:dyDescent="0.3">
      <c r="C81" s="403"/>
    </row>
    <row r="82" spans="3:3" x14ac:dyDescent="0.3">
      <c r="C82" s="403"/>
    </row>
    <row r="83" spans="3:3" x14ac:dyDescent="0.3">
      <c r="C83" s="403"/>
    </row>
    <row r="84" spans="3:3" x14ac:dyDescent="0.3">
      <c r="C84" s="403"/>
    </row>
    <row r="85" spans="3:3" x14ac:dyDescent="0.3">
      <c r="C85" s="403"/>
    </row>
    <row r="86" spans="3:3" x14ac:dyDescent="0.3">
      <c r="C86" s="403"/>
    </row>
    <row r="87" spans="3:3" x14ac:dyDescent="0.3">
      <c r="C87" s="403"/>
    </row>
    <row r="88" spans="3:3" x14ac:dyDescent="0.3">
      <c r="C88" s="403"/>
    </row>
    <row r="89" spans="3:3" x14ac:dyDescent="0.3">
      <c r="C89" s="403"/>
    </row>
    <row r="90" spans="3:3" x14ac:dyDescent="0.3">
      <c r="C90" s="403"/>
    </row>
    <row r="91" spans="3:3" x14ac:dyDescent="0.3">
      <c r="C91" s="403"/>
    </row>
    <row r="92" spans="3:3" x14ac:dyDescent="0.3">
      <c r="C92" s="403"/>
    </row>
    <row r="93" spans="3:3" x14ac:dyDescent="0.3">
      <c r="C93" s="403"/>
    </row>
    <row r="94" spans="3:3" x14ac:dyDescent="0.3">
      <c r="C94" s="403"/>
    </row>
    <row r="95" spans="3:3" x14ac:dyDescent="0.3">
      <c r="C95" s="403"/>
    </row>
    <row r="96" spans="3:3" x14ac:dyDescent="0.3">
      <c r="C96" s="403"/>
    </row>
    <row r="97" spans="3:3" x14ac:dyDescent="0.3">
      <c r="C97" s="403"/>
    </row>
    <row r="98" spans="3:3" x14ac:dyDescent="0.3">
      <c r="C98" s="403"/>
    </row>
    <row r="99" spans="3:3" x14ac:dyDescent="0.3">
      <c r="C99" s="403"/>
    </row>
    <row r="100" spans="3:3" x14ac:dyDescent="0.3">
      <c r="C100" s="403"/>
    </row>
    <row r="101" spans="3:3" x14ac:dyDescent="0.3">
      <c r="C101" s="403"/>
    </row>
    <row r="102" spans="3:3" x14ac:dyDescent="0.3">
      <c r="C102" s="403"/>
    </row>
    <row r="103" spans="3:3" x14ac:dyDescent="0.3">
      <c r="C103" s="403"/>
    </row>
    <row r="104" spans="3:3" x14ac:dyDescent="0.3">
      <c r="C104" s="403"/>
    </row>
    <row r="105" spans="3:3" x14ac:dyDescent="0.3">
      <c r="C105" s="403"/>
    </row>
    <row r="106" spans="3:3" x14ac:dyDescent="0.3">
      <c r="C106" s="403"/>
    </row>
    <row r="107" spans="3:3" x14ac:dyDescent="0.3">
      <c r="C107" s="403"/>
    </row>
    <row r="108" spans="3:3" x14ac:dyDescent="0.3">
      <c r="C108" s="403"/>
    </row>
    <row r="109" spans="3:3" x14ac:dyDescent="0.3">
      <c r="C109" s="403"/>
    </row>
    <row r="110" spans="3:3" x14ac:dyDescent="0.3">
      <c r="C110" s="403"/>
    </row>
    <row r="111" spans="3:3" x14ac:dyDescent="0.3">
      <c r="C111" s="403"/>
    </row>
    <row r="112" spans="3:3" x14ac:dyDescent="0.3">
      <c r="C112" s="403"/>
    </row>
    <row r="113" spans="3:3" x14ac:dyDescent="0.3">
      <c r="C113" s="403"/>
    </row>
    <row r="114" spans="3:3" x14ac:dyDescent="0.3">
      <c r="C114" s="403"/>
    </row>
    <row r="115" spans="3:3" x14ac:dyDescent="0.3">
      <c r="C115" s="403"/>
    </row>
    <row r="116" spans="3:3" x14ac:dyDescent="0.3">
      <c r="C116" s="403"/>
    </row>
    <row r="117" spans="3:3" x14ac:dyDescent="0.3">
      <c r="C117" s="403"/>
    </row>
    <row r="118" spans="3:3" x14ac:dyDescent="0.3">
      <c r="C118" s="403"/>
    </row>
    <row r="119" spans="3:3" x14ac:dyDescent="0.3">
      <c r="C119" s="403"/>
    </row>
    <row r="120" spans="3:3" x14ac:dyDescent="0.3">
      <c r="C120" s="403"/>
    </row>
    <row r="121" spans="3:3" x14ac:dyDescent="0.3">
      <c r="C121" s="403"/>
    </row>
    <row r="122" spans="3:3" x14ac:dyDescent="0.3">
      <c r="C122" s="403"/>
    </row>
    <row r="123" spans="3:3" x14ac:dyDescent="0.3">
      <c r="C123" s="403"/>
    </row>
    <row r="124" spans="3:3" x14ac:dyDescent="0.3">
      <c r="C124" s="403"/>
    </row>
    <row r="125" spans="3:3" x14ac:dyDescent="0.3">
      <c r="C125" s="403"/>
    </row>
    <row r="126" spans="3:3" x14ac:dyDescent="0.3">
      <c r="C126" s="403"/>
    </row>
    <row r="127" spans="3:3" x14ac:dyDescent="0.3">
      <c r="C127" s="403"/>
    </row>
    <row r="128" spans="3:3" x14ac:dyDescent="0.3">
      <c r="C128" s="403"/>
    </row>
    <row r="129" spans="3:3" x14ac:dyDescent="0.3">
      <c r="C129" s="403"/>
    </row>
    <row r="130" spans="3:3" x14ac:dyDescent="0.3">
      <c r="C130" s="403"/>
    </row>
    <row r="131" spans="3:3" x14ac:dyDescent="0.3">
      <c r="C131" s="403"/>
    </row>
    <row r="132" spans="3:3" x14ac:dyDescent="0.3">
      <c r="C132" s="403"/>
    </row>
    <row r="133" spans="3:3" x14ac:dyDescent="0.3">
      <c r="C133" s="403"/>
    </row>
    <row r="134" spans="3:3" x14ac:dyDescent="0.3">
      <c r="C134" s="403"/>
    </row>
    <row r="135" spans="3:3" x14ac:dyDescent="0.3">
      <c r="C135" s="403"/>
    </row>
    <row r="136" spans="3:3" x14ac:dyDescent="0.3">
      <c r="C136" s="403"/>
    </row>
    <row r="137" spans="3:3" x14ac:dyDescent="0.3">
      <c r="C137" s="403"/>
    </row>
    <row r="138" spans="3:3" x14ac:dyDescent="0.3">
      <c r="C138" s="403"/>
    </row>
    <row r="139" spans="3:3" x14ac:dyDescent="0.3">
      <c r="C139" s="403"/>
    </row>
    <row r="140" spans="3:3" x14ac:dyDescent="0.3">
      <c r="C140" s="403"/>
    </row>
    <row r="141" spans="3:3" x14ac:dyDescent="0.3">
      <c r="C141" s="403"/>
    </row>
    <row r="142" spans="3:3" x14ac:dyDescent="0.3">
      <c r="C142" s="403"/>
    </row>
    <row r="143" spans="3:3" x14ac:dyDescent="0.3">
      <c r="C143" s="403"/>
    </row>
    <row r="144" spans="3:3" x14ac:dyDescent="0.3">
      <c r="C144" s="403"/>
    </row>
    <row r="145" spans="3:3" x14ac:dyDescent="0.3">
      <c r="C145" s="403"/>
    </row>
    <row r="146" spans="3:3" x14ac:dyDescent="0.3">
      <c r="C146" s="403"/>
    </row>
    <row r="147" spans="3:3" x14ac:dyDescent="0.3">
      <c r="C147" s="403"/>
    </row>
    <row r="148" spans="3:3" x14ac:dyDescent="0.3">
      <c r="C148" s="403"/>
    </row>
    <row r="149" spans="3:3" x14ac:dyDescent="0.3">
      <c r="C149" s="403"/>
    </row>
    <row r="150" spans="3:3" x14ac:dyDescent="0.3">
      <c r="C150" s="403"/>
    </row>
    <row r="151" spans="3:3" x14ac:dyDescent="0.3">
      <c r="C151" s="403"/>
    </row>
    <row r="152" spans="3:3" x14ac:dyDescent="0.3">
      <c r="C152" s="403"/>
    </row>
    <row r="153" spans="3:3" x14ac:dyDescent="0.3">
      <c r="C153" s="403"/>
    </row>
    <row r="154" spans="3:3" x14ac:dyDescent="0.3">
      <c r="C154" s="403"/>
    </row>
    <row r="155" spans="3:3" x14ac:dyDescent="0.3">
      <c r="C155" s="403"/>
    </row>
    <row r="156" spans="3:3" x14ac:dyDescent="0.3">
      <c r="C156" s="403"/>
    </row>
    <row r="157" spans="3:3" x14ac:dyDescent="0.3">
      <c r="C157" s="403"/>
    </row>
    <row r="158" spans="3:3" x14ac:dyDescent="0.3">
      <c r="C158" s="403"/>
    </row>
    <row r="159" spans="3:3" x14ac:dyDescent="0.3">
      <c r="C159" s="403"/>
    </row>
    <row r="160" spans="3:3" x14ac:dyDescent="0.3">
      <c r="C160" s="403"/>
    </row>
    <row r="161" spans="3:3" x14ac:dyDescent="0.3">
      <c r="C161" s="403"/>
    </row>
    <row r="162" spans="3:3" x14ac:dyDescent="0.3">
      <c r="C162" s="403"/>
    </row>
    <row r="163" spans="3:3" x14ac:dyDescent="0.3">
      <c r="C163" s="403"/>
    </row>
    <row r="164" spans="3:3" x14ac:dyDescent="0.3">
      <c r="C164" s="403"/>
    </row>
    <row r="165" spans="3:3" x14ac:dyDescent="0.3">
      <c r="C165" s="403"/>
    </row>
    <row r="166" spans="3:3" x14ac:dyDescent="0.3">
      <c r="C166" s="403"/>
    </row>
    <row r="167" spans="3:3" x14ac:dyDescent="0.3">
      <c r="C167" s="403"/>
    </row>
    <row r="168" spans="3:3" x14ac:dyDescent="0.3">
      <c r="C168" s="403"/>
    </row>
    <row r="169" spans="3:3" x14ac:dyDescent="0.3">
      <c r="C169" s="403"/>
    </row>
    <row r="170" spans="3:3" x14ac:dyDescent="0.3">
      <c r="C170" s="403"/>
    </row>
    <row r="171" spans="3:3" x14ac:dyDescent="0.3">
      <c r="C171" s="403"/>
    </row>
    <row r="172" spans="3:3" x14ac:dyDescent="0.3">
      <c r="C172" s="403"/>
    </row>
    <row r="173" spans="3:3" x14ac:dyDescent="0.3">
      <c r="C173" s="403"/>
    </row>
    <row r="174" spans="3:3" x14ac:dyDescent="0.3">
      <c r="C174" s="403"/>
    </row>
    <row r="175" spans="3:3" x14ac:dyDescent="0.3">
      <c r="C175" s="403"/>
    </row>
    <row r="176" spans="3:3" x14ac:dyDescent="0.3">
      <c r="C176" s="403"/>
    </row>
    <row r="177" spans="3:3" x14ac:dyDescent="0.3">
      <c r="C177" s="403"/>
    </row>
    <row r="178" spans="3:3" x14ac:dyDescent="0.3">
      <c r="C178" s="403"/>
    </row>
    <row r="179" spans="3:3" x14ac:dyDescent="0.3">
      <c r="C179" s="403"/>
    </row>
    <row r="180" spans="3:3" x14ac:dyDescent="0.3">
      <c r="C180" s="403"/>
    </row>
    <row r="181" spans="3:3" x14ac:dyDescent="0.3">
      <c r="C181" s="403"/>
    </row>
    <row r="182" spans="3:3" x14ac:dyDescent="0.3">
      <c r="C182" s="403"/>
    </row>
    <row r="183" spans="3:3" x14ac:dyDescent="0.3">
      <c r="C183" s="403"/>
    </row>
    <row r="184" spans="3:3" x14ac:dyDescent="0.3">
      <c r="C184" s="403"/>
    </row>
    <row r="185" spans="3:3" x14ac:dyDescent="0.3">
      <c r="C185" s="403"/>
    </row>
    <row r="186" spans="3:3" x14ac:dyDescent="0.3">
      <c r="C186" s="403"/>
    </row>
    <row r="187" spans="3:3" x14ac:dyDescent="0.3">
      <c r="C187" s="403"/>
    </row>
    <row r="188" spans="3:3" x14ac:dyDescent="0.3">
      <c r="C188" s="403"/>
    </row>
    <row r="189" spans="3:3" x14ac:dyDescent="0.3">
      <c r="C189" s="403"/>
    </row>
    <row r="190" spans="3:3" x14ac:dyDescent="0.3">
      <c r="C190" s="403"/>
    </row>
    <row r="191" spans="3:3" x14ac:dyDescent="0.3">
      <c r="C191" s="403"/>
    </row>
    <row r="192" spans="3:3" x14ac:dyDescent="0.3">
      <c r="C192" s="403"/>
    </row>
    <row r="193" spans="3:3" x14ac:dyDescent="0.3">
      <c r="C193" s="403"/>
    </row>
    <row r="194" spans="3:3" x14ac:dyDescent="0.3">
      <c r="C194" s="403"/>
    </row>
    <row r="195" spans="3:3" x14ac:dyDescent="0.3">
      <c r="C195" s="403"/>
    </row>
    <row r="196" spans="3:3" x14ac:dyDescent="0.3">
      <c r="C196" s="403"/>
    </row>
    <row r="197" spans="3:3" x14ac:dyDescent="0.3">
      <c r="C197" s="403"/>
    </row>
    <row r="198" spans="3:3" x14ac:dyDescent="0.3">
      <c r="C198" s="403"/>
    </row>
    <row r="199" spans="3:3" x14ac:dyDescent="0.3">
      <c r="C199" s="403"/>
    </row>
    <row r="200" spans="3:3" x14ac:dyDescent="0.3">
      <c r="C200" s="403"/>
    </row>
    <row r="201" spans="3:3" x14ac:dyDescent="0.3">
      <c r="C201" s="403"/>
    </row>
    <row r="202" spans="3:3" x14ac:dyDescent="0.3">
      <c r="C202" s="403"/>
    </row>
  </sheetData>
  <mergeCells count="11">
    <mergeCell ref="J15:Y15"/>
    <mergeCell ref="J10:Z10"/>
    <mergeCell ref="J11:Y11"/>
    <mergeCell ref="J12:Y12"/>
    <mergeCell ref="J13:Y13"/>
    <mergeCell ref="J14:Y14"/>
    <mergeCell ref="J16:Y16"/>
    <mergeCell ref="J17:AB17"/>
    <mergeCell ref="J20:AB20"/>
    <mergeCell ref="J21:AB21"/>
    <mergeCell ref="J22:AB22"/>
  </mergeCells>
  <dataValidations count="1">
    <dataValidation type="list" allowBlank="1" showInputMessage="1" showErrorMessage="1" sqref="C2:C17">
      <formula1>"Oui,Non,Pas"</formula1>
    </dataValidation>
  </dataValidation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01"/>
  <sheetViews>
    <sheetView zoomScale="70" zoomScaleNormal="70" workbookViewId="0">
      <selection activeCell="J5" sqref="J5"/>
    </sheetView>
  </sheetViews>
  <sheetFormatPr baseColWidth="10" defaultColWidth="12" defaultRowHeight="14.4" x14ac:dyDescent="0.3"/>
  <cols>
    <col min="1" max="1" width="11.109375" style="403" customWidth="1"/>
    <col min="2" max="2" width="109" style="403" customWidth="1"/>
    <col min="3" max="3" width="12" style="417"/>
    <col min="4" max="4" width="12" style="403"/>
    <col min="5" max="5" width="72.77734375" style="403" customWidth="1"/>
    <col min="6" max="6" width="10.6640625" style="403" customWidth="1"/>
    <col min="7" max="7" width="13.21875" style="403" customWidth="1"/>
    <col min="8" max="8" width="10.88671875" style="403" customWidth="1"/>
    <col min="9" max="9" width="8.109375" style="403" customWidth="1"/>
    <col min="10" max="10" width="6.33203125" style="403" customWidth="1"/>
    <col min="11" max="14" width="12" style="403"/>
    <col min="15" max="15" width="22.21875" style="403" customWidth="1"/>
    <col min="16" max="16" width="29.88671875" style="403" customWidth="1"/>
    <col min="17" max="17" width="30.5546875" style="403" customWidth="1"/>
    <col min="18" max="18" width="5.21875" style="403" customWidth="1"/>
    <col min="19" max="19" width="8.5546875" style="403" customWidth="1"/>
    <col min="20" max="20" width="6.33203125" style="403" customWidth="1"/>
    <col min="21" max="21" width="2" style="403" customWidth="1"/>
    <col min="22" max="22" width="1" style="403" customWidth="1"/>
    <col min="23" max="23" width="5.33203125" style="403" customWidth="1"/>
    <col min="24" max="24" width="6.44140625" style="403" customWidth="1"/>
    <col min="25" max="16384" width="12" style="403"/>
  </cols>
  <sheetData>
    <row r="1" spans="1:28" s="387" customFormat="1" ht="15" thickBot="1" x14ac:dyDescent="0.35">
      <c r="A1" s="387" t="s">
        <v>12</v>
      </c>
      <c r="B1" s="388" t="s">
        <v>54</v>
      </c>
      <c r="C1" s="389" t="s">
        <v>55</v>
      </c>
      <c r="D1" s="390"/>
      <c r="E1" s="391" t="s">
        <v>7</v>
      </c>
      <c r="F1" s="391" t="s">
        <v>2</v>
      </c>
      <c r="G1" s="391" t="s">
        <v>3</v>
      </c>
      <c r="H1" s="391" t="s">
        <v>4</v>
      </c>
      <c r="I1" s="391" t="s">
        <v>56</v>
      </c>
      <c r="J1" s="391" t="s">
        <v>57</v>
      </c>
      <c r="K1" s="391" t="s">
        <v>58</v>
      </c>
      <c r="L1" s="390"/>
      <c r="M1" s="390"/>
      <c r="N1" s="390"/>
      <c r="O1" s="390"/>
      <c r="P1" s="392"/>
      <c r="Q1" s="390"/>
      <c r="R1" s="390"/>
      <c r="S1" s="393" t="s">
        <v>12</v>
      </c>
    </row>
    <row r="2" spans="1:28" ht="15" thickBot="1" x14ac:dyDescent="0.35">
      <c r="A2" s="394" t="s">
        <v>12</v>
      </c>
      <c r="B2" s="395" t="s">
        <v>1032</v>
      </c>
      <c r="C2" s="396" t="s">
        <v>60</v>
      </c>
      <c r="D2" s="397"/>
      <c r="E2" s="369" t="s">
        <v>974</v>
      </c>
      <c r="F2" s="398">
        <f>SUM(F3:F15)</f>
        <v>63</v>
      </c>
      <c r="G2" s="398">
        <f>SUM(G3:G15)</f>
        <v>1</v>
      </c>
      <c r="H2" s="398">
        <f>SUM(H3:H15)</f>
        <v>0</v>
      </c>
      <c r="I2" s="398">
        <f>SUM(F2:H2)</f>
        <v>64</v>
      </c>
      <c r="J2" s="399">
        <f>SUM(J3:J15)/COUNTIF(J3:J15,"&gt;-1")</f>
        <v>4.9038461538461542</v>
      </c>
      <c r="K2" s="400">
        <f>SUM(K3:K15)/COUNTIF(J3:J15,"&gt;-1")</f>
        <v>3</v>
      </c>
      <c r="L2" s="401"/>
      <c r="M2" s="401"/>
      <c r="N2" s="401"/>
      <c r="O2" s="401"/>
      <c r="P2" s="401"/>
      <c r="Q2" s="401"/>
      <c r="R2" s="402"/>
      <c r="S2" s="401"/>
    </row>
    <row r="3" spans="1:28" ht="15" thickBot="1" x14ac:dyDescent="0.35">
      <c r="A3" s="387" t="s">
        <v>12</v>
      </c>
      <c r="B3" s="395" t="s">
        <v>1033</v>
      </c>
      <c r="C3" s="396" t="s">
        <v>60</v>
      </c>
      <c r="D3" s="401"/>
      <c r="E3" s="400" t="s">
        <v>1034</v>
      </c>
      <c r="F3" s="422">
        <f>COUNTIF(C2:C2,"Oui")</f>
        <v>1</v>
      </c>
      <c r="G3" s="422">
        <f>COUNTIF(C2:C2,"Non")</f>
        <v>0</v>
      </c>
      <c r="H3" s="422">
        <f>COUNTIF(C2:C2,"Pas")</f>
        <v>0</v>
      </c>
      <c r="I3" s="398">
        <f t="shared" ref="I3:I15" si="0">SUM(F3:H3)</f>
        <v>1</v>
      </c>
      <c r="J3" s="423">
        <f>IF(I3=H3,0,5*F3/SUM(F3,G3))</f>
        <v>5</v>
      </c>
      <c r="K3" s="400">
        <v>3</v>
      </c>
      <c r="L3" s="401"/>
      <c r="M3" s="401"/>
      <c r="N3" s="401"/>
      <c r="O3" s="401"/>
      <c r="P3" s="401"/>
      <c r="Q3" s="401"/>
      <c r="R3" s="406"/>
      <c r="S3" s="401"/>
    </row>
    <row r="4" spans="1:28" ht="15" thickBot="1" x14ac:dyDescent="0.35">
      <c r="A4" s="387" t="s">
        <v>12</v>
      </c>
      <c r="B4" s="395" t="s">
        <v>1035</v>
      </c>
      <c r="C4" s="396" t="s">
        <v>60</v>
      </c>
      <c r="E4" s="400" t="s">
        <v>1036</v>
      </c>
      <c r="F4" s="422">
        <f>COUNTIF(C3:C6,"Oui")</f>
        <v>4</v>
      </c>
      <c r="G4" s="422">
        <f>COUNTIF(C3:C6,"Non")</f>
        <v>0</v>
      </c>
      <c r="H4" s="422">
        <f>COUNTIF(C3:C6,"Pas")</f>
        <v>0</v>
      </c>
      <c r="I4" s="398">
        <f t="shared" si="0"/>
        <v>4</v>
      </c>
      <c r="J4" s="423">
        <f t="shared" ref="J4:J15" si="1">IF(I4=H4,0,5*F4/SUM(F4,G4))</f>
        <v>5</v>
      </c>
      <c r="K4" s="400">
        <v>3</v>
      </c>
      <c r="S4" s="408"/>
    </row>
    <row r="5" spans="1:28" ht="16.5" customHeight="1" thickBot="1" x14ac:dyDescent="0.35">
      <c r="A5" s="387" t="s">
        <v>12</v>
      </c>
      <c r="B5" s="395" t="s">
        <v>1037</v>
      </c>
      <c r="C5" s="396" t="s">
        <v>60</v>
      </c>
      <c r="E5" s="400" t="s">
        <v>1038</v>
      </c>
      <c r="F5" s="424">
        <f>COUNTIF(C7:C9,"Oui")</f>
        <v>3</v>
      </c>
      <c r="G5" s="424">
        <f>COUNTIF(C7:C9,"Non")</f>
        <v>0</v>
      </c>
      <c r="H5" s="424">
        <f>COUNTIF(C7:C9,"Pas")</f>
        <v>0</v>
      </c>
      <c r="I5" s="398">
        <f t="shared" si="0"/>
        <v>3</v>
      </c>
      <c r="J5" s="423">
        <f t="shared" si="1"/>
        <v>5</v>
      </c>
      <c r="K5" s="400">
        <v>3</v>
      </c>
      <c r="S5" s="408"/>
    </row>
    <row r="6" spans="1:28" ht="15" thickBot="1" x14ac:dyDescent="0.35">
      <c r="A6" s="387" t="s">
        <v>12</v>
      </c>
      <c r="B6" s="395" t="s">
        <v>1039</v>
      </c>
      <c r="C6" s="396" t="s">
        <v>60</v>
      </c>
      <c r="E6" s="400" t="s">
        <v>1040</v>
      </c>
      <c r="F6" s="424">
        <f>COUNTIF(C10:C11,"Oui")</f>
        <v>2</v>
      </c>
      <c r="G6" s="409">
        <f>COUNTIF(C10:C11,"Non")</f>
        <v>0</v>
      </c>
      <c r="H6" s="409">
        <f>COUNTIF(C10:C11,"Pas")</f>
        <v>0</v>
      </c>
      <c r="I6" s="398">
        <f t="shared" si="0"/>
        <v>2</v>
      </c>
      <c r="J6" s="423">
        <f t="shared" si="1"/>
        <v>5</v>
      </c>
      <c r="K6" s="400">
        <v>3</v>
      </c>
      <c r="S6" s="408"/>
    </row>
    <row r="7" spans="1:28" ht="15" thickBot="1" x14ac:dyDescent="0.35">
      <c r="A7" s="387" t="s">
        <v>12</v>
      </c>
      <c r="B7" s="395" t="s">
        <v>1041</v>
      </c>
      <c r="C7" s="396" t="s">
        <v>60</v>
      </c>
      <c r="E7" s="400" t="s">
        <v>1042</v>
      </c>
      <c r="F7" s="424">
        <f>COUNTIF(C12:C15,"Oui")</f>
        <v>3</v>
      </c>
      <c r="G7" s="409">
        <f>COUNTIF(C12:C15,"Non")</f>
        <v>1</v>
      </c>
      <c r="H7" s="409">
        <f>COUNTIF(C12:C15,"Pas")</f>
        <v>0</v>
      </c>
      <c r="I7" s="398">
        <f t="shared" si="0"/>
        <v>4</v>
      </c>
      <c r="J7" s="423">
        <f t="shared" si="1"/>
        <v>3.75</v>
      </c>
      <c r="K7" s="400">
        <v>3</v>
      </c>
      <c r="S7" s="408"/>
    </row>
    <row r="8" spans="1:28" ht="15" thickBot="1" x14ac:dyDescent="0.35">
      <c r="A8" s="387"/>
      <c r="B8" s="395" t="s">
        <v>1043</v>
      </c>
      <c r="C8" s="396" t="s">
        <v>60</v>
      </c>
      <c r="E8" s="400" t="s">
        <v>1044</v>
      </c>
      <c r="F8" s="424">
        <f>COUNTIF(C16:C24,"Oui")</f>
        <v>9</v>
      </c>
      <c r="G8" s="409">
        <f>COUNTIF(C16:C24,"Non")</f>
        <v>0</v>
      </c>
      <c r="H8" s="409">
        <f>COUNTIF(C16:C24,"Pas")</f>
        <v>0</v>
      </c>
      <c r="I8" s="398">
        <f t="shared" si="0"/>
        <v>9</v>
      </c>
      <c r="J8" s="423">
        <f t="shared" si="1"/>
        <v>5</v>
      </c>
      <c r="K8" s="400">
        <v>3</v>
      </c>
      <c r="S8" s="408"/>
    </row>
    <row r="9" spans="1:28" ht="32.1" customHeight="1" thickBot="1" x14ac:dyDescent="0.35">
      <c r="A9" s="387"/>
      <c r="B9" s="395" t="s">
        <v>1045</v>
      </c>
      <c r="C9" s="396" t="s">
        <v>60</v>
      </c>
      <c r="E9" s="400" t="s">
        <v>1046</v>
      </c>
      <c r="F9" s="424">
        <f>COUNTIF(C25:C31,"Oui")</f>
        <v>7</v>
      </c>
      <c r="G9" s="409">
        <f>COUNTIF(C25:C31,"Non")</f>
        <v>0</v>
      </c>
      <c r="H9" s="409">
        <f>COUNTIF(C25:C31,"Pas")</f>
        <v>0</v>
      </c>
      <c r="I9" s="398">
        <f t="shared" si="0"/>
        <v>7</v>
      </c>
      <c r="J9" s="423">
        <f t="shared" si="1"/>
        <v>5</v>
      </c>
      <c r="K9" s="400">
        <v>3</v>
      </c>
      <c r="S9" s="408"/>
    </row>
    <row r="10" spans="1:28" ht="18" customHeight="1" thickBot="1" x14ac:dyDescent="0.35">
      <c r="A10" s="411"/>
      <c r="B10" s="395" t="s">
        <v>1047</v>
      </c>
      <c r="C10" s="396" t="s">
        <v>60</v>
      </c>
      <c r="D10" s="401"/>
      <c r="E10" s="400" t="s">
        <v>1048</v>
      </c>
      <c r="F10" s="424">
        <f>COUNTIF(C32:C34,"Oui")</f>
        <v>3</v>
      </c>
      <c r="G10" s="424">
        <f>COUNTIF(C32:C34,"Non")</f>
        <v>0</v>
      </c>
      <c r="H10" s="424">
        <f>COUNTIF(C32:C34,"Pas")</f>
        <v>0</v>
      </c>
      <c r="I10" s="398">
        <f t="shared" si="0"/>
        <v>3</v>
      </c>
      <c r="J10" s="423">
        <f t="shared" si="1"/>
        <v>5</v>
      </c>
      <c r="K10" s="400">
        <v>3</v>
      </c>
    </row>
    <row r="11" spans="1:28" ht="15" thickBot="1" x14ac:dyDescent="0.35">
      <c r="A11" s="387"/>
      <c r="B11" s="395" t="s">
        <v>1049</v>
      </c>
      <c r="C11" s="396" t="s">
        <v>60</v>
      </c>
      <c r="D11" s="401"/>
      <c r="E11" s="400" t="s">
        <v>1050</v>
      </c>
      <c r="F11" s="424">
        <f>COUNTIF(C35:C44,"Oui")</f>
        <v>10</v>
      </c>
      <c r="G11" s="424">
        <f>COUNTIF(C35:C44,"Non")</f>
        <v>0</v>
      </c>
      <c r="H11" s="424">
        <f>COUNTIF(C35:C44,"Pas")</f>
        <v>0</v>
      </c>
      <c r="I11" s="398">
        <f t="shared" si="0"/>
        <v>10</v>
      </c>
      <c r="J11" s="423">
        <f t="shared" si="1"/>
        <v>5</v>
      </c>
      <c r="K11" s="400">
        <v>3</v>
      </c>
    </row>
    <row r="12" spans="1:28" ht="15" thickBot="1" x14ac:dyDescent="0.35">
      <c r="A12" s="387"/>
      <c r="B12" s="395" t="s">
        <v>1051</v>
      </c>
      <c r="C12" s="396" t="s">
        <v>60</v>
      </c>
      <c r="E12" s="400" t="s">
        <v>1052</v>
      </c>
      <c r="F12" s="424">
        <f>COUNTIF(C45:C49,"Oui")</f>
        <v>5</v>
      </c>
      <c r="G12" s="424">
        <f>COUNTIF(C45:C49,"Non")</f>
        <v>0</v>
      </c>
      <c r="H12" s="424">
        <f>COUNTIF(C45:C49,"Pas")</f>
        <v>0</v>
      </c>
      <c r="I12" s="398">
        <f t="shared" si="0"/>
        <v>5</v>
      </c>
      <c r="J12" s="423">
        <f t="shared" si="1"/>
        <v>5</v>
      </c>
      <c r="K12" s="400">
        <v>3</v>
      </c>
      <c r="L12" s="425"/>
      <c r="M12" s="425"/>
      <c r="N12" s="425"/>
      <c r="O12" s="425"/>
      <c r="P12" s="425"/>
      <c r="Q12" s="425"/>
      <c r="R12" s="425"/>
      <c r="S12" s="425"/>
      <c r="T12" s="425"/>
      <c r="U12" s="425"/>
      <c r="V12" s="425"/>
      <c r="W12" s="425"/>
      <c r="X12" s="425"/>
      <c r="Y12" s="425"/>
    </row>
    <row r="13" spans="1:28" ht="15" thickBot="1" x14ac:dyDescent="0.35">
      <c r="A13" s="387"/>
      <c r="B13" s="395" t="s">
        <v>1053</v>
      </c>
      <c r="C13" s="396" t="s">
        <v>63</v>
      </c>
      <c r="E13" s="400" t="s">
        <v>1054</v>
      </c>
      <c r="F13" s="424">
        <f>COUNTIF(C50:C52,"Oui")</f>
        <v>3</v>
      </c>
      <c r="G13" s="424">
        <f>COUNTIF(C50:C52,"Non")</f>
        <v>0</v>
      </c>
      <c r="H13" s="424">
        <f>COUNTIF(C50:C52,"Pas")</f>
        <v>0</v>
      </c>
      <c r="I13" s="398">
        <f t="shared" si="0"/>
        <v>3</v>
      </c>
      <c r="J13" s="423">
        <f t="shared" si="1"/>
        <v>5</v>
      </c>
      <c r="K13" s="400">
        <v>3</v>
      </c>
      <c r="L13" s="425"/>
      <c r="M13" s="425"/>
      <c r="N13" s="425"/>
      <c r="O13" s="425"/>
      <c r="P13" s="425"/>
      <c r="Q13" s="425"/>
      <c r="R13" s="425"/>
      <c r="S13" s="425"/>
      <c r="T13" s="425"/>
      <c r="U13" s="425"/>
      <c r="V13" s="425"/>
      <c r="W13" s="425"/>
      <c r="X13" s="425"/>
      <c r="Y13" s="425"/>
    </row>
    <row r="14" spans="1:28" ht="15" thickBot="1" x14ac:dyDescent="0.35">
      <c r="A14" s="387"/>
      <c r="B14" s="395" t="s">
        <v>1055</v>
      </c>
      <c r="C14" s="396" t="s">
        <v>60</v>
      </c>
      <c r="E14" s="420" t="s">
        <v>1056</v>
      </c>
      <c r="F14" s="424">
        <f>COUNTIF(C53:C59,"Oui")</f>
        <v>7</v>
      </c>
      <c r="G14" s="424">
        <f>COUNTIF(C53:C59,"Non")</f>
        <v>0</v>
      </c>
      <c r="H14" s="424">
        <f>COUNTIF(C53:C59,"Pas")</f>
        <v>0</v>
      </c>
      <c r="I14" s="398">
        <f t="shared" si="0"/>
        <v>7</v>
      </c>
      <c r="J14" s="423">
        <f t="shared" si="1"/>
        <v>5</v>
      </c>
      <c r="K14" s="400">
        <v>3</v>
      </c>
      <c r="L14" s="425"/>
      <c r="M14" s="425"/>
      <c r="N14" s="425"/>
      <c r="O14" s="425"/>
      <c r="P14" s="425"/>
      <c r="Q14" s="425"/>
      <c r="R14" s="425"/>
      <c r="S14" s="425"/>
      <c r="T14" s="425"/>
      <c r="U14" s="425"/>
      <c r="V14" s="425"/>
      <c r="W14" s="425"/>
      <c r="X14" s="425"/>
      <c r="Y14" s="425"/>
    </row>
    <row r="15" spans="1:28" ht="15" thickBot="1" x14ac:dyDescent="0.35">
      <c r="A15" s="387"/>
      <c r="B15" s="395" t="s">
        <v>1057</v>
      </c>
      <c r="C15" s="396" t="s">
        <v>60</v>
      </c>
      <c r="E15" s="420" t="s">
        <v>1058</v>
      </c>
      <c r="F15" s="424">
        <f>COUNTIF(C60:C65,"Oui")</f>
        <v>6</v>
      </c>
      <c r="G15" s="424">
        <f>COUNTIF(C60:C65,"Non")</f>
        <v>0</v>
      </c>
      <c r="H15" s="424">
        <f>COUNTIF(C60:C65,"Pas")</f>
        <v>0</v>
      </c>
      <c r="I15" s="398">
        <f t="shared" si="0"/>
        <v>6</v>
      </c>
      <c r="J15" s="423">
        <f t="shared" si="1"/>
        <v>5</v>
      </c>
      <c r="K15" s="400">
        <v>3</v>
      </c>
      <c r="L15" s="425"/>
      <c r="M15" s="425"/>
      <c r="N15" s="425"/>
      <c r="O15" s="425"/>
      <c r="P15" s="425"/>
      <c r="Q15" s="425"/>
      <c r="R15" s="425"/>
      <c r="S15" s="425"/>
      <c r="T15" s="425"/>
      <c r="U15" s="425"/>
      <c r="V15" s="425"/>
      <c r="W15" s="425"/>
      <c r="X15" s="425"/>
      <c r="Y15" s="425"/>
    </row>
    <row r="16" spans="1:28" ht="15" thickBot="1" x14ac:dyDescent="0.35">
      <c r="A16" s="387"/>
      <c r="B16" s="395" t="s">
        <v>1059</v>
      </c>
      <c r="C16" s="396" t="s">
        <v>60</v>
      </c>
      <c r="E16" s="403">
        <f>COUNTIF(J3:J15,"&gt;-1")</f>
        <v>13</v>
      </c>
      <c r="J16" s="425"/>
      <c r="K16" s="425"/>
      <c r="L16" s="425"/>
      <c r="M16" s="425"/>
      <c r="N16" s="425"/>
      <c r="O16" s="425"/>
      <c r="P16" s="425"/>
      <c r="Q16" s="425"/>
      <c r="R16" s="425"/>
      <c r="S16" s="425"/>
      <c r="T16" s="425"/>
      <c r="U16" s="425"/>
      <c r="V16" s="425"/>
      <c r="W16" s="425"/>
      <c r="X16" s="425"/>
      <c r="Y16" s="425"/>
      <c r="Z16" s="425"/>
      <c r="AA16" s="425"/>
      <c r="AB16" s="425"/>
    </row>
    <row r="17" spans="1:28" ht="15" thickBot="1" x14ac:dyDescent="0.35">
      <c r="A17" s="387"/>
      <c r="B17" s="395" t="s">
        <v>1060</v>
      </c>
      <c r="C17" s="396" t="s">
        <v>60</v>
      </c>
      <c r="J17" s="415"/>
      <c r="K17" s="415"/>
      <c r="L17" s="415"/>
      <c r="M17" s="415"/>
      <c r="N17" s="415"/>
      <c r="O17" s="415"/>
      <c r="P17" s="415"/>
      <c r="Q17" s="415"/>
      <c r="R17" s="415"/>
      <c r="S17" s="415"/>
      <c r="T17" s="415"/>
      <c r="U17" s="415"/>
      <c r="V17" s="415"/>
      <c r="W17" s="415"/>
      <c r="X17" s="415"/>
      <c r="Y17" s="415"/>
      <c r="Z17" s="415"/>
      <c r="AA17" s="415"/>
      <c r="AB17" s="415"/>
    </row>
    <row r="18" spans="1:28" ht="15" thickBot="1" x14ac:dyDescent="0.35">
      <c r="A18" s="387"/>
      <c r="B18" s="395" t="s">
        <v>1061</v>
      </c>
      <c r="C18" s="396" t="s">
        <v>60</v>
      </c>
      <c r="J18" s="415"/>
      <c r="K18" s="415"/>
      <c r="L18" s="415"/>
      <c r="M18" s="415"/>
      <c r="N18" s="415"/>
      <c r="O18" s="415"/>
      <c r="P18" s="415"/>
      <c r="Q18" s="415"/>
      <c r="R18" s="415"/>
      <c r="S18" s="415"/>
      <c r="T18" s="415"/>
      <c r="U18" s="415"/>
      <c r="V18" s="415"/>
      <c r="W18" s="415"/>
      <c r="X18" s="415"/>
      <c r="Y18" s="415"/>
      <c r="Z18" s="415"/>
      <c r="AA18" s="415"/>
      <c r="AB18" s="415"/>
    </row>
    <row r="19" spans="1:28" ht="15" thickBot="1" x14ac:dyDescent="0.35">
      <c r="A19" s="387"/>
      <c r="B19" s="395" t="s">
        <v>1062</v>
      </c>
      <c r="C19" s="396" t="s">
        <v>60</v>
      </c>
      <c r="J19" s="426" t="s">
        <v>12</v>
      </c>
      <c r="K19" s="425"/>
      <c r="L19" s="425"/>
      <c r="M19" s="425"/>
      <c r="N19" s="425"/>
      <c r="O19" s="425"/>
      <c r="P19" s="425"/>
      <c r="Q19" s="425"/>
      <c r="R19" s="425"/>
      <c r="S19" s="425"/>
      <c r="T19" s="425"/>
      <c r="U19" s="425"/>
      <c r="V19" s="425"/>
      <c r="W19" s="425"/>
      <c r="X19" s="425"/>
      <c r="Y19" s="425"/>
      <c r="Z19" s="425"/>
      <c r="AA19" s="425"/>
      <c r="AB19" s="425"/>
    </row>
    <row r="20" spans="1:28" ht="15" thickBot="1" x14ac:dyDescent="0.35">
      <c r="A20" s="387"/>
      <c r="B20" s="395" t="s">
        <v>1063</v>
      </c>
      <c r="C20" s="396" t="s">
        <v>60</v>
      </c>
      <c r="J20" s="425"/>
      <c r="K20" s="425"/>
      <c r="L20" s="425"/>
      <c r="M20" s="425"/>
      <c r="N20" s="425"/>
      <c r="O20" s="425"/>
      <c r="P20" s="425"/>
      <c r="Q20" s="425"/>
      <c r="R20" s="425"/>
      <c r="S20" s="425"/>
      <c r="T20" s="425"/>
      <c r="U20" s="425"/>
      <c r="V20" s="425"/>
      <c r="W20" s="425"/>
      <c r="X20" s="425"/>
      <c r="Y20" s="425"/>
      <c r="Z20" s="425"/>
      <c r="AA20" s="425"/>
      <c r="AB20" s="425"/>
    </row>
    <row r="21" spans="1:28" ht="15" thickBot="1" x14ac:dyDescent="0.35">
      <c r="A21" s="387"/>
      <c r="B21" s="395" t="s">
        <v>1064</v>
      </c>
      <c r="C21" s="396" t="s">
        <v>60</v>
      </c>
    </row>
    <row r="22" spans="1:28" ht="15" thickBot="1" x14ac:dyDescent="0.35">
      <c r="A22" s="387"/>
      <c r="B22" s="395" t="s">
        <v>1065</v>
      </c>
      <c r="C22" s="396" t="s">
        <v>60</v>
      </c>
      <c r="J22" s="410"/>
      <c r="Q22" s="416"/>
      <c r="R22" s="416"/>
    </row>
    <row r="23" spans="1:28" ht="15" thickBot="1" x14ac:dyDescent="0.35">
      <c r="A23" s="387"/>
      <c r="B23" s="395" t="s">
        <v>1066</v>
      </c>
      <c r="C23" s="396" t="s">
        <v>60</v>
      </c>
      <c r="J23" s="416"/>
      <c r="K23" s="416"/>
    </row>
    <row r="24" spans="1:28" ht="15" thickBot="1" x14ac:dyDescent="0.35">
      <c r="A24" s="387"/>
      <c r="B24" s="395" t="s">
        <v>1067</v>
      </c>
      <c r="C24" s="396" t="s">
        <v>60</v>
      </c>
      <c r="T24" s="416"/>
      <c r="U24" s="416"/>
      <c r="V24" s="416"/>
    </row>
    <row r="25" spans="1:28" ht="15" thickBot="1" x14ac:dyDescent="0.35">
      <c r="A25" s="387"/>
      <c r="B25" s="395" t="s">
        <v>1068</v>
      </c>
      <c r="C25" s="396" t="s">
        <v>60</v>
      </c>
      <c r="D25" s="416"/>
      <c r="E25" s="416"/>
      <c r="F25" s="416"/>
      <c r="G25" s="416"/>
      <c r="H25" s="416"/>
      <c r="I25" s="416"/>
      <c r="J25" s="416"/>
      <c r="K25" s="416"/>
      <c r="L25" s="416"/>
      <c r="M25" s="416"/>
      <c r="N25" s="416"/>
      <c r="O25" s="416"/>
    </row>
    <row r="26" spans="1:28" ht="15" thickBot="1" x14ac:dyDescent="0.35">
      <c r="A26" s="387"/>
      <c r="B26" s="395" t="s">
        <v>1069</v>
      </c>
      <c r="C26" s="396" t="s">
        <v>60</v>
      </c>
      <c r="D26" s="401"/>
      <c r="E26" s="401"/>
      <c r="F26" s="401"/>
      <c r="G26" s="401"/>
      <c r="H26" s="401"/>
      <c r="I26" s="401"/>
      <c r="J26" s="401"/>
      <c r="K26" s="401"/>
      <c r="L26" s="401"/>
      <c r="M26" s="401"/>
      <c r="N26" s="401"/>
      <c r="T26" s="401"/>
      <c r="U26" s="401"/>
    </row>
    <row r="27" spans="1:28" ht="15" thickBot="1" x14ac:dyDescent="0.35">
      <c r="A27" s="387"/>
      <c r="B27" s="395" t="s">
        <v>1070</v>
      </c>
      <c r="C27" s="396" t="s">
        <v>60</v>
      </c>
    </row>
    <row r="28" spans="1:28" ht="15" thickBot="1" x14ac:dyDescent="0.35">
      <c r="A28" s="387"/>
      <c r="B28" s="395" t="s">
        <v>1071</v>
      </c>
      <c r="C28" s="396" t="s">
        <v>60</v>
      </c>
    </row>
    <row r="29" spans="1:28" ht="15" thickBot="1" x14ac:dyDescent="0.35">
      <c r="A29" s="387"/>
      <c r="B29" s="395" t="s">
        <v>1072</v>
      </c>
      <c r="C29" s="396" t="s">
        <v>60</v>
      </c>
    </row>
    <row r="30" spans="1:28" ht="15" thickBot="1" x14ac:dyDescent="0.35">
      <c r="A30" s="387"/>
      <c r="B30" s="395" t="s">
        <v>1073</v>
      </c>
      <c r="C30" s="396" t="s">
        <v>60</v>
      </c>
    </row>
    <row r="31" spans="1:28" ht="15" thickBot="1" x14ac:dyDescent="0.35">
      <c r="A31" s="387"/>
      <c r="B31" s="395" t="s">
        <v>1074</v>
      </c>
      <c r="C31" s="396" t="s">
        <v>60</v>
      </c>
    </row>
    <row r="32" spans="1:28" ht="15" thickBot="1" x14ac:dyDescent="0.35">
      <c r="A32" s="387"/>
      <c r="B32" s="395" t="s">
        <v>1075</v>
      </c>
      <c r="C32" s="396" t="s">
        <v>60</v>
      </c>
    </row>
    <row r="33" spans="1:33" ht="15" thickBot="1" x14ac:dyDescent="0.35">
      <c r="A33" s="387"/>
      <c r="B33" s="395" t="s">
        <v>1076</v>
      </c>
      <c r="C33" s="396" t="s">
        <v>60</v>
      </c>
      <c r="D33" s="416"/>
      <c r="E33" s="416"/>
      <c r="F33" s="416"/>
      <c r="G33" s="416"/>
      <c r="H33" s="416"/>
      <c r="I33" s="416"/>
    </row>
    <row r="34" spans="1:33" ht="15" thickBot="1" x14ac:dyDescent="0.35">
      <c r="A34" s="387"/>
      <c r="B34" s="395" t="s">
        <v>1077</v>
      </c>
      <c r="C34" s="396" t="s">
        <v>60</v>
      </c>
      <c r="D34" s="416"/>
      <c r="E34" s="416"/>
      <c r="F34" s="416"/>
      <c r="G34" s="416"/>
      <c r="H34" s="416"/>
      <c r="I34" s="416"/>
    </row>
    <row r="35" spans="1:33" ht="15" thickBot="1" x14ac:dyDescent="0.35">
      <c r="A35" s="387"/>
      <c r="B35" s="395" t="s">
        <v>1078</v>
      </c>
      <c r="C35" s="396" t="s">
        <v>60</v>
      </c>
      <c r="D35" s="416"/>
      <c r="E35" s="416"/>
      <c r="F35" s="416"/>
      <c r="G35" s="416"/>
      <c r="H35" s="416"/>
      <c r="I35" s="416"/>
    </row>
    <row r="36" spans="1:33" ht="15" thickBot="1" x14ac:dyDescent="0.35">
      <c r="A36" s="387"/>
      <c r="B36" s="395" t="s">
        <v>1079</v>
      </c>
      <c r="C36" s="396" t="s">
        <v>60</v>
      </c>
      <c r="D36" s="401"/>
      <c r="E36" s="401"/>
      <c r="F36" s="401"/>
      <c r="G36" s="401"/>
      <c r="H36" s="401"/>
      <c r="I36" s="401"/>
    </row>
    <row r="37" spans="1:33" ht="15" thickBot="1" x14ac:dyDescent="0.35">
      <c r="A37" s="387"/>
      <c r="B37" s="395" t="s">
        <v>1080</v>
      </c>
      <c r="C37" s="396" t="s">
        <v>60</v>
      </c>
    </row>
    <row r="38" spans="1:33" ht="15" thickBot="1" x14ac:dyDescent="0.35">
      <c r="A38" s="387"/>
      <c r="B38" s="395" t="s">
        <v>1081</v>
      </c>
      <c r="C38" s="396" t="s">
        <v>60</v>
      </c>
      <c r="D38" s="415"/>
      <c r="E38" s="415"/>
      <c r="F38" s="415"/>
      <c r="G38" s="415"/>
      <c r="H38" s="415"/>
      <c r="I38" s="415"/>
      <c r="J38" s="415"/>
      <c r="K38" s="415"/>
      <c r="L38" s="415"/>
      <c r="M38" s="415"/>
      <c r="N38" s="415"/>
      <c r="O38" s="415"/>
      <c r="P38" s="415"/>
      <c r="Q38" s="415"/>
      <c r="R38" s="415"/>
      <c r="S38" s="415"/>
      <c r="T38" s="415"/>
      <c r="U38" s="415"/>
      <c r="V38" s="415"/>
      <c r="W38" s="415"/>
      <c r="X38" s="415"/>
      <c r="Y38" s="415"/>
      <c r="Z38" s="415"/>
      <c r="AA38" s="415"/>
      <c r="AB38" s="415"/>
      <c r="AC38" s="415"/>
      <c r="AD38" s="415"/>
      <c r="AE38" s="415"/>
      <c r="AF38" s="415"/>
      <c r="AG38" s="415"/>
    </row>
    <row r="39" spans="1:33" ht="15" thickBot="1" x14ac:dyDescent="0.35">
      <c r="A39" s="387"/>
      <c r="B39" s="395" t="s">
        <v>1082</v>
      </c>
      <c r="C39" s="396" t="s">
        <v>60</v>
      </c>
    </row>
    <row r="40" spans="1:33" ht="15" thickBot="1" x14ac:dyDescent="0.35">
      <c r="A40" s="387"/>
      <c r="B40" s="395" t="s">
        <v>1083</v>
      </c>
      <c r="C40" s="396" t="s">
        <v>60</v>
      </c>
    </row>
    <row r="41" spans="1:33" ht="15" thickBot="1" x14ac:dyDescent="0.35">
      <c r="A41" s="387"/>
      <c r="B41" s="395" t="s">
        <v>1084</v>
      </c>
      <c r="C41" s="396" t="s">
        <v>60</v>
      </c>
    </row>
    <row r="42" spans="1:33" ht="15" thickBot="1" x14ac:dyDescent="0.35">
      <c r="A42" s="387"/>
      <c r="B42" s="395" t="s">
        <v>1085</v>
      </c>
      <c r="C42" s="396" t="s">
        <v>60</v>
      </c>
    </row>
    <row r="43" spans="1:33" ht="15" thickBot="1" x14ac:dyDescent="0.35">
      <c r="A43" s="387"/>
      <c r="B43" s="395" t="s">
        <v>1086</v>
      </c>
      <c r="C43" s="396" t="s">
        <v>60</v>
      </c>
    </row>
    <row r="44" spans="1:33" ht="15" thickBot="1" x14ac:dyDescent="0.35">
      <c r="A44" s="387"/>
      <c r="B44" s="395" t="s">
        <v>1087</v>
      </c>
      <c r="C44" s="396" t="s">
        <v>60</v>
      </c>
    </row>
    <row r="45" spans="1:33" ht="15" thickBot="1" x14ac:dyDescent="0.35">
      <c r="A45" s="387"/>
      <c r="B45" s="395" t="s">
        <v>1088</v>
      </c>
      <c r="C45" s="396" t="s">
        <v>60</v>
      </c>
    </row>
    <row r="46" spans="1:33" ht="15" thickBot="1" x14ac:dyDescent="0.35">
      <c r="A46" s="387"/>
      <c r="B46" s="395" t="s">
        <v>1089</v>
      </c>
      <c r="C46" s="396" t="s">
        <v>60</v>
      </c>
    </row>
    <row r="47" spans="1:33" ht="15" thickBot="1" x14ac:dyDescent="0.35">
      <c r="A47" s="387"/>
      <c r="B47" s="395" t="s">
        <v>1090</v>
      </c>
      <c r="C47" s="396" t="s">
        <v>60</v>
      </c>
    </row>
    <row r="48" spans="1:33" ht="15" thickBot="1" x14ac:dyDescent="0.35">
      <c r="A48" s="387"/>
      <c r="B48" s="395" t="s">
        <v>1091</v>
      </c>
      <c r="C48" s="396" t="s">
        <v>60</v>
      </c>
    </row>
    <row r="49" spans="1:3" ht="15" thickBot="1" x14ac:dyDescent="0.35">
      <c r="A49" s="387"/>
      <c r="B49" s="395" t="s">
        <v>1092</v>
      </c>
      <c r="C49" s="396" t="s">
        <v>60</v>
      </c>
    </row>
    <row r="50" spans="1:3" ht="15" thickBot="1" x14ac:dyDescent="0.35">
      <c r="A50" s="387"/>
      <c r="B50" s="395" t="s">
        <v>1093</v>
      </c>
      <c r="C50" s="396" t="s">
        <v>60</v>
      </c>
    </row>
    <row r="51" spans="1:3" ht="15" thickBot="1" x14ac:dyDescent="0.35">
      <c r="A51" s="387"/>
      <c r="B51" s="395" t="s">
        <v>1094</v>
      </c>
      <c r="C51" s="396" t="s">
        <v>60</v>
      </c>
    </row>
    <row r="52" spans="1:3" ht="15" thickBot="1" x14ac:dyDescent="0.35">
      <c r="A52" s="387"/>
      <c r="B52" s="395" t="s">
        <v>1095</v>
      </c>
      <c r="C52" s="396" t="s">
        <v>60</v>
      </c>
    </row>
    <row r="53" spans="1:3" ht="15" thickBot="1" x14ac:dyDescent="0.35">
      <c r="A53" s="387"/>
      <c r="B53" s="395" t="s">
        <v>1096</v>
      </c>
      <c r="C53" s="396" t="s">
        <v>60</v>
      </c>
    </row>
    <row r="54" spans="1:3" ht="15" thickBot="1" x14ac:dyDescent="0.35">
      <c r="A54" s="387"/>
      <c r="B54" s="395" t="s">
        <v>1097</v>
      </c>
      <c r="C54" s="396" t="s">
        <v>60</v>
      </c>
    </row>
    <row r="55" spans="1:3" ht="15" thickBot="1" x14ac:dyDescent="0.35">
      <c r="A55" s="387"/>
      <c r="B55" s="395" t="s">
        <v>1098</v>
      </c>
      <c r="C55" s="396" t="s">
        <v>60</v>
      </c>
    </row>
    <row r="56" spans="1:3" ht="15" thickBot="1" x14ac:dyDescent="0.35">
      <c r="A56" s="387"/>
      <c r="B56" s="395" t="s">
        <v>1099</v>
      </c>
      <c r="C56" s="396" t="s">
        <v>60</v>
      </c>
    </row>
    <row r="57" spans="1:3" ht="15" thickBot="1" x14ac:dyDescent="0.35">
      <c r="A57" s="387"/>
      <c r="B57" s="395" t="s">
        <v>1100</v>
      </c>
      <c r="C57" s="396" t="s">
        <v>60</v>
      </c>
    </row>
    <row r="58" spans="1:3" ht="15" thickBot="1" x14ac:dyDescent="0.35">
      <c r="A58" s="387"/>
      <c r="B58" s="395" t="s">
        <v>1101</v>
      </c>
      <c r="C58" s="396" t="s">
        <v>60</v>
      </c>
    </row>
    <row r="59" spans="1:3" ht="15" thickBot="1" x14ac:dyDescent="0.35">
      <c r="A59" s="387"/>
      <c r="B59" s="395" t="s">
        <v>1102</v>
      </c>
      <c r="C59" s="396" t="s">
        <v>60</v>
      </c>
    </row>
    <row r="60" spans="1:3" ht="15" thickBot="1" x14ac:dyDescent="0.35">
      <c r="A60" s="387"/>
      <c r="B60" s="395" t="s">
        <v>1103</v>
      </c>
      <c r="C60" s="396" t="s">
        <v>60</v>
      </c>
    </row>
    <row r="61" spans="1:3" ht="15" thickBot="1" x14ac:dyDescent="0.35">
      <c r="A61" s="387"/>
      <c r="B61" s="395" t="s">
        <v>1104</v>
      </c>
      <c r="C61" s="396" t="s">
        <v>60</v>
      </c>
    </row>
    <row r="62" spans="1:3" ht="15" thickBot="1" x14ac:dyDescent="0.35">
      <c r="A62" s="387"/>
      <c r="B62" s="395" t="s">
        <v>1105</v>
      </c>
      <c r="C62" s="396" t="s">
        <v>60</v>
      </c>
    </row>
    <row r="63" spans="1:3" ht="15" thickBot="1" x14ac:dyDescent="0.35">
      <c r="A63" s="387"/>
      <c r="B63" s="395" t="s">
        <v>1106</v>
      </c>
      <c r="C63" s="396" t="s">
        <v>60</v>
      </c>
    </row>
    <row r="64" spans="1:3" ht="15" thickBot="1" x14ac:dyDescent="0.35">
      <c r="A64" s="387"/>
      <c r="B64" s="395" t="s">
        <v>1107</v>
      </c>
      <c r="C64" s="396" t="s">
        <v>60</v>
      </c>
    </row>
    <row r="65" spans="1:3" ht="15" thickBot="1" x14ac:dyDescent="0.35">
      <c r="A65" s="412"/>
      <c r="B65" s="413" t="s">
        <v>1108</v>
      </c>
      <c r="C65" s="396" t="s">
        <v>60</v>
      </c>
    </row>
    <row r="66" spans="1:3" x14ac:dyDescent="0.3">
      <c r="C66" s="414"/>
    </row>
    <row r="67" spans="1:3" x14ac:dyDescent="0.3">
      <c r="C67" s="403"/>
    </row>
    <row r="68" spans="1:3" x14ac:dyDescent="0.3">
      <c r="C68" s="403"/>
    </row>
    <row r="69" spans="1:3" x14ac:dyDescent="0.3">
      <c r="C69" s="403"/>
    </row>
    <row r="70" spans="1:3" x14ac:dyDescent="0.3">
      <c r="C70" s="403"/>
    </row>
    <row r="71" spans="1:3" x14ac:dyDescent="0.3">
      <c r="C71" s="403"/>
    </row>
    <row r="72" spans="1:3" x14ac:dyDescent="0.3">
      <c r="C72" s="403"/>
    </row>
    <row r="73" spans="1:3" x14ac:dyDescent="0.3">
      <c r="C73" s="403"/>
    </row>
    <row r="74" spans="1:3" x14ac:dyDescent="0.3">
      <c r="C74" s="403"/>
    </row>
    <row r="75" spans="1:3" x14ac:dyDescent="0.3">
      <c r="C75" s="403"/>
    </row>
    <row r="76" spans="1:3" x14ac:dyDescent="0.3">
      <c r="C76" s="403"/>
    </row>
    <row r="77" spans="1:3" x14ac:dyDescent="0.3">
      <c r="C77" s="403"/>
    </row>
    <row r="78" spans="1:3" x14ac:dyDescent="0.3">
      <c r="C78" s="403"/>
    </row>
    <row r="79" spans="1:3" x14ac:dyDescent="0.3">
      <c r="C79" s="403"/>
    </row>
    <row r="80" spans="1:3" x14ac:dyDescent="0.3">
      <c r="C80" s="403"/>
    </row>
    <row r="81" spans="3:3" x14ac:dyDescent="0.3">
      <c r="C81" s="403"/>
    </row>
    <row r="82" spans="3:3" x14ac:dyDescent="0.3">
      <c r="C82" s="403"/>
    </row>
    <row r="83" spans="3:3" x14ac:dyDescent="0.3">
      <c r="C83" s="403"/>
    </row>
    <row r="84" spans="3:3" x14ac:dyDescent="0.3">
      <c r="C84" s="403"/>
    </row>
    <row r="85" spans="3:3" x14ac:dyDescent="0.3">
      <c r="C85" s="403"/>
    </row>
    <row r="86" spans="3:3" x14ac:dyDescent="0.3">
      <c r="C86" s="403"/>
    </row>
    <row r="87" spans="3:3" x14ac:dyDescent="0.3">
      <c r="C87" s="403"/>
    </row>
    <row r="88" spans="3:3" x14ac:dyDescent="0.3">
      <c r="C88" s="403"/>
    </row>
    <row r="89" spans="3:3" x14ac:dyDescent="0.3">
      <c r="C89" s="403"/>
    </row>
    <row r="90" spans="3:3" x14ac:dyDescent="0.3">
      <c r="C90" s="403"/>
    </row>
    <row r="91" spans="3:3" x14ac:dyDescent="0.3">
      <c r="C91" s="403"/>
    </row>
    <row r="92" spans="3:3" x14ac:dyDescent="0.3">
      <c r="C92" s="403"/>
    </row>
    <row r="93" spans="3:3" x14ac:dyDescent="0.3">
      <c r="C93" s="403"/>
    </row>
    <row r="94" spans="3:3" x14ac:dyDescent="0.3">
      <c r="C94" s="403"/>
    </row>
    <row r="95" spans="3:3" x14ac:dyDescent="0.3">
      <c r="C95" s="403"/>
    </row>
    <row r="96" spans="3:3" x14ac:dyDescent="0.3">
      <c r="C96" s="403"/>
    </row>
    <row r="97" spans="3:3" x14ac:dyDescent="0.3">
      <c r="C97" s="403"/>
    </row>
    <row r="98" spans="3:3" x14ac:dyDescent="0.3">
      <c r="C98" s="403"/>
    </row>
    <row r="99" spans="3:3" x14ac:dyDescent="0.3">
      <c r="C99" s="403"/>
    </row>
    <row r="100" spans="3:3" x14ac:dyDescent="0.3">
      <c r="C100" s="403"/>
    </row>
    <row r="101" spans="3:3" x14ac:dyDescent="0.3">
      <c r="C101" s="403"/>
    </row>
    <row r="102" spans="3:3" x14ac:dyDescent="0.3">
      <c r="C102" s="403"/>
    </row>
    <row r="103" spans="3:3" x14ac:dyDescent="0.3">
      <c r="C103" s="403"/>
    </row>
    <row r="104" spans="3:3" x14ac:dyDescent="0.3">
      <c r="C104" s="403"/>
    </row>
    <row r="105" spans="3:3" x14ac:dyDescent="0.3">
      <c r="C105" s="403"/>
    </row>
    <row r="106" spans="3:3" x14ac:dyDescent="0.3">
      <c r="C106" s="403"/>
    </row>
    <row r="107" spans="3:3" x14ac:dyDescent="0.3">
      <c r="C107" s="403"/>
    </row>
    <row r="108" spans="3:3" x14ac:dyDescent="0.3">
      <c r="C108" s="403"/>
    </row>
    <row r="109" spans="3:3" x14ac:dyDescent="0.3">
      <c r="C109" s="403"/>
    </row>
    <row r="110" spans="3:3" x14ac:dyDescent="0.3">
      <c r="C110" s="403"/>
    </row>
    <row r="111" spans="3:3" x14ac:dyDescent="0.3">
      <c r="C111" s="403"/>
    </row>
    <row r="112" spans="3:3" x14ac:dyDescent="0.3">
      <c r="C112" s="403"/>
    </row>
    <row r="113" spans="3:3" x14ac:dyDescent="0.3">
      <c r="C113" s="403"/>
    </row>
    <row r="114" spans="3:3" x14ac:dyDescent="0.3">
      <c r="C114" s="403"/>
    </row>
    <row r="115" spans="3:3" x14ac:dyDescent="0.3">
      <c r="C115" s="403"/>
    </row>
    <row r="116" spans="3:3" x14ac:dyDescent="0.3">
      <c r="C116" s="403"/>
    </row>
    <row r="117" spans="3:3" x14ac:dyDescent="0.3">
      <c r="C117" s="403"/>
    </row>
    <row r="118" spans="3:3" x14ac:dyDescent="0.3">
      <c r="C118" s="403"/>
    </row>
    <row r="119" spans="3:3" x14ac:dyDescent="0.3">
      <c r="C119" s="403"/>
    </row>
    <row r="120" spans="3:3" x14ac:dyDescent="0.3">
      <c r="C120" s="403"/>
    </row>
    <row r="121" spans="3:3" x14ac:dyDescent="0.3">
      <c r="C121" s="403"/>
    </row>
    <row r="122" spans="3:3" x14ac:dyDescent="0.3">
      <c r="C122" s="403"/>
    </row>
    <row r="123" spans="3:3" x14ac:dyDescent="0.3">
      <c r="C123" s="403"/>
    </row>
    <row r="124" spans="3:3" x14ac:dyDescent="0.3">
      <c r="C124" s="403"/>
    </row>
    <row r="125" spans="3:3" x14ac:dyDescent="0.3">
      <c r="C125" s="403"/>
    </row>
    <row r="126" spans="3:3" x14ac:dyDescent="0.3">
      <c r="C126" s="403"/>
    </row>
    <row r="127" spans="3:3" x14ac:dyDescent="0.3">
      <c r="C127" s="403"/>
    </row>
    <row r="128" spans="3:3" x14ac:dyDescent="0.3">
      <c r="C128" s="403"/>
    </row>
    <row r="129" spans="3:3" x14ac:dyDescent="0.3">
      <c r="C129" s="403"/>
    </row>
    <row r="130" spans="3:3" x14ac:dyDescent="0.3">
      <c r="C130" s="403"/>
    </row>
    <row r="131" spans="3:3" x14ac:dyDescent="0.3">
      <c r="C131" s="403"/>
    </row>
    <row r="132" spans="3:3" x14ac:dyDescent="0.3">
      <c r="C132" s="403"/>
    </row>
    <row r="133" spans="3:3" x14ac:dyDescent="0.3">
      <c r="C133" s="403"/>
    </row>
    <row r="134" spans="3:3" x14ac:dyDescent="0.3">
      <c r="C134" s="403"/>
    </row>
    <row r="135" spans="3:3" x14ac:dyDescent="0.3">
      <c r="C135" s="403"/>
    </row>
    <row r="136" spans="3:3" x14ac:dyDescent="0.3">
      <c r="C136" s="403"/>
    </row>
    <row r="137" spans="3:3" x14ac:dyDescent="0.3">
      <c r="C137" s="403"/>
    </row>
    <row r="138" spans="3:3" x14ac:dyDescent="0.3">
      <c r="C138" s="403"/>
    </row>
    <row r="139" spans="3:3" x14ac:dyDescent="0.3">
      <c r="C139" s="403"/>
    </row>
    <row r="140" spans="3:3" x14ac:dyDescent="0.3">
      <c r="C140" s="403"/>
    </row>
    <row r="141" spans="3:3" x14ac:dyDescent="0.3">
      <c r="C141" s="403"/>
    </row>
    <row r="142" spans="3:3" x14ac:dyDescent="0.3">
      <c r="C142" s="403"/>
    </row>
    <row r="143" spans="3:3" x14ac:dyDescent="0.3">
      <c r="C143" s="403"/>
    </row>
    <row r="144" spans="3:3" x14ac:dyDescent="0.3">
      <c r="C144" s="403"/>
    </row>
    <row r="145" spans="3:3" x14ac:dyDescent="0.3">
      <c r="C145" s="403"/>
    </row>
    <row r="146" spans="3:3" x14ac:dyDescent="0.3">
      <c r="C146" s="403"/>
    </row>
    <row r="147" spans="3:3" x14ac:dyDescent="0.3">
      <c r="C147" s="403"/>
    </row>
    <row r="148" spans="3:3" x14ac:dyDescent="0.3">
      <c r="C148" s="403"/>
    </row>
    <row r="149" spans="3:3" x14ac:dyDescent="0.3">
      <c r="C149" s="403"/>
    </row>
    <row r="150" spans="3:3" x14ac:dyDescent="0.3">
      <c r="C150" s="403"/>
    </row>
    <row r="151" spans="3:3" x14ac:dyDescent="0.3">
      <c r="C151" s="403"/>
    </row>
    <row r="152" spans="3:3" x14ac:dyDescent="0.3">
      <c r="C152" s="403"/>
    </row>
    <row r="153" spans="3:3" x14ac:dyDescent="0.3">
      <c r="C153" s="403"/>
    </row>
    <row r="154" spans="3:3" x14ac:dyDescent="0.3">
      <c r="C154" s="403"/>
    </row>
    <row r="155" spans="3:3" x14ac:dyDescent="0.3">
      <c r="C155" s="403"/>
    </row>
    <row r="156" spans="3:3" x14ac:dyDescent="0.3">
      <c r="C156" s="403"/>
    </row>
    <row r="157" spans="3:3" x14ac:dyDescent="0.3">
      <c r="C157" s="403"/>
    </row>
    <row r="158" spans="3:3" x14ac:dyDescent="0.3">
      <c r="C158" s="403"/>
    </row>
    <row r="159" spans="3:3" x14ac:dyDescent="0.3">
      <c r="C159" s="403"/>
    </row>
    <row r="160" spans="3:3" x14ac:dyDescent="0.3">
      <c r="C160" s="403"/>
    </row>
    <row r="161" spans="3:3" x14ac:dyDescent="0.3">
      <c r="C161" s="403"/>
    </row>
    <row r="162" spans="3:3" x14ac:dyDescent="0.3">
      <c r="C162" s="403"/>
    </row>
    <row r="163" spans="3:3" x14ac:dyDescent="0.3">
      <c r="C163" s="403"/>
    </row>
    <row r="164" spans="3:3" x14ac:dyDescent="0.3">
      <c r="C164" s="403"/>
    </row>
    <row r="165" spans="3:3" x14ac:dyDescent="0.3">
      <c r="C165" s="403"/>
    </row>
    <row r="166" spans="3:3" x14ac:dyDescent="0.3">
      <c r="C166" s="403"/>
    </row>
    <row r="167" spans="3:3" x14ac:dyDescent="0.3">
      <c r="C167" s="403"/>
    </row>
    <row r="168" spans="3:3" x14ac:dyDescent="0.3">
      <c r="C168" s="403"/>
    </row>
    <row r="169" spans="3:3" x14ac:dyDescent="0.3">
      <c r="C169" s="403"/>
    </row>
    <row r="170" spans="3:3" x14ac:dyDescent="0.3">
      <c r="C170" s="403"/>
    </row>
    <row r="171" spans="3:3" x14ac:dyDescent="0.3">
      <c r="C171" s="403"/>
    </row>
    <row r="172" spans="3:3" x14ac:dyDescent="0.3">
      <c r="C172" s="403"/>
    </row>
    <row r="173" spans="3:3" x14ac:dyDescent="0.3">
      <c r="C173" s="403"/>
    </row>
    <row r="174" spans="3:3" x14ac:dyDescent="0.3">
      <c r="C174" s="403"/>
    </row>
    <row r="175" spans="3:3" x14ac:dyDescent="0.3">
      <c r="C175" s="403"/>
    </row>
    <row r="176" spans="3:3" x14ac:dyDescent="0.3">
      <c r="C176" s="403"/>
    </row>
    <row r="177" spans="3:3" x14ac:dyDescent="0.3">
      <c r="C177" s="403"/>
    </row>
    <row r="178" spans="3:3" x14ac:dyDescent="0.3">
      <c r="C178" s="403"/>
    </row>
    <row r="179" spans="3:3" x14ac:dyDescent="0.3">
      <c r="C179" s="403"/>
    </row>
    <row r="180" spans="3:3" x14ac:dyDescent="0.3">
      <c r="C180" s="403"/>
    </row>
    <row r="181" spans="3:3" x14ac:dyDescent="0.3">
      <c r="C181" s="403"/>
    </row>
    <row r="182" spans="3:3" x14ac:dyDescent="0.3">
      <c r="C182" s="403"/>
    </row>
    <row r="183" spans="3:3" x14ac:dyDescent="0.3">
      <c r="C183" s="403"/>
    </row>
    <row r="184" spans="3:3" x14ac:dyDescent="0.3">
      <c r="C184" s="403"/>
    </row>
    <row r="185" spans="3:3" x14ac:dyDescent="0.3">
      <c r="C185" s="403"/>
    </row>
    <row r="186" spans="3:3" x14ac:dyDescent="0.3">
      <c r="C186" s="403"/>
    </row>
    <row r="187" spans="3:3" x14ac:dyDescent="0.3">
      <c r="C187" s="403"/>
    </row>
    <row r="188" spans="3:3" x14ac:dyDescent="0.3">
      <c r="C188" s="403"/>
    </row>
    <row r="189" spans="3:3" x14ac:dyDescent="0.3">
      <c r="C189" s="403"/>
    </row>
    <row r="190" spans="3:3" x14ac:dyDescent="0.3">
      <c r="C190" s="403"/>
    </row>
    <row r="191" spans="3:3" x14ac:dyDescent="0.3">
      <c r="C191" s="403"/>
    </row>
    <row r="192" spans="3:3" x14ac:dyDescent="0.3">
      <c r="C192" s="403"/>
    </row>
    <row r="193" spans="3:3" x14ac:dyDescent="0.3">
      <c r="C193" s="403"/>
    </row>
    <row r="194" spans="3:3" x14ac:dyDescent="0.3">
      <c r="C194" s="403"/>
    </row>
    <row r="195" spans="3:3" x14ac:dyDescent="0.3">
      <c r="C195" s="403"/>
    </row>
    <row r="196" spans="3:3" x14ac:dyDescent="0.3">
      <c r="C196" s="403"/>
    </row>
    <row r="197" spans="3:3" x14ac:dyDescent="0.3">
      <c r="C197" s="403"/>
    </row>
    <row r="198" spans="3:3" x14ac:dyDescent="0.3">
      <c r="C198" s="403"/>
    </row>
    <row r="199" spans="3:3" x14ac:dyDescent="0.3">
      <c r="C199" s="403"/>
    </row>
    <row r="200" spans="3:3" x14ac:dyDescent="0.3">
      <c r="C200" s="403"/>
    </row>
    <row r="201" spans="3:3" x14ac:dyDescent="0.3">
      <c r="C201" s="403"/>
    </row>
  </sheetData>
  <dataValidations count="1">
    <dataValidation type="list" allowBlank="1" showInputMessage="1" showErrorMessage="1" sqref="C2:C66">
      <formula1>"Oui,Non,Pas"</formula1>
    </dataValidation>
  </dataValidation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
  <sheetViews>
    <sheetView zoomScale="80" zoomScaleNormal="80" workbookViewId="0">
      <selection activeCell="J6" sqref="J6"/>
    </sheetView>
  </sheetViews>
  <sheetFormatPr baseColWidth="10" defaultColWidth="11.44140625" defaultRowHeight="14.4" x14ac:dyDescent="0.3"/>
  <cols>
    <col min="1" max="4" width="10.6640625" style="268" customWidth="1"/>
    <col min="5" max="5" width="8.6640625" style="268" customWidth="1"/>
    <col min="6" max="6" width="46.88671875" style="268" customWidth="1"/>
    <col min="7" max="7" width="5.77734375" style="268" customWidth="1"/>
    <col min="8" max="8" width="4.44140625" style="268" hidden="1" customWidth="1"/>
    <col min="9" max="9" width="8.21875" style="268" customWidth="1"/>
    <col min="10" max="10" width="7.21875" style="268" customWidth="1"/>
    <col min="11" max="11" width="8.21875" style="268" customWidth="1"/>
    <col min="12" max="12" width="11" style="268" customWidth="1"/>
    <col min="13" max="13" width="11.88671875" style="268" customWidth="1"/>
    <col min="14" max="14" width="10.44140625" style="268" customWidth="1"/>
    <col min="15" max="16" width="11.44140625" style="268"/>
    <col min="17" max="17" width="9.21875" style="268" customWidth="1"/>
    <col min="18" max="18" width="13.88671875" style="268" customWidth="1"/>
    <col min="19" max="19" width="19.5546875" style="268" customWidth="1"/>
    <col min="20" max="20" width="17.44140625" style="268" customWidth="1"/>
    <col min="21" max="16384" width="11.44140625" style="268"/>
  </cols>
  <sheetData>
    <row r="1" spans="1:21" ht="25.5" customHeight="1" x14ac:dyDescent="0.3">
      <c r="A1" s="262" t="s">
        <v>0</v>
      </c>
      <c r="B1" s="263" t="s">
        <v>481</v>
      </c>
      <c r="C1" s="263" t="s">
        <v>2</v>
      </c>
      <c r="D1" s="263" t="s">
        <v>3</v>
      </c>
      <c r="E1" s="263" t="s">
        <v>4</v>
      </c>
      <c r="F1" s="264" t="s">
        <v>1109</v>
      </c>
      <c r="G1" s="264" t="s">
        <v>6</v>
      </c>
      <c r="H1" s="264" t="s">
        <v>7</v>
      </c>
      <c r="I1" s="264" t="s">
        <v>8</v>
      </c>
      <c r="J1" s="264" t="s">
        <v>9</v>
      </c>
      <c r="K1" s="264" t="s">
        <v>8</v>
      </c>
      <c r="L1" s="265" t="s">
        <v>1110</v>
      </c>
      <c r="M1" s="265" t="s">
        <v>1111</v>
      </c>
      <c r="N1" s="266" t="s">
        <v>12</v>
      </c>
      <c r="O1" s="527" t="s">
        <v>13</v>
      </c>
      <c r="P1" s="527"/>
      <c r="Q1" s="527"/>
      <c r="R1" s="528"/>
      <c r="S1" s="267"/>
    </row>
    <row r="2" spans="1:21" ht="15" customHeight="1" x14ac:dyDescent="0.3">
      <c r="A2" s="269">
        <f>'ISO_27005-Domaine 7'!E10</f>
        <v>7</v>
      </c>
      <c r="B2" s="269">
        <f>'ISO_27005-Domaine 7'!I2</f>
        <v>36</v>
      </c>
      <c r="C2" s="269">
        <f>'ISO_27005-Domaine 7'!F2</f>
        <v>31</v>
      </c>
      <c r="D2" s="269">
        <f>'ISO_27005-Domaine 7'!G2</f>
        <v>0</v>
      </c>
      <c r="E2" s="269">
        <f>'ISO_27005-Domaine 7'!H2</f>
        <v>5</v>
      </c>
      <c r="F2" s="427" t="s">
        <v>1112</v>
      </c>
      <c r="G2" s="271">
        <f>'ISO_27005-Domaine 7'!J2</f>
        <v>5</v>
      </c>
      <c r="H2" s="268" t="s">
        <v>15</v>
      </c>
      <c r="I2" s="272">
        <f>+G2/5</f>
        <v>1</v>
      </c>
      <c r="J2" s="273">
        <f>'ISO_27005-Domaine 7'!K2</f>
        <v>3</v>
      </c>
      <c r="K2" s="274">
        <f>+J2/5</f>
        <v>0.6</v>
      </c>
      <c r="L2" s="529" t="s">
        <v>12</v>
      </c>
      <c r="M2" s="529"/>
      <c r="N2" s="530" t="s">
        <v>16</v>
      </c>
      <c r="O2" s="530"/>
      <c r="P2" s="530"/>
      <c r="Q2" s="530"/>
      <c r="R2" s="530"/>
      <c r="S2" s="530"/>
      <c r="T2" s="530"/>
      <c r="U2" s="530"/>
    </row>
    <row r="3" spans="1:21" ht="31.2" x14ac:dyDescent="0.3">
      <c r="A3" s="269">
        <f>'ISO_27005-Domaine 8'!E15</f>
        <v>12</v>
      </c>
      <c r="B3" s="269">
        <f>'ISO_27005-Domaine 8'!I2</f>
        <v>45</v>
      </c>
      <c r="C3" s="269">
        <f>'ISO_27005-Domaine 8'!F2</f>
        <v>45</v>
      </c>
      <c r="D3" s="269">
        <f>'ISO_27005-Domaine 8'!G2</f>
        <v>0</v>
      </c>
      <c r="E3" s="269">
        <f>'ISO_27005-Domaine 8'!H2</f>
        <v>0</v>
      </c>
      <c r="F3" s="427" t="s">
        <v>1113</v>
      </c>
      <c r="G3" s="271">
        <f>'ISO_27005-Domaine 8'!J2</f>
        <v>5</v>
      </c>
      <c r="H3" s="268" t="s">
        <v>18</v>
      </c>
      <c r="I3" s="272">
        <f t="shared" ref="I3:I7" si="0">+G3/5</f>
        <v>1</v>
      </c>
      <c r="J3" s="273">
        <f>'ISO_27005-Domaine 8'!K2</f>
        <v>3</v>
      </c>
      <c r="K3" s="274">
        <f t="shared" ref="K3:K7" si="1">+J3/5</f>
        <v>0.6</v>
      </c>
      <c r="L3" s="529"/>
      <c r="M3" s="529"/>
      <c r="N3" s="530"/>
      <c r="O3" s="530"/>
      <c r="P3" s="530"/>
      <c r="Q3" s="530"/>
      <c r="R3" s="530"/>
      <c r="S3" s="530"/>
      <c r="T3" s="530"/>
      <c r="U3" s="530"/>
    </row>
    <row r="4" spans="1:21" ht="31.2" x14ac:dyDescent="0.3">
      <c r="A4" s="269">
        <f>'ISO_27005-Domaine 9'!E8</f>
        <v>5</v>
      </c>
      <c r="B4" s="269">
        <f>'ISO_27005-Domaine 9'!I2</f>
        <v>14</v>
      </c>
      <c r="C4" s="269">
        <f>'ISO_27005-Domaine 9'!F2</f>
        <v>11</v>
      </c>
      <c r="D4" s="269">
        <f>'ISO_27005-Domaine 9'!G2</f>
        <v>1</v>
      </c>
      <c r="E4" s="269">
        <f>'ISO_27005-Domaine 9'!H2</f>
        <v>2</v>
      </c>
      <c r="F4" s="427" t="s">
        <v>1114</v>
      </c>
      <c r="G4" s="271">
        <f>'ISO_27005-Domaine 9'!J2</f>
        <v>4.75</v>
      </c>
      <c r="H4" s="268" t="s">
        <v>20</v>
      </c>
      <c r="I4" s="272">
        <f t="shared" si="0"/>
        <v>0.95</v>
      </c>
      <c r="J4" s="273">
        <f>'ISO_27005-Domaine 9'!K2</f>
        <v>2.6</v>
      </c>
      <c r="K4" s="274">
        <f t="shared" si="1"/>
        <v>0.52</v>
      </c>
      <c r="L4" s="529"/>
      <c r="M4" s="529"/>
      <c r="N4" s="530"/>
      <c r="O4" s="530"/>
      <c r="P4" s="530"/>
      <c r="Q4" s="530"/>
      <c r="R4" s="530"/>
      <c r="S4" s="530"/>
      <c r="T4" s="530"/>
      <c r="U4" s="530"/>
    </row>
    <row r="5" spans="1:21" ht="31.2" x14ac:dyDescent="0.3">
      <c r="A5" s="269">
        <f>'ISO_27005-Domaine 10'!E3</f>
        <v>1</v>
      </c>
      <c r="B5" s="269">
        <f>'ISO_27005-Domaine 10'!I2</f>
        <v>5</v>
      </c>
      <c r="C5" s="269">
        <f>'ISO_27005-Domaine 10'!F2</f>
        <v>4</v>
      </c>
      <c r="D5" s="269">
        <f>'ISO_27005-Domaine 10'!G2</f>
        <v>1</v>
      </c>
      <c r="E5" s="269">
        <f>'ISO_27005-Domaine 10'!H2</f>
        <v>0</v>
      </c>
      <c r="F5" s="427" t="s">
        <v>1115</v>
      </c>
      <c r="G5" s="271">
        <f>'ISO_27005-Domaine 10'!J2</f>
        <v>4</v>
      </c>
      <c r="I5" s="272">
        <f t="shared" si="0"/>
        <v>0.8</v>
      </c>
      <c r="J5" s="273">
        <f>'ISO_27005-Domaine 10'!K2</f>
        <v>3</v>
      </c>
      <c r="K5" s="274">
        <f t="shared" si="1"/>
        <v>0.6</v>
      </c>
      <c r="L5" s="276"/>
      <c r="M5" s="276"/>
      <c r="N5" s="530"/>
      <c r="O5" s="530"/>
      <c r="P5" s="530"/>
      <c r="Q5" s="530"/>
      <c r="R5" s="530"/>
      <c r="S5" s="530"/>
      <c r="T5" s="530"/>
      <c r="U5" s="530"/>
    </row>
    <row r="6" spans="1:21" ht="31.2" x14ac:dyDescent="0.3">
      <c r="A6" s="269">
        <f>'ISO_27005-Domaine 11'!E3</f>
        <v>1</v>
      </c>
      <c r="B6" s="269">
        <f>'ISO_27005-Domaine 11'!I2</f>
        <v>3</v>
      </c>
      <c r="C6" s="269">
        <f>'ISO_27005-Domaine 11'!F2</f>
        <v>3</v>
      </c>
      <c r="D6" s="269">
        <f>'ISO_27005-Domaine 11'!G2</f>
        <v>0</v>
      </c>
      <c r="E6" s="269">
        <f>'ISO_27005-Domaine 11'!H2</f>
        <v>0</v>
      </c>
      <c r="F6" s="427" t="s">
        <v>1116</v>
      </c>
      <c r="G6" s="271">
        <f>'ISO_27005-Domaine 11'!J2</f>
        <v>5</v>
      </c>
      <c r="I6" s="272">
        <f t="shared" si="0"/>
        <v>1</v>
      </c>
      <c r="J6" s="273">
        <f>'ISO_27005-Domaine 11'!K2</f>
        <v>3</v>
      </c>
      <c r="K6" s="274">
        <f t="shared" si="1"/>
        <v>0.6</v>
      </c>
      <c r="L6" s="276"/>
      <c r="M6" s="276"/>
      <c r="N6" s="530"/>
      <c r="O6" s="530"/>
      <c r="P6" s="530"/>
      <c r="Q6" s="530"/>
      <c r="R6" s="530"/>
      <c r="S6" s="530"/>
      <c r="T6" s="530"/>
      <c r="U6" s="530"/>
    </row>
    <row r="7" spans="1:21" ht="31.2" x14ac:dyDescent="0.3">
      <c r="A7" s="269">
        <f>'ISO_27005-Domaine  12'!E5</f>
        <v>2</v>
      </c>
      <c r="B7" s="269">
        <f>'ISO_27005-Domaine  12'!I2</f>
        <v>7</v>
      </c>
      <c r="C7" s="269">
        <f>'ISO_27005-Domaine  12'!F2</f>
        <v>5</v>
      </c>
      <c r="D7" s="269">
        <f>'ISO_27005-Domaine  12'!G2</f>
        <v>1</v>
      </c>
      <c r="E7" s="269">
        <f>'ISO_27005-Domaine  12'!H2</f>
        <v>1</v>
      </c>
      <c r="F7" s="427" t="s">
        <v>1117</v>
      </c>
      <c r="G7" s="271">
        <f>'ISO_27005-Domaine  12'!J2</f>
        <v>4.166666666666667</v>
      </c>
      <c r="I7" s="272">
        <f t="shared" si="0"/>
        <v>0.83333333333333337</v>
      </c>
      <c r="J7" s="273">
        <f>'ISO_27005-Domaine  12'!K2</f>
        <v>3</v>
      </c>
      <c r="K7" s="274">
        <f t="shared" si="1"/>
        <v>0.6</v>
      </c>
      <c r="L7" s="276"/>
      <c r="M7" s="276"/>
      <c r="N7" s="530"/>
      <c r="O7" s="530"/>
      <c r="P7" s="530"/>
      <c r="Q7" s="530"/>
      <c r="R7" s="530"/>
      <c r="S7" s="530"/>
      <c r="T7" s="530"/>
      <c r="U7" s="530"/>
    </row>
    <row r="8" spans="1:21" ht="13.5" customHeight="1" x14ac:dyDescent="0.3">
      <c r="A8" s="277">
        <f>SUM(A2:A7)</f>
        <v>28</v>
      </c>
      <c r="B8" s="277">
        <f>SUM(B2:B7)</f>
        <v>110</v>
      </c>
      <c r="C8" s="277">
        <f>SUM(C2:C7)</f>
        <v>99</v>
      </c>
      <c r="D8" s="277">
        <f>SUM(D2:D7)</f>
        <v>3</v>
      </c>
      <c r="E8" s="277">
        <f>SUM(E2:E7)</f>
        <v>8</v>
      </c>
      <c r="F8" s="278"/>
      <c r="G8" s="271">
        <f>SUM(G2:G7)/COUNT(G2:G7)</f>
        <v>4.6527777777777777</v>
      </c>
      <c r="H8" s="278"/>
      <c r="I8" s="278"/>
      <c r="J8" s="278"/>
      <c r="K8" s="278"/>
      <c r="L8" s="279">
        <f>SUM(I2:I7)/COUNT(I2:I7)</f>
        <v>0.93055555555555547</v>
      </c>
      <c r="M8" s="279">
        <f>SUM(K2:K7)/COUNT(K2:K7)</f>
        <v>0.58666666666666667</v>
      </c>
      <c r="N8" s="530"/>
      <c r="O8" s="530"/>
      <c r="P8" s="530"/>
      <c r="Q8" s="530"/>
      <c r="R8" s="530"/>
      <c r="S8" s="530"/>
      <c r="T8" s="530"/>
      <c r="U8" s="530"/>
    </row>
    <row r="9" spans="1:21" x14ac:dyDescent="0.3">
      <c r="A9" s="280"/>
      <c r="B9" s="280"/>
      <c r="C9" s="280"/>
      <c r="D9" s="280"/>
      <c r="E9" s="278"/>
      <c r="F9" s="278"/>
      <c r="G9" s="278"/>
      <c r="H9" s="278"/>
      <c r="I9" s="278"/>
      <c r="J9" s="278"/>
      <c r="K9" s="278"/>
      <c r="N9" s="531" t="s">
        <v>25</v>
      </c>
      <c r="O9" s="532"/>
      <c r="P9" s="532"/>
      <c r="Q9" s="532"/>
      <c r="R9" s="532"/>
      <c r="S9" s="532"/>
      <c r="T9" s="532"/>
      <c r="U9" s="532"/>
    </row>
    <row r="10" spans="1:21" x14ac:dyDescent="0.3">
      <c r="A10" s="280"/>
      <c r="B10" s="280"/>
      <c r="C10" s="280"/>
      <c r="D10" s="280"/>
      <c r="E10" s="278"/>
      <c r="F10" s="278"/>
      <c r="G10" s="278"/>
      <c r="H10" s="278"/>
      <c r="I10" s="278"/>
      <c r="J10" s="278"/>
      <c r="K10" s="278"/>
      <c r="L10" s="278"/>
      <c r="M10" s="278"/>
      <c r="N10" s="532"/>
      <c r="O10" s="532"/>
      <c r="P10" s="532"/>
      <c r="Q10" s="532"/>
      <c r="R10" s="532"/>
      <c r="S10" s="532"/>
      <c r="T10" s="532"/>
      <c r="U10" s="532"/>
    </row>
    <row r="11" spans="1:21" x14ac:dyDescent="0.3">
      <c r="A11" s="280"/>
      <c r="B11" s="280"/>
      <c r="C11" s="280"/>
      <c r="D11" s="280"/>
      <c r="E11" s="278"/>
      <c r="F11" s="278"/>
      <c r="G11" s="278"/>
      <c r="H11" s="278"/>
      <c r="I11" s="278"/>
      <c r="J11" s="278"/>
      <c r="K11" s="278"/>
      <c r="L11" s="278"/>
      <c r="M11" s="278"/>
      <c r="N11" s="532"/>
      <c r="O11" s="532"/>
      <c r="P11" s="532"/>
      <c r="Q11" s="532"/>
      <c r="R11" s="532"/>
      <c r="S11" s="532"/>
      <c r="T11" s="532"/>
      <c r="U11" s="532"/>
    </row>
    <row r="12" spans="1:21" x14ac:dyDescent="0.3">
      <c r="A12" s="280"/>
      <c r="B12" s="280"/>
      <c r="C12" s="280"/>
      <c r="D12" s="280"/>
      <c r="E12" s="278"/>
      <c r="F12" s="278"/>
      <c r="G12" s="278"/>
      <c r="H12" s="278"/>
      <c r="I12" s="278"/>
      <c r="J12" s="278"/>
      <c r="K12" s="278"/>
      <c r="L12" s="278"/>
      <c r="M12" s="278"/>
      <c r="N12" s="532"/>
      <c r="O12" s="532"/>
      <c r="P12" s="532"/>
      <c r="Q12" s="532"/>
      <c r="R12" s="532"/>
      <c r="S12" s="532"/>
      <c r="T12" s="532"/>
      <c r="U12" s="532"/>
    </row>
    <row r="13" spans="1:21" x14ac:dyDescent="0.3">
      <c r="A13" s="280"/>
      <c r="B13" s="280"/>
      <c r="C13" s="280"/>
      <c r="D13" s="280"/>
      <c r="E13" s="278"/>
      <c r="F13" s="278"/>
      <c r="G13" s="278"/>
      <c r="H13" s="278"/>
      <c r="I13" s="278"/>
      <c r="J13" s="278"/>
      <c r="K13" s="278"/>
      <c r="L13" s="278"/>
      <c r="M13" s="278"/>
      <c r="N13" s="532"/>
      <c r="O13" s="532"/>
      <c r="P13" s="532"/>
      <c r="Q13" s="532"/>
      <c r="R13" s="532"/>
      <c r="S13" s="532"/>
      <c r="T13" s="532"/>
      <c r="U13" s="532"/>
    </row>
    <row r="14" spans="1:21" x14ac:dyDescent="0.3">
      <c r="A14" s="280"/>
      <c r="B14" s="280"/>
      <c r="C14" s="280"/>
      <c r="D14" s="280"/>
      <c r="E14" s="278"/>
      <c r="F14" s="278"/>
      <c r="G14" s="278"/>
      <c r="H14" s="278"/>
      <c r="I14" s="278"/>
      <c r="J14" s="278"/>
      <c r="K14" s="278"/>
      <c r="L14" s="278"/>
      <c r="M14" s="278"/>
      <c r="N14" s="532"/>
      <c r="O14" s="532"/>
      <c r="P14" s="532"/>
      <c r="Q14" s="532"/>
      <c r="R14" s="532"/>
      <c r="S14" s="532"/>
      <c r="T14" s="532"/>
      <c r="U14" s="532"/>
    </row>
    <row r="15" spans="1:21" x14ac:dyDescent="0.3">
      <c r="B15" s="281"/>
      <c r="C15" s="281"/>
      <c r="D15" s="281"/>
      <c r="G15" s="282" t="s">
        <v>12</v>
      </c>
      <c r="L15" s="278"/>
      <c r="M15" s="278"/>
      <c r="N15" s="532"/>
      <c r="O15" s="532"/>
      <c r="P15" s="532"/>
      <c r="Q15" s="532"/>
      <c r="R15" s="532"/>
      <c r="S15" s="532"/>
      <c r="T15" s="532"/>
      <c r="U15" s="532"/>
    </row>
    <row r="16" spans="1:21" ht="15.6" x14ac:dyDescent="0.3">
      <c r="G16" s="282" t="s">
        <v>12</v>
      </c>
      <c r="L16" s="283"/>
      <c r="M16" s="284"/>
    </row>
    <row r="17" spans="7:7" ht="24.75" hidden="1" customHeight="1" x14ac:dyDescent="0.3">
      <c r="G17" s="282" t="s">
        <v>12</v>
      </c>
    </row>
    <row r="19" spans="7:7" hidden="1" x14ac:dyDescent="0.3"/>
    <row r="22" spans="7:7" ht="26.25" customHeight="1" x14ac:dyDescent="0.3"/>
    <row r="25" spans="7:7" ht="12.75" customHeight="1" x14ac:dyDescent="0.3"/>
    <row r="27" spans="7:7" ht="12.75" customHeight="1" x14ac:dyDescent="0.3"/>
    <row r="29" spans="7:7" ht="12.75" customHeight="1" x14ac:dyDescent="0.3"/>
    <row r="31" spans="7:7" ht="12.75" customHeight="1" x14ac:dyDescent="0.3"/>
    <row r="39" spans="1:17" ht="108.75" customHeight="1" x14ac:dyDescent="0.3">
      <c r="A39" s="268" t="s">
        <v>12</v>
      </c>
      <c r="E39" s="285" t="s">
        <v>12</v>
      </c>
      <c r="F39" s="286"/>
      <c r="G39" s="287" t="s">
        <v>12</v>
      </c>
      <c r="H39" s="287"/>
      <c r="I39" s="287" t="s">
        <v>12</v>
      </c>
      <c r="J39" s="287"/>
      <c r="K39" s="287"/>
    </row>
    <row r="40" spans="1:17" ht="17.399999999999999" x14ac:dyDescent="0.3">
      <c r="L40" s="287"/>
      <c r="M40" s="288"/>
    </row>
    <row r="41" spans="1:17" ht="0.75" customHeight="1" x14ac:dyDescent="0.3"/>
    <row r="43" spans="1:17" ht="13.5" customHeight="1" x14ac:dyDescent="0.3"/>
    <row r="44" spans="1:17" ht="17.25" customHeight="1" x14ac:dyDescent="0.3">
      <c r="E44" s="289" t="s">
        <v>40</v>
      </c>
      <c r="F44" s="286"/>
      <c r="G44" s="287" t="s">
        <v>41</v>
      </c>
      <c r="H44" s="287"/>
      <c r="I44" s="287"/>
      <c r="J44" s="287"/>
      <c r="K44" s="287"/>
    </row>
    <row r="45" spans="1:17" ht="15" customHeight="1" x14ac:dyDescent="0.3">
      <c r="E45" s="290" t="s">
        <v>42</v>
      </c>
      <c r="F45" s="291"/>
      <c r="G45" s="287"/>
      <c r="H45" s="287"/>
      <c r="I45" s="287"/>
      <c r="J45" s="287"/>
      <c r="K45" s="287"/>
      <c r="L45" s="287"/>
      <c r="M45" s="288"/>
    </row>
    <row r="46" spans="1:17" ht="15" customHeight="1" x14ac:dyDescent="0.3">
      <c r="E46" s="292" t="s">
        <v>43</v>
      </c>
      <c r="F46" s="270"/>
      <c r="G46" s="287"/>
      <c r="H46" s="287"/>
      <c r="I46" s="287"/>
      <c r="J46" s="287"/>
      <c r="K46" s="287"/>
      <c r="L46" s="287"/>
      <c r="M46" s="288"/>
    </row>
    <row r="47" spans="1:17" ht="15" customHeight="1" x14ac:dyDescent="0.3">
      <c r="E47" s="291" t="s">
        <v>44</v>
      </c>
      <c r="F47" s="293"/>
      <c r="G47" s="294" t="s">
        <v>12</v>
      </c>
      <c r="H47" s="294" t="s">
        <v>12</v>
      </c>
      <c r="I47" s="294"/>
      <c r="J47" s="294"/>
      <c r="K47" s="294"/>
      <c r="L47" s="287"/>
      <c r="M47" s="288"/>
    </row>
    <row r="48" spans="1:17" x14ac:dyDescent="0.3">
      <c r="E48" s="295" t="s">
        <v>45</v>
      </c>
      <c r="F48" s="295"/>
      <c r="G48" s="295"/>
      <c r="H48" s="295"/>
      <c r="I48" s="295"/>
      <c r="J48" s="295"/>
      <c r="K48" s="295"/>
      <c r="L48" s="294"/>
      <c r="M48" s="294"/>
      <c r="N48" s="294"/>
      <c r="O48" s="294"/>
      <c r="P48" s="294"/>
      <c r="Q48" s="294"/>
    </row>
    <row r="49" spans="5:21" x14ac:dyDescent="0.3">
      <c r="E49" s="291" t="s">
        <v>46</v>
      </c>
      <c r="F49" s="293"/>
      <c r="L49" s="295"/>
      <c r="M49" s="295"/>
      <c r="N49" s="295"/>
      <c r="O49" s="295"/>
      <c r="P49" s="295"/>
    </row>
    <row r="50" spans="5:21" x14ac:dyDescent="0.3">
      <c r="E50" s="295" t="s">
        <v>47</v>
      </c>
      <c r="F50" s="296"/>
      <c r="G50" s="296"/>
      <c r="H50" s="296"/>
      <c r="I50" s="296"/>
      <c r="J50" s="296"/>
      <c r="K50" s="296"/>
    </row>
    <row r="51" spans="5:21" ht="15" customHeight="1" x14ac:dyDescent="0.3">
      <c r="E51" s="291" t="s">
        <v>48</v>
      </c>
      <c r="F51" s="293"/>
      <c r="L51" s="296"/>
      <c r="M51" s="296"/>
      <c r="N51" s="296"/>
      <c r="O51" s="296"/>
      <c r="P51" s="296"/>
      <c r="Q51" s="296"/>
      <c r="R51" s="296"/>
      <c r="S51" s="296"/>
      <c r="T51" s="296"/>
      <c r="U51" s="296"/>
    </row>
    <row r="52" spans="5:21" x14ac:dyDescent="0.3">
      <c r="E52" s="295" t="s">
        <v>49</v>
      </c>
    </row>
    <row r="53" spans="5:21" ht="15" customHeight="1" x14ac:dyDescent="0.3">
      <c r="E53" s="291" t="s">
        <v>50</v>
      </c>
      <c r="F53" s="293"/>
    </row>
    <row r="54" spans="5:21" x14ac:dyDescent="0.3">
      <c r="E54" s="295" t="s">
        <v>51</v>
      </c>
    </row>
    <row r="55" spans="5:21" ht="15" customHeight="1" x14ac:dyDescent="0.3">
      <c r="E55" s="291" t="s">
        <v>52</v>
      </c>
      <c r="F55" s="291"/>
    </row>
    <row r="56" spans="5:21" x14ac:dyDescent="0.3">
      <c r="E56" s="295" t="s">
        <v>53</v>
      </c>
      <c r="F56" s="297"/>
    </row>
    <row r="57" spans="5:21" ht="15" customHeight="1" x14ac:dyDescent="0.3"/>
  </sheetData>
  <mergeCells count="4">
    <mergeCell ref="O1:R1"/>
    <mergeCell ref="L2:M4"/>
    <mergeCell ref="N2:U8"/>
    <mergeCell ref="N9:U15"/>
  </mergeCells>
  <conditionalFormatting sqref="F2">
    <cfRule type="expression" dxfId="89" priority="9" stopIfTrue="1">
      <formula>$E$2&gt;0</formula>
    </cfRule>
    <cfRule type="expression" dxfId="88" priority="10" stopIfTrue="1">
      <formula>$E$2=0</formula>
    </cfRule>
  </conditionalFormatting>
  <conditionalFormatting sqref="F3">
    <cfRule type="expression" dxfId="87" priority="11" stopIfTrue="1">
      <formula>$E$3&gt;0</formula>
    </cfRule>
    <cfRule type="expression" dxfId="86" priority="12" stopIfTrue="1">
      <formula>$E$3=0</formula>
    </cfRule>
  </conditionalFormatting>
  <conditionalFormatting sqref="L16:M16">
    <cfRule type="cellIs" dxfId="85" priority="13" stopIfTrue="1" operator="greaterThan">
      <formula>0.5</formula>
    </cfRule>
  </conditionalFormatting>
  <conditionalFormatting sqref="F7">
    <cfRule type="expression" dxfId="84" priority="7">
      <formula>$E$7&gt;0</formula>
    </cfRule>
    <cfRule type="expression" dxfId="83" priority="8">
      <formula>$E$7=0</formula>
    </cfRule>
  </conditionalFormatting>
  <conditionalFormatting sqref="F4">
    <cfRule type="expression" dxfId="82" priority="5">
      <formula>$E$4=0</formula>
    </cfRule>
    <cfRule type="expression" dxfId="81" priority="6">
      <formula>$E$4&gt;0</formula>
    </cfRule>
  </conditionalFormatting>
  <conditionalFormatting sqref="F5">
    <cfRule type="expression" dxfId="80" priority="3">
      <formula>"$E$5&gt;0"</formula>
    </cfRule>
    <cfRule type="expression" dxfId="79" priority="4">
      <formula>"$E$5=0"</formula>
    </cfRule>
  </conditionalFormatting>
  <conditionalFormatting sqref="F6">
    <cfRule type="expression" dxfId="78" priority="1">
      <formula>"$E$6&gt;0"</formula>
    </cfRule>
    <cfRule type="expression" dxfId="77" priority="2">
      <formula>"$E$6=0"</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1"/>
  <sheetViews>
    <sheetView topLeftCell="D1" zoomScale="70" zoomScaleNormal="70" workbookViewId="0">
      <selection activeCell="J6" sqref="J6"/>
    </sheetView>
  </sheetViews>
  <sheetFormatPr baseColWidth="10" defaultColWidth="11.44140625" defaultRowHeight="14.4" x14ac:dyDescent="0.3"/>
  <cols>
    <col min="1" max="1" width="10.5546875" style="436" customWidth="1"/>
    <col min="2" max="2" width="103.33203125" style="436" customWidth="1"/>
    <col min="3" max="3" width="11.44140625" style="449"/>
    <col min="4" max="4" width="11.44140625" style="436"/>
    <col min="5" max="5" width="69" style="436" customWidth="1"/>
    <col min="6" max="6" width="10.109375" style="436" customWidth="1"/>
    <col min="7" max="7" width="12.5546875" style="436" customWidth="1"/>
    <col min="8" max="8" width="10.33203125" style="436" customWidth="1"/>
    <col min="9" max="9" width="7.6640625" style="436" customWidth="1"/>
    <col min="10" max="10" width="6" style="436" customWidth="1"/>
    <col min="11" max="14" width="11.44140625" style="436"/>
    <col min="15" max="15" width="21.109375" style="436" customWidth="1"/>
    <col min="16" max="16" width="28.33203125" style="436" customWidth="1"/>
    <col min="17" max="17" width="29" style="436" customWidth="1"/>
    <col min="18" max="18" width="5" style="436" customWidth="1"/>
    <col min="19" max="19" width="8.109375" style="436" customWidth="1"/>
    <col min="20" max="20" width="6" style="436" customWidth="1"/>
    <col min="21" max="21" width="1.88671875" style="436" customWidth="1"/>
    <col min="22" max="22" width="1" style="436" customWidth="1"/>
    <col min="23" max="23" width="5.109375" style="436" customWidth="1"/>
    <col min="24" max="24" width="6.109375" style="436" customWidth="1"/>
    <col min="25" max="16384" width="11.44140625" style="436"/>
  </cols>
  <sheetData>
    <row r="1" spans="1:26" s="428" customFormat="1" ht="15" thickBot="1" x14ac:dyDescent="0.35">
      <c r="A1" s="428" t="s">
        <v>12</v>
      </c>
      <c r="B1" s="429" t="s">
        <v>54</v>
      </c>
      <c r="C1" s="430" t="s">
        <v>55</v>
      </c>
      <c r="D1" s="431"/>
      <c r="E1" s="432" t="s">
        <v>7</v>
      </c>
      <c r="F1" s="432" t="s">
        <v>2</v>
      </c>
      <c r="G1" s="432" t="s">
        <v>3</v>
      </c>
      <c r="H1" s="432" t="s">
        <v>4</v>
      </c>
      <c r="I1" s="432" t="s">
        <v>56</v>
      </c>
      <c r="J1" s="432" t="s">
        <v>57</v>
      </c>
      <c r="K1" s="432" t="s">
        <v>58</v>
      </c>
      <c r="L1" s="431"/>
      <c r="M1" s="431"/>
      <c r="N1" s="431"/>
      <c r="O1" s="431"/>
      <c r="P1" s="433"/>
      <c r="Q1" s="431"/>
      <c r="R1" s="431"/>
      <c r="S1" s="434" t="s">
        <v>12</v>
      </c>
    </row>
    <row r="2" spans="1:26" ht="15" thickBot="1" x14ac:dyDescent="0.35">
      <c r="A2" s="435" t="s">
        <v>12</v>
      </c>
      <c r="B2" s="436" t="s">
        <v>1118</v>
      </c>
      <c r="C2" s="396" t="s">
        <v>60</v>
      </c>
      <c r="D2" s="397"/>
      <c r="E2" s="437" t="s">
        <v>1112</v>
      </c>
      <c r="F2" s="405">
        <f>SUM(F3:F9)</f>
        <v>31</v>
      </c>
      <c r="G2" s="405">
        <f>SUM(G3:G9)</f>
        <v>0</v>
      </c>
      <c r="H2" s="405">
        <f>SUM(H3:H9)</f>
        <v>5</v>
      </c>
      <c r="I2" s="405">
        <f>SUM(F2:H2)</f>
        <v>36</v>
      </c>
      <c r="J2" s="438">
        <f>SUM(J3:J9)/COUNTIF(J3:J9,"&gt;-1")</f>
        <v>5</v>
      </c>
      <c r="K2" s="312">
        <f>SUM(K3:K9)/E10</f>
        <v>3</v>
      </c>
      <c r="L2" s="401"/>
      <c r="M2" s="401"/>
      <c r="N2" s="401"/>
      <c r="O2" s="401"/>
      <c r="P2" s="401"/>
      <c r="Q2" s="401"/>
      <c r="R2" s="402"/>
      <c r="S2" s="401"/>
    </row>
    <row r="3" spans="1:26" ht="15" thickBot="1" x14ac:dyDescent="0.35">
      <c r="A3" s="439" t="s">
        <v>12</v>
      </c>
      <c r="B3" s="436" t="s">
        <v>1119</v>
      </c>
      <c r="C3" s="396" t="s">
        <v>60</v>
      </c>
      <c r="D3" s="401"/>
      <c r="E3" s="312" t="s">
        <v>1120</v>
      </c>
      <c r="F3" s="404">
        <f>COUNTIF(C2:C6,"Oui")</f>
        <v>5</v>
      </c>
      <c r="G3" s="404">
        <f>COUNTIF(C2:C6,"Non")</f>
        <v>0</v>
      </c>
      <c r="H3" s="404">
        <f>COUNTIF(C2:C6,"Pas")</f>
        <v>0</v>
      </c>
      <c r="I3" s="405">
        <f>SUM(F3:H3)</f>
        <v>5</v>
      </c>
      <c r="J3" s="438">
        <f>IF(I3=H3,0,5*F3/SUM(F3,G3))</f>
        <v>5</v>
      </c>
      <c r="K3" s="312">
        <v>3</v>
      </c>
      <c r="L3" s="401"/>
      <c r="M3" s="401"/>
      <c r="N3" s="401"/>
      <c r="O3" s="401"/>
      <c r="P3" s="401"/>
      <c r="Q3" s="401"/>
      <c r="R3" s="406"/>
      <c r="S3" s="401"/>
    </row>
    <row r="4" spans="1:26" ht="15" thickBot="1" x14ac:dyDescent="0.35">
      <c r="A4" s="439" t="s">
        <v>12</v>
      </c>
      <c r="B4" s="436" t="s">
        <v>1121</v>
      </c>
      <c r="C4" s="396" t="s">
        <v>60</v>
      </c>
      <c r="E4" s="312" t="s">
        <v>1122</v>
      </c>
      <c r="F4" s="404">
        <f>COUNTIF(C7:C9,"Oui")</f>
        <v>3</v>
      </c>
      <c r="G4" s="440">
        <f>COUNTIF(C7:C9,"Non")</f>
        <v>0</v>
      </c>
      <c r="H4" s="440">
        <f>COUNTIF(C7:C9,"Pas")</f>
        <v>0</v>
      </c>
      <c r="I4" s="405">
        <f t="shared" ref="I4:I9" si="0">SUM(F4:H4)</f>
        <v>3</v>
      </c>
      <c r="J4" s="438">
        <f t="shared" ref="J4:J9" si="1">IF(I4=H4,0,5*F4/SUM(F4,G4))</f>
        <v>5</v>
      </c>
      <c r="K4" s="312">
        <v>3</v>
      </c>
      <c r="S4" s="408"/>
    </row>
    <row r="5" spans="1:26" ht="17.399999999999999" customHeight="1" thickBot="1" x14ac:dyDescent="0.35">
      <c r="A5" s="439" t="s">
        <v>12</v>
      </c>
      <c r="B5" s="436" t="s">
        <v>1123</v>
      </c>
      <c r="C5" s="396" t="s">
        <v>60</v>
      </c>
      <c r="E5" s="312" t="s">
        <v>1124</v>
      </c>
      <c r="F5" s="404">
        <f>COUNTIF(C10:C13,"Oui")</f>
        <v>4</v>
      </c>
      <c r="G5" s="441">
        <f>COUNTIF(C10:C13,"Non")</f>
        <v>0</v>
      </c>
      <c r="H5" s="441">
        <f>COUNTIF(C10:C13,"Pas")</f>
        <v>0</v>
      </c>
      <c r="I5" s="405">
        <f t="shared" si="0"/>
        <v>4</v>
      </c>
      <c r="J5" s="438">
        <f t="shared" si="1"/>
        <v>5</v>
      </c>
      <c r="K5" s="312">
        <v>3</v>
      </c>
      <c r="S5" s="408"/>
    </row>
    <row r="6" spans="1:26" ht="12.75" customHeight="1" thickBot="1" x14ac:dyDescent="0.35">
      <c r="A6" s="439" t="s">
        <v>12</v>
      </c>
      <c r="B6" s="436" t="s">
        <v>1125</v>
      </c>
      <c r="C6" s="396" t="s">
        <v>60</v>
      </c>
      <c r="E6" s="312" t="s">
        <v>1126</v>
      </c>
      <c r="F6" s="404">
        <f>COUNTIF(C14:C18,"Oui")</f>
        <v>5</v>
      </c>
      <c r="G6" s="441">
        <f>COUNTIF(C14:C18,"Non")</f>
        <v>0</v>
      </c>
      <c r="H6" s="441">
        <f>COUNTIF(C14:C18,"Pas")</f>
        <v>0</v>
      </c>
      <c r="I6" s="405">
        <f t="shared" si="0"/>
        <v>5</v>
      </c>
      <c r="J6" s="438">
        <f t="shared" si="1"/>
        <v>5</v>
      </c>
      <c r="K6" s="312">
        <v>3</v>
      </c>
      <c r="S6" s="408"/>
    </row>
    <row r="7" spans="1:26" ht="13.2" customHeight="1" thickBot="1" x14ac:dyDescent="0.35">
      <c r="A7" s="439" t="s">
        <v>12</v>
      </c>
      <c r="B7" s="436" t="s">
        <v>1127</v>
      </c>
      <c r="C7" s="396" t="s">
        <v>60</v>
      </c>
      <c r="E7" s="312" t="s">
        <v>1128</v>
      </c>
      <c r="F7" s="404">
        <f>COUNTIF(C19:C25,"Oui")</f>
        <v>7</v>
      </c>
      <c r="G7" s="441">
        <f>COUNTIF(C19:C25,"Non")</f>
        <v>0</v>
      </c>
      <c r="H7" s="441">
        <f>COUNTIF(C19:C25,"Pas")</f>
        <v>0</v>
      </c>
      <c r="I7" s="405">
        <f t="shared" si="0"/>
        <v>7</v>
      </c>
      <c r="J7" s="438">
        <f t="shared" si="1"/>
        <v>5</v>
      </c>
      <c r="K7" s="312">
        <v>3</v>
      </c>
      <c r="S7" s="408"/>
    </row>
    <row r="8" spans="1:26" ht="12.75" customHeight="1" thickBot="1" x14ac:dyDescent="0.35">
      <c r="A8" s="439" t="s">
        <v>12</v>
      </c>
      <c r="B8" s="436" t="s">
        <v>1129</v>
      </c>
      <c r="C8" s="396" t="s">
        <v>60</v>
      </c>
      <c r="E8" s="312" t="s">
        <v>1130</v>
      </c>
      <c r="F8" s="441">
        <f>COUNTIF(C26:C30,"Oui")</f>
        <v>5</v>
      </c>
      <c r="G8" s="441">
        <f>COUNTIF(C26:C30,"Non")</f>
        <v>0</v>
      </c>
      <c r="H8" s="441">
        <f>COUNTIF(C26:C30,"Pas")</f>
        <v>0</v>
      </c>
      <c r="I8" s="405">
        <f t="shared" si="0"/>
        <v>5</v>
      </c>
      <c r="J8" s="438">
        <f t="shared" si="1"/>
        <v>5</v>
      </c>
      <c r="K8" s="312">
        <v>3</v>
      </c>
      <c r="S8" s="408"/>
    </row>
    <row r="9" spans="1:26" ht="15" thickBot="1" x14ac:dyDescent="0.35">
      <c r="A9" s="439" t="s">
        <v>12</v>
      </c>
      <c r="B9" s="436" t="s">
        <v>1131</v>
      </c>
      <c r="C9" s="396" t="s">
        <v>60</v>
      </c>
      <c r="E9" s="312" t="s">
        <v>1132</v>
      </c>
      <c r="F9" s="441">
        <f>COUNTIF(C31:C37,"Oui")</f>
        <v>2</v>
      </c>
      <c r="G9" s="441">
        <f>COUNTIF(C31:C37,"Non")</f>
        <v>0</v>
      </c>
      <c r="H9" s="441">
        <f>COUNTIF(C31:C37,"Pas")</f>
        <v>5</v>
      </c>
      <c r="I9" s="405">
        <f t="shared" si="0"/>
        <v>7</v>
      </c>
      <c r="J9" s="438">
        <f t="shared" si="1"/>
        <v>5</v>
      </c>
      <c r="K9" s="312">
        <v>3</v>
      </c>
      <c r="S9" s="408"/>
    </row>
    <row r="10" spans="1:26" ht="15" thickBot="1" x14ac:dyDescent="0.35">
      <c r="A10" s="439" t="s">
        <v>12</v>
      </c>
      <c r="B10" s="436" t="s">
        <v>1133</v>
      </c>
      <c r="C10" s="396" t="s">
        <v>60</v>
      </c>
      <c r="E10" s="436">
        <f>COUNTIF(J3:J9,"&gt;-1")</f>
        <v>7</v>
      </c>
      <c r="J10" s="410"/>
      <c r="S10" s="408"/>
    </row>
    <row r="11" spans="1:26" ht="15" thickBot="1" x14ac:dyDescent="0.35">
      <c r="A11" s="439"/>
      <c r="B11" s="436" t="s">
        <v>1134</v>
      </c>
      <c r="C11" s="396" t="s">
        <v>60</v>
      </c>
      <c r="J11" s="410"/>
      <c r="S11" s="408"/>
    </row>
    <row r="12" spans="1:26" ht="19.5" customHeight="1" thickBot="1" x14ac:dyDescent="0.35">
      <c r="A12" s="439" t="s">
        <v>12</v>
      </c>
      <c r="B12" s="436" t="s">
        <v>1135</v>
      </c>
      <c r="C12" s="396" t="s">
        <v>60</v>
      </c>
      <c r="J12" s="410"/>
      <c r="S12" s="408"/>
    </row>
    <row r="13" spans="1:26" ht="19.5" customHeight="1" thickBot="1" x14ac:dyDescent="0.35">
      <c r="A13" s="442"/>
      <c r="B13" s="443" t="s">
        <v>1136</v>
      </c>
      <c r="C13" s="396" t="s">
        <v>60</v>
      </c>
      <c r="D13" s="401"/>
      <c r="E13" s="401"/>
      <c r="F13" s="401"/>
      <c r="G13" s="401"/>
      <c r="H13" s="401"/>
      <c r="I13" s="401"/>
      <c r="J13" s="536"/>
      <c r="K13" s="538"/>
      <c r="L13" s="538"/>
      <c r="M13" s="538"/>
      <c r="N13" s="538"/>
      <c r="O13" s="538"/>
      <c r="P13" s="538"/>
      <c r="Q13" s="538"/>
      <c r="R13" s="538"/>
      <c r="S13" s="537"/>
      <c r="T13" s="537"/>
      <c r="U13" s="537"/>
      <c r="V13" s="537"/>
      <c r="W13" s="537"/>
      <c r="X13" s="537"/>
      <c r="Y13" s="537"/>
      <c r="Z13" s="537"/>
    </row>
    <row r="14" spans="1:26" ht="15" thickBot="1" x14ac:dyDescent="0.35">
      <c r="A14" s="428"/>
      <c r="B14" s="443" t="s">
        <v>1137</v>
      </c>
      <c r="C14" s="396" t="s">
        <v>60</v>
      </c>
      <c r="D14" s="401"/>
      <c r="E14" s="401"/>
      <c r="F14" s="401"/>
      <c r="G14" s="401"/>
      <c r="H14" s="401"/>
      <c r="I14" s="401"/>
      <c r="J14" s="536"/>
      <c r="K14" s="538"/>
      <c r="L14" s="538"/>
      <c r="M14" s="538"/>
      <c r="N14" s="538"/>
      <c r="O14" s="538"/>
      <c r="P14" s="538"/>
      <c r="Q14" s="538"/>
      <c r="R14" s="538"/>
      <c r="S14" s="538"/>
      <c r="T14" s="538"/>
      <c r="U14" s="538"/>
      <c r="V14" s="538"/>
      <c r="W14" s="538"/>
      <c r="X14" s="538"/>
      <c r="Y14" s="538"/>
    </row>
    <row r="15" spans="1:26" ht="15" thickBot="1" x14ac:dyDescent="0.35">
      <c r="A15" s="428"/>
      <c r="B15" s="443" t="s">
        <v>1138</v>
      </c>
      <c r="C15" s="396" t="s">
        <v>60</v>
      </c>
      <c r="J15" s="536"/>
      <c r="K15" s="538"/>
      <c r="L15" s="538"/>
      <c r="M15" s="538"/>
      <c r="N15" s="538"/>
      <c r="O15" s="538"/>
      <c r="P15" s="538"/>
      <c r="Q15" s="538"/>
      <c r="R15" s="538"/>
      <c r="S15" s="538"/>
      <c r="T15" s="538"/>
      <c r="U15" s="538"/>
      <c r="V15" s="538"/>
      <c r="W15" s="538"/>
      <c r="X15" s="538"/>
      <c r="Y15" s="538"/>
    </row>
    <row r="16" spans="1:26" ht="15" thickBot="1" x14ac:dyDescent="0.35">
      <c r="A16" s="428"/>
      <c r="B16" s="443" t="s">
        <v>1139</v>
      </c>
      <c r="C16" s="396" t="s">
        <v>60</v>
      </c>
      <c r="J16" s="536"/>
      <c r="K16" s="536"/>
      <c r="L16" s="536"/>
      <c r="M16" s="536"/>
      <c r="N16" s="536"/>
      <c r="O16" s="536"/>
      <c r="P16" s="536"/>
      <c r="Q16" s="536"/>
      <c r="R16" s="536"/>
      <c r="S16" s="536"/>
      <c r="T16" s="536"/>
      <c r="U16" s="536"/>
      <c r="V16" s="536"/>
      <c r="W16" s="536"/>
      <c r="X16" s="536"/>
      <c r="Y16" s="536"/>
    </row>
    <row r="17" spans="1:28" ht="29.4" thickBot="1" x14ac:dyDescent="0.35">
      <c r="A17" s="428"/>
      <c r="B17" s="443" t="s">
        <v>1140</v>
      </c>
      <c r="C17" s="396" t="s">
        <v>60</v>
      </c>
      <c r="J17" s="536"/>
      <c r="K17" s="536"/>
      <c r="L17" s="536"/>
      <c r="M17" s="536"/>
      <c r="N17" s="536"/>
      <c r="O17" s="536"/>
      <c r="P17" s="536"/>
      <c r="Q17" s="536"/>
      <c r="R17" s="536"/>
      <c r="S17" s="536"/>
      <c r="T17" s="536"/>
      <c r="U17" s="536"/>
      <c r="V17" s="536"/>
      <c r="W17" s="536"/>
      <c r="X17" s="536"/>
      <c r="Y17" s="536"/>
    </row>
    <row r="18" spans="1:28" ht="29.4" thickBot="1" x14ac:dyDescent="0.35">
      <c r="A18" s="428"/>
      <c r="B18" s="443" t="s">
        <v>1141</v>
      </c>
      <c r="C18" s="396" t="s">
        <v>60</v>
      </c>
      <c r="J18" s="536"/>
      <c r="K18" s="536"/>
      <c r="L18" s="536"/>
      <c r="M18" s="536"/>
      <c r="N18" s="536"/>
      <c r="O18" s="536"/>
      <c r="P18" s="536"/>
      <c r="Q18" s="536"/>
      <c r="R18" s="536"/>
      <c r="S18" s="536"/>
      <c r="T18" s="536"/>
      <c r="U18" s="536"/>
      <c r="V18" s="536"/>
      <c r="W18" s="536"/>
      <c r="X18" s="536"/>
      <c r="Y18" s="536"/>
    </row>
    <row r="19" spans="1:28" ht="15" thickBot="1" x14ac:dyDescent="0.35">
      <c r="A19" s="428"/>
      <c r="B19" s="443" t="s">
        <v>1142</v>
      </c>
      <c r="C19" s="396" t="s">
        <v>60</v>
      </c>
      <c r="J19" s="536"/>
      <c r="K19" s="536"/>
      <c r="L19" s="536"/>
      <c r="M19" s="536"/>
      <c r="N19" s="536"/>
      <c r="O19" s="536"/>
      <c r="P19" s="536"/>
      <c r="Q19" s="536"/>
      <c r="R19" s="536"/>
      <c r="S19" s="536"/>
      <c r="T19" s="536"/>
      <c r="U19" s="536"/>
      <c r="V19" s="536"/>
      <c r="W19" s="536"/>
      <c r="X19" s="536"/>
      <c r="Y19" s="536"/>
    </row>
    <row r="20" spans="1:28" ht="15" thickBot="1" x14ac:dyDescent="0.35">
      <c r="A20" s="428"/>
      <c r="B20" s="443" t="s">
        <v>1143</v>
      </c>
      <c r="C20" s="396" t="s">
        <v>60</v>
      </c>
      <c r="J20" s="536"/>
      <c r="K20" s="536"/>
      <c r="L20" s="536"/>
      <c r="M20" s="536"/>
      <c r="N20" s="536"/>
      <c r="O20" s="536"/>
      <c r="P20" s="536"/>
      <c r="Q20" s="536"/>
      <c r="R20" s="536"/>
      <c r="S20" s="536"/>
      <c r="T20" s="536"/>
      <c r="U20" s="536"/>
      <c r="V20" s="536"/>
      <c r="W20" s="536"/>
      <c r="X20" s="536"/>
      <c r="Y20" s="536"/>
      <c r="Z20" s="536"/>
      <c r="AA20" s="536"/>
      <c r="AB20" s="536"/>
    </row>
    <row r="21" spans="1:28" ht="29.4" thickBot="1" x14ac:dyDescent="0.35">
      <c r="A21" s="428"/>
      <c r="B21" s="443" t="s">
        <v>1144</v>
      </c>
      <c r="C21" s="396" t="s">
        <v>60</v>
      </c>
      <c r="J21" s="444"/>
      <c r="K21" s="444"/>
      <c r="L21" s="444"/>
      <c r="M21" s="444"/>
      <c r="N21" s="444"/>
      <c r="O21" s="444"/>
      <c r="P21" s="444"/>
      <c r="Q21" s="444"/>
      <c r="R21" s="444"/>
      <c r="S21" s="444"/>
      <c r="T21" s="444"/>
      <c r="U21" s="444"/>
      <c r="V21" s="444"/>
      <c r="W21" s="444"/>
      <c r="X21" s="444"/>
      <c r="Y21" s="444"/>
      <c r="Z21" s="444"/>
      <c r="AA21" s="444"/>
      <c r="AB21" s="444"/>
    </row>
    <row r="22" spans="1:28" ht="29.4" thickBot="1" x14ac:dyDescent="0.35">
      <c r="A22" s="428"/>
      <c r="B22" s="443" t="s">
        <v>1145</v>
      </c>
      <c r="C22" s="396" t="s">
        <v>60</v>
      </c>
      <c r="J22" s="444"/>
      <c r="K22" s="444"/>
      <c r="L22" s="444"/>
      <c r="M22" s="444"/>
      <c r="N22" s="444"/>
      <c r="O22" s="444"/>
      <c r="P22" s="444"/>
      <c r="Q22" s="444"/>
      <c r="R22" s="444"/>
      <c r="S22" s="444"/>
      <c r="T22" s="444"/>
      <c r="U22" s="444"/>
      <c r="V22" s="444"/>
      <c r="W22" s="444"/>
      <c r="X22" s="444"/>
      <c r="Y22" s="444"/>
      <c r="Z22" s="444"/>
      <c r="AA22" s="444"/>
      <c r="AB22" s="444"/>
    </row>
    <row r="23" spans="1:28" ht="15" thickBot="1" x14ac:dyDescent="0.35">
      <c r="A23" s="428"/>
      <c r="B23" s="443" t="s">
        <v>1146</v>
      </c>
      <c r="C23" s="396" t="s">
        <v>60</v>
      </c>
      <c r="J23" s="536" t="s">
        <v>12</v>
      </c>
      <c r="K23" s="536"/>
      <c r="L23" s="536"/>
      <c r="M23" s="536"/>
      <c r="N23" s="536"/>
      <c r="O23" s="536"/>
      <c r="P23" s="536"/>
      <c r="Q23" s="536"/>
      <c r="R23" s="536"/>
      <c r="S23" s="536"/>
      <c r="T23" s="536"/>
      <c r="U23" s="536"/>
      <c r="V23" s="536"/>
      <c r="W23" s="536"/>
      <c r="X23" s="536"/>
      <c r="Y23" s="536"/>
      <c r="Z23" s="536"/>
      <c r="AA23" s="536"/>
      <c r="AB23" s="536"/>
    </row>
    <row r="24" spans="1:28" ht="29.4" thickBot="1" x14ac:dyDescent="0.35">
      <c r="A24" s="428"/>
      <c r="B24" s="443" t="s">
        <v>1147</v>
      </c>
      <c r="C24" s="396" t="s">
        <v>60</v>
      </c>
      <c r="J24" s="536"/>
      <c r="K24" s="536"/>
      <c r="L24" s="536"/>
      <c r="M24" s="536"/>
      <c r="N24" s="536"/>
      <c r="O24" s="536"/>
      <c r="P24" s="536"/>
      <c r="Q24" s="536"/>
      <c r="R24" s="536"/>
      <c r="S24" s="536"/>
      <c r="T24" s="536"/>
      <c r="U24" s="536"/>
      <c r="V24" s="536"/>
      <c r="W24" s="536"/>
      <c r="X24" s="536"/>
      <c r="Y24" s="536"/>
      <c r="Z24" s="536"/>
      <c r="AA24" s="536"/>
      <c r="AB24" s="536"/>
    </row>
    <row r="25" spans="1:28" ht="29.4" thickBot="1" x14ac:dyDescent="0.35">
      <c r="A25" s="428"/>
      <c r="B25" s="443" t="s">
        <v>1148</v>
      </c>
      <c r="C25" s="396" t="s">
        <v>60</v>
      </c>
      <c r="J25" s="537"/>
      <c r="K25" s="537"/>
      <c r="L25" s="537"/>
      <c r="M25" s="537"/>
      <c r="N25" s="537"/>
      <c r="O25" s="537"/>
      <c r="P25" s="537"/>
      <c r="Q25" s="537"/>
      <c r="R25" s="537"/>
      <c r="S25" s="537"/>
      <c r="T25" s="537"/>
      <c r="U25" s="537"/>
      <c r="V25" s="537"/>
      <c r="W25" s="537"/>
      <c r="X25" s="537"/>
      <c r="Y25" s="537"/>
      <c r="Z25" s="537"/>
      <c r="AA25" s="537"/>
      <c r="AB25" s="537"/>
    </row>
    <row r="26" spans="1:28" ht="15" thickBot="1" x14ac:dyDescent="0.35">
      <c r="A26" s="428"/>
      <c r="B26" s="436" t="s">
        <v>1149</v>
      </c>
      <c r="C26" s="396" t="s">
        <v>60</v>
      </c>
      <c r="J26" s="410"/>
      <c r="Q26" s="445"/>
      <c r="R26" s="445"/>
    </row>
    <row r="27" spans="1:28" ht="29.4" thickBot="1" x14ac:dyDescent="0.35">
      <c r="A27" s="428"/>
      <c r="B27" s="443" t="s">
        <v>1150</v>
      </c>
      <c r="C27" s="396" t="s">
        <v>60</v>
      </c>
      <c r="J27" s="445"/>
      <c r="K27" s="445"/>
    </row>
    <row r="28" spans="1:28" ht="15" thickBot="1" x14ac:dyDescent="0.35">
      <c r="A28" s="428"/>
      <c r="B28" s="436" t="s">
        <v>1151</v>
      </c>
      <c r="C28" s="396" t="s">
        <v>60</v>
      </c>
      <c r="T28" s="445"/>
      <c r="U28" s="445"/>
      <c r="V28" s="445"/>
    </row>
    <row r="29" spans="1:28" ht="29.4" thickBot="1" x14ac:dyDescent="0.35">
      <c r="A29" s="428"/>
      <c r="B29" s="443" t="s">
        <v>1152</v>
      </c>
      <c r="C29" s="396" t="s">
        <v>60</v>
      </c>
      <c r="D29" s="445"/>
      <c r="E29" s="445"/>
      <c r="F29" s="445"/>
      <c r="G29" s="445"/>
      <c r="H29" s="445"/>
      <c r="I29" s="445"/>
      <c r="J29" s="445"/>
      <c r="K29" s="445"/>
      <c r="L29" s="445"/>
      <c r="M29" s="445"/>
      <c r="N29" s="445"/>
      <c r="O29" s="445"/>
    </row>
    <row r="30" spans="1:28" ht="15" thickBot="1" x14ac:dyDescent="0.35">
      <c r="A30" s="428"/>
      <c r="B30" s="436" t="s">
        <v>1153</v>
      </c>
      <c r="C30" s="396" t="s">
        <v>60</v>
      </c>
      <c r="D30" s="401"/>
      <c r="E30" s="401"/>
      <c r="F30" s="401"/>
      <c r="G30" s="401"/>
      <c r="H30" s="401"/>
      <c r="I30" s="401"/>
      <c r="J30" s="401"/>
      <c r="K30" s="401"/>
      <c r="L30" s="401"/>
      <c r="M30" s="401"/>
      <c r="N30" s="401"/>
      <c r="T30" s="401"/>
      <c r="U30" s="401"/>
    </row>
    <row r="31" spans="1:28" ht="15" thickBot="1" x14ac:dyDescent="0.35">
      <c r="A31" s="428"/>
      <c r="B31" s="443" t="s">
        <v>1154</v>
      </c>
      <c r="C31" s="396" t="s">
        <v>60</v>
      </c>
    </row>
    <row r="32" spans="1:28" ht="29.4" thickBot="1" x14ac:dyDescent="0.35">
      <c r="A32" s="428"/>
      <c r="B32" s="443" t="s">
        <v>1155</v>
      </c>
      <c r="C32" s="396" t="s">
        <v>69</v>
      </c>
      <c r="D32" s="443"/>
      <c r="E32" s="443"/>
      <c r="F32" s="443"/>
      <c r="G32" s="443"/>
      <c r="H32" s="443"/>
      <c r="I32" s="443"/>
      <c r="J32" s="443"/>
      <c r="K32" s="443"/>
      <c r="L32" s="443"/>
      <c r="M32" s="443"/>
      <c r="N32" s="443"/>
      <c r="O32" s="443"/>
      <c r="P32" s="443"/>
      <c r="Q32" s="443"/>
      <c r="R32" s="443"/>
      <c r="S32" s="443"/>
    </row>
    <row r="33" spans="1:33" ht="15" thickBot="1" x14ac:dyDescent="0.35">
      <c r="A33" s="428"/>
      <c r="B33" s="443" t="s">
        <v>1156</v>
      </c>
      <c r="C33" s="396" t="s">
        <v>60</v>
      </c>
    </row>
    <row r="34" spans="1:33" ht="15" thickBot="1" x14ac:dyDescent="0.35">
      <c r="A34" s="428"/>
      <c r="B34" s="443" t="s">
        <v>1157</v>
      </c>
      <c r="C34" s="396" t="s">
        <v>69</v>
      </c>
    </row>
    <row r="35" spans="1:33" ht="15" thickBot="1" x14ac:dyDescent="0.35">
      <c r="A35" s="428"/>
      <c r="B35" s="436" t="s">
        <v>1158</v>
      </c>
      <c r="C35" s="396" t="s">
        <v>69</v>
      </c>
    </row>
    <row r="36" spans="1:33" ht="15" thickBot="1" x14ac:dyDescent="0.35">
      <c r="A36" s="428"/>
      <c r="B36" s="436" t="s">
        <v>1159</v>
      </c>
      <c r="C36" s="396" t="s">
        <v>69</v>
      </c>
    </row>
    <row r="37" spans="1:33" ht="15" thickBot="1" x14ac:dyDescent="0.35">
      <c r="A37" s="446"/>
      <c r="B37" s="447" t="s">
        <v>1160</v>
      </c>
      <c r="C37" s="396" t="s">
        <v>69</v>
      </c>
      <c r="D37" s="445"/>
      <c r="E37" s="445"/>
      <c r="F37" s="445"/>
      <c r="G37" s="445"/>
      <c r="H37" s="445"/>
      <c r="I37" s="445"/>
    </row>
    <row r="38" spans="1:33" x14ac:dyDescent="0.3">
      <c r="C38" s="414"/>
      <c r="D38" s="445"/>
      <c r="E38" s="445"/>
      <c r="F38" s="445"/>
      <c r="G38" s="445"/>
      <c r="H38" s="445"/>
      <c r="I38" s="445"/>
    </row>
    <row r="39" spans="1:33" x14ac:dyDescent="0.3">
      <c r="C39" s="414"/>
      <c r="D39" s="445"/>
      <c r="E39" s="445"/>
      <c r="F39" s="445"/>
      <c r="G39" s="445"/>
      <c r="H39" s="445"/>
      <c r="I39" s="445"/>
    </row>
    <row r="40" spans="1:33" x14ac:dyDescent="0.3">
      <c r="C40" s="414"/>
      <c r="D40" s="448"/>
      <c r="E40" s="448"/>
      <c r="F40" s="448"/>
      <c r="G40" s="448"/>
      <c r="H40" s="448"/>
      <c r="I40" s="448"/>
    </row>
    <row r="41" spans="1:33" x14ac:dyDescent="0.3">
      <c r="C41" s="414"/>
    </row>
    <row r="42" spans="1:33" x14ac:dyDescent="0.3">
      <c r="C42" s="414"/>
      <c r="D42" s="444"/>
      <c r="E42" s="444"/>
      <c r="F42" s="444"/>
      <c r="G42" s="444"/>
      <c r="H42" s="444"/>
      <c r="I42" s="444"/>
      <c r="J42" s="444"/>
      <c r="K42" s="444"/>
      <c r="L42" s="444"/>
      <c r="M42" s="444"/>
      <c r="N42" s="444"/>
      <c r="O42" s="444"/>
      <c r="P42" s="444"/>
      <c r="Q42" s="444"/>
      <c r="R42" s="444"/>
      <c r="S42" s="444"/>
      <c r="T42" s="444"/>
      <c r="U42" s="444"/>
      <c r="V42" s="444"/>
      <c r="W42" s="444"/>
      <c r="X42" s="444"/>
      <c r="Y42" s="444"/>
      <c r="Z42" s="444"/>
      <c r="AA42" s="444"/>
      <c r="AB42" s="444"/>
      <c r="AC42" s="444"/>
      <c r="AD42" s="444"/>
      <c r="AE42" s="444"/>
      <c r="AF42" s="444"/>
      <c r="AG42" s="444"/>
    </row>
    <row r="43" spans="1:33" x14ac:dyDescent="0.3">
      <c r="C43" s="414"/>
    </row>
    <row r="44" spans="1:33" x14ac:dyDescent="0.3">
      <c r="C44" s="414"/>
    </row>
    <row r="45" spans="1:33" x14ac:dyDescent="0.3">
      <c r="B45" s="443"/>
      <c r="C45" s="414"/>
    </row>
    <row r="46" spans="1:33" x14ac:dyDescent="0.3">
      <c r="C46" s="414"/>
    </row>
    <row r="47" spans="1:33" x14ac:dyDescent="0.3">
      <c r="C47" s="414"/>
    </row>
    <row r="48" spans="1:33" x14ac:dyDescent="0.3">
      <c r="C48" s="414"/>
    </row>
    <row r="49" spans="3:3" x14ac:dyDescent="0.3">
      <c r="C49" s="414"/>
    </row>
    <row r="50" spans="3:3" x14ac:dyDescent="0.3">
      <c r="C50" s="414"/>
    </row>
    <row r="51" spans="3:3" x14ac:dyDescent="0.3">
      <c r="C51" s="414"/>
    </row>
    <row r="52" spans="3:3" x14ac:dyDescent="0.3">
      <c r="C52" s="414"/>
    </row>
    <row r="53" spans="3:3" x14ac:dyDescent="0.3">
      <c r="C53" s="414"/>
    </row>
    <row r="54" spans="3:3" x14ac:dyDescent="0.3">
      <c r="C54" s="414"/>
    </row>
    <row r="55" spans="3:3" x14ac:dyDescent="0.3">
      <c r="C55" s="414"/>
    </row>
    <row r="56" spans="3:3" x14ac:dyDescent="0.3">
      <c r="C56" s="414"/>
    </row>
    <row r="57" spans="3:3" x14ac:dyDescent="0.3">
      <c r="C57" s="414"/>
    </row>
    <row r="58" spans="3:3" x14ac:dyDescent="0.3">
      <c r="C58" s="414"/>
    </row>
    <row r="59" spans="3:3" x14ac:dyDescent="0.3">
      <c r="C59" s="414"/>
    </row>
    <row r="60" spans="3:3" x14ac:dyDescent="0.3">
      <c r="C60" s="414"/>
    </row>
    <row r="61" spans="3:3" x14ac:dyDescent="0.3">
      <c r="C61" s="414"/>
    </row>
  </sheetData>
  <mergeCells count="11">
    <mergeCell ref="J18:Y18"/>
    <mergeCell ref="J13:Z13"/>
    <mergeCell ref="J14:Y14"/>
    <mergeCell ref="J15:Y15"/>
    <mergeCell ref="J16:Y16"/>
    <mergeCell ref="J17:Y17"/>
    <mergeCell ref="J19:Y19"/>
    <mergeCell ref="J20:AB20"/>
    <mergeCell ref="J23:AB23"/>
    <mergeCell ref="J24:AB24"/>
    <mergeCell ref="J25:AB25"/>
  </mergeCells>
  <dataValidations count="1">
    <dataValidation type="list" allowBlank="1" showInputMessage="1" showErrorMessage="1" sqref="C2:C61">
      <formula1>"Oui,Non,Pas"</formula1>
    </dataValidation>
  </dataValidations>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7"/>
  <sheetViews>
    <sheetView zoomScale="70" zoomScaleNormal="70" workbookViewId="0">
      <selection activeCell="J6" sqref="J6"/>
    </sheetView>
  </sheetViews>
  <sheetFormatPr baseColWidth="10" defaultColWidth="11.44140625" defaultRowHeight="14.4" x14ac:dyDescent="0.3"/>
  <cols>
    <col min="1" max="1" width="10.5546875" style="436" customWidth="1"/>
    <col min="2" max="2" width="103.33203125" style="436" customWidth="1"/>
    <col min="3" max="3" width="11.44140625" style="449"/>
    <col min="4" max="4" width="11.44140625" style="436"/>
    <col min="5" max="5" width="69" style="436" customWidth="1"/>
    <col min="6" max="6" width="10.109375" style="436" customWidth="1"/>
    <col min="7" max="7" width="12.5546875" style="436" customWidth="1"/>
    <col min="8" max="8" width="10.33203125" style="436" customWidth="1"/>
    <col min="9" max="9" width="7.6640625" style="436" customWidth="1"/>
    <col min="10" max="10" width="6" style="436" customWidth="1"/>
    <col min="11" max="14" width="11.44140625" style="436"/>
    <col min="15" max="15" width="21.109375" style="436" customWidth="1"/>
    <col min="16" max="16" width="28.33203125" style="436" customWidth="1"/>
    <col min="17" max="17" width="29" style="436" customWidth="1"/>
    <col min="18" max="18" width="5" style="436" customWidth="1"/>
    <col min="19" max="19" width="8.109375" style="436" customWidth="1"/>
    <col min="20" max="20" width="6" style="436" customWidth="1"/>
    <col min="21" max="21" width="1.88671875" style="436" customWidth="1"/>
    <col min="22" max="22" width="1" style="436" customWidth="1"/>
    <col min="23" max="23" width="5.109375" style="436" customWidth="1"/>
    <col min="24" max="24" width="6.109375" style="436" customWidth="1"/>
    <col min="25" max="16384" width="11.44140625" style="436"/>
  </cols>
  <sheetData>
    <row r="1" spans="1:26" s="428" customFormat="1" ht="15" thickBot="1" x14ac:dyDescent="0.35">
      <c r="A1" s="428" t="s">
        <v>12</v>
      </c>
      <c r="B1" s="429" t="s">
        <v>54</v>
      </c>
      <c r="C1" s="430" t="s">
        <v>55</v>
      </c>
      <c r="D1" s="431"/>
      <c r="E1" s="432" t="s">
        <v>7</v>
      </c>
      <c r="F1" s="432" t="s">
        <v>2</v>
      </c>
      <c r="G1" s="432" t="s">
        <v>3</v>
      </c>
      <c r="H1" s="432" t="s">
        <v>4</v>
      </c>
      <c r="I1" s="432" t="s">
        <v>56</v>
      </c>
      <c r="J1" s="432" t="s">
        <v>57</v>
      </c>
      <c r="K1" s="432" t="s">
        <v>58</v>
      </c>
      <c r="L1" s="431"/>
      <c r="M1" s="431"/>
      <c r="N1" s="431"/>
      <c r="O1" s="431"/>
      <c r="P1" s="433"/>
      <c r="Q1" s="431"/>
      <c r="R1" s="431"/>
      <c r="S1" s="434" t="s">
        <v>12</v>
      </c>
    </row>
    <row r="2" spans="1:26" ht="29.4" thickBot="1" x14ac:dyDescent="0.35">
      <c r="A2" s="435" t="s">
        <v>12</v>
      </c>
      <c r="B2" s="443" t="s">
        <v>1161</v>
      </c>
      <c r="C2" s="396" t="s">
        <v>60</v>
      </c>
      <c r="D2" s="397"/>
      <c r="E2" s="437" t="s">
        <v>1113</v>
      </c>
      <c r="F2" s="405">
        <f>SUM(F3:F14)</f>
        <v>45</v>
      </c>
      <c r="G2" s="405">
        <f>SUM(G3:G14)</f>
        <v>0</v>
      </c>
      <c r="H2" s="405">
        <f>SUM(H3:H14)</f>
        <v>0</v>
      </c>
      <c r="I2" s="405">
        <f>SUM(F2:H2)</f>
        <v>45</v>
      </c>
      <c r="J2" s="438">
        <f>SUM(J3:J14)/COUNTIF(J3:J14,"&gt;-1")</f>
        <v>5</v>
      </c>
      <c r="K2" s="312">
        <f>SUM(K3:K14)/E15</f>
        <v>3</v>
      </c>
      <c r="L2" s="401"/>
      <c r="M2" s="401"/>
      <c r="N2" s="401"/>
      <c r="O2" s="401"/>
      <c r="P2" s="401"/>
      <c r="Q2" s="401"/>
      <c r="R2" s="402"/>
      <c r="S2" s="401"/>
    </row>
    <row r="3" spans="1:26" ht="15" thickBot="1" x14ac:dyDescent="0.35">
      <c r="A3" s="439" t="s">
        <v>12</v>
      </c>
      <c r="B3" s="443" t="s">
        <v>1162</v>
      </c>
      <c r="C3" s="396" t="s">
        <v>60</v>
      </c>
      <c r="D3" s="401"/>
      <c r="E3" s="312" t="s">
        <v>1163</v>
      </c>
      <c r="F3" s="422">
        <f>COUNTIF(C2:C7,"Oui")</f>
        <v>6</v>
      </c>
      <c r="G3" s="422">
        <f>COUNTIF(C2:C7,"Non")</f>
        <v>0</v>
      </c>
      <c r="H3" s="422">
        <f>COUNTIF(C2:C7,"Pas")</f>
        <v>0</v>
      </c>
      <c r="I3" s="405">
        <f t="shared" ref="I3:I14" si="0">SUM(F3:H3)</f>
        <v>6</v>
      </c>
      <c r="J3" s="438">
        <f>IF(I3=H3,0,5*F3/SUM(F3,G3))</f>
        <v>5</v>
      </c>
      <c r="K3" s="312">
        <v>3</v>
      </c>
      <c r="L3" s="401"/>
      <c r="M3" s="401"/>
      <c r="N3" s="401"/>
      <c r="O3" s="401"/>
      <c r="P3" s="401"/>
      <c r="Q3" s="401"/>
      <c r="R3" s="406"/>
      <c r="S3" s="401"/>
    </row>
    <row r="4" spans="1:26" ht="15" thickBot="1" x14ac:dyDescent="0.35">
      <c r="A4" s="439" t="s">
        <v>12</v>
      </c>
      <c r="B4" s="443" t="s">
        <v>1164</v>
      </c>
      <c r="C4" s="396" t="s">
        <v>60</v>
      </c>
      <c r="E4" s="312" t="s">
        <v>1165</v>
      </c>
      <c r="F4" s="422">
        <f>COUNTIF(C8:C9,"Oui")</f>
        <v>2</v>
      </c>
      <c r="G4" s="422">
        <f>COUNTIF(C8:C9,"Non")</f>
        <v>0</v>
      </c>
      <c r="H4" s="422">
        <f>COUNTIF(C8:C9,"Pas")</f>
        <v>0</v>
      </c>
      <c r="I4" s="405">
        <f t="shared" si="0"/>
        <v>2</v>
      </c>
      <c r="J4" s="438">
        <f>IF(I4=H4,0,5*F4/SUM(F4,G4))</f>
        <v>5</v>
      </c>
      <c r="K4" s="312">
        <v>3</v>
      </c>
      <c r="S4" s="408"/>
    </row>
    <row r="5" spans="1:26" ht="15" thickBot="1" x14ac:dyDescent="0.35">
      <c r="A5" s="439"/>
      <c r="B5" s="443" t="s">
        <v>1166</v>
      </c>
      <c r="C5" s="396" t="s">
        <v>60</v>
      </c>
      <c r="E5" s="312" t="s">
        <v>1167</v>
      </c>
      <c r="F5" s="422">
        <f>COUNTIF(C10:C12,"Oui")</f>
        <v>3</v>
      </c>
      <c r="G5" s="422">
        <f>COUNTIF(C10:C12,"Non")</f>
        <v>0</v>
      </c>
      <c r="H5" s="422">
        <f>COUNTIF(C10:C12,"Pas")</f>
        <v>0</v>
      </c>
      <c r="I5" s="405">
        <f t="shared" si="0"/>
        <v>3</v>
      </c>
      <c r="J5" s="438">
        <f>IF(I5=H5,0,5*F5/SUM(F5,G5))</f>
        <v>5</v>
      </c>
      <c r="K5" s="312">
        <v>3</v>
      </c>
      <c r="S5" s="408"/>
    </row>
    <row r="6" spans="1:26" ht="15" thickBot="1" x14ac:dyDescent="0.35">
      <c r="A6" s="439"/>
      <c r="B6" s="443" t="s">
        <v>1168</v>
      </c>
      <c r="C6" s="396" t="s">
        <v>60</v>
      </c>
      <c r="E6" s="312" t="s">
        <v>1169</v>
      </c>
      <c r="F6" s="422">
        <f>COUNTIF(C13:C18,"Oui")</f>
        <v>6</v>
      </c>
      <c r="G6" s="422">
        <f>COUNTIF(C13:C18,"Non")</f>
        <v>0</v>
      </c>
      <c r="H6" s="422">
        <f>COUNTIF(C13:C18,"Pas")</f>
        <v>0</v>
      </c>
      <c r="I6" s="405">
        <f t="shared" si="0"/>
        <v>6</v>
      </c>
      <c r="J6" s="438">
        <f t="shared" ref="J6:J14" si="1">IF(I6=H6,0,5*F6/SUM(F6,G6))</f>
        <v>5</v>
      </c>
      <c r="K6" s="312">
        <v>3</v>
      </c>
      <c r="S6" s="408"/>
    </row>
    <row r="7" spans="1:26" ht="28.2" customHeight="1" thickBot="1" x14ac:dyDescent="0.35">
      <c r="A7" s="439" t="s">
        <v>12</v>
      </c>
      <c r="B7" s="443" t="s">
        <v>1170</v>
      </c>
      <c r="C7" s="396" t="s">
        <v>60</v>
      </c>
      <c r="E7" s="312" t="s">
        <v>1171</v>
      </c>
      <c r="F7" s="422">
        <f>COUNTIF(C19:C22,"Oui")</f>
        <v>4</v>
      </c>
      <c r="G7" s="424">
        <f>COUNTIF(C19:C22,"Non")</f>
        <v>0</v>
      </c>
      <c r="H7" s="424">
        <f>COUNTIF(C19:C22,"Pas")</f>
        <v>0</v>
      </c>
      <c r="I7" s="405">
        <f t="shared" si="0"/>
        <v>4</v>
      </c>
      <c r="J7" s="438">
        <f t="shared" si="1"/>
        <v>5</v>
      </c>
      <c r="K7" s="312">
        <v>3</v>
      </c>
      <c r="S7" s="408"/>
    </row>
    <row r="8" spans="1:26" ht="12.75" customHeight="1" thickBot="1" x14ac:dyDescent="0.35">
      <c r="A8" s="439" t="s">
        <v>12</v>
      </c>
      <c r="B8" s="443" t="s">
        <v>1172</v>
      </c>
      <c r="C8" s="396" t="s">
        <v>60</v>
      </c>
      <c r="E8" s="312" t="s">
        <v>1173</v>
      </c>
      <c r="F8" s="422">
        <f>COUNTIF(C23:C27,"Oui")</f>
        <v>5</v>
      </c>
      <c r="G8" s="424">
        <f>COUNTIF(C23:C27,"Non")</f>
        <v>0</v>
      </c>
      <c r="H8" s="424">
        <f>COUNTIF(C23:C27,"Pas")</f>
        <v>0</v>
      </c>
      <c r="I8" s="405">
        <f t="shared" si="0"/>
        <v>5</v>
      </c>
      <c r="J8" s="438">
        <f t="shared" si="1"/>
        <v>5</v>
      </c>
      <c r="K8" s="312">
        <v>3</v>
      </c>
      <c r="S8" s="408"/>
    </row>
    <row r="9" spans="1:26" ht="13.2" customHeight="1" thickBot="1" x14ac:dyDescent="0.35">
      <c r="A9" s="439" t="s">
        <v>12</v>
      </c>
      <c r="B9" s="443" t="s">
        <v>1174</v>
      </c>
      <c r="C9" s="396" t="s">
        <v>60</v>
      </c>
      <c r="E9" s="312" t="s">
        <v>1175</v>
      </c>
      <c r="F9" s="422">
        <f>COUNTIF(C28:C33,"Oui")</f>
        <v>6</v>
      </c>
      <c r="G9" s="424">
        <f>COUNTIF(C28:C33,"Non")</f>
        <v>0</v>
      </c>
      <c r="H9" s="424">
        <f>COUNTIF(C28:C33,"Pas")</f>
        <v>0</v>
      </c>
      <c r="I9" s="405">
        <f t="shared" si="0"/>
        <v>6</v>
      </c>
      <c r="J9" s="438">
        <f t="shared" si="1"/>
        <v>5</v>
      </c>
      <c r="K9" s="312">
        <v>3</v>
      </c>
      <c r="S9" s="408"/>
    </row>
    <row r="10" spans="1:26" ht="12.75" customHeight="1" thickBot="1" x14ac:dyDescent="0.35">
      <c r="A10" s="439" t="s">
        <v>12</v>
      </c>
      <c r="B10" s="443" t="s">
        <v>1176</v>
      </c>
      <c r="C10" s="396" t="s">
        <v>60</v>
      </c>
      <c r="E10" s="312" t="s">
        <v>1177</v>
      </c>
      <c r="F10" s="422">
        <f>COUNTIF(C34:C35,"Oui")</f>
        <v>2</v>
      </c>
      <c r="G10" s="424">
        <f>COUNTIF(C34:C35,"Non")</f>
        <v>0</v>
      </c>
      <c r="H10" s="424">
        <f>COUNTIF(C34:C35,"Pas")</f>
        <v>0</v>
      </c>
      <c r="I10" s="405">
        <f t="shared" si="0"/>
        <v>2</v>
      </c>
      <c r="J10" s="438">
        <f t="shared" si="1"/>
        <v>5</v>
      </c>
      <c r="K10" s="312">
        <v>3</v>
      </c>
      <c r="S10" s="408"/>
    </row>
    <row r="11" spans="1:26" ht="29.4" thickBot="1" x14ac:dyDescent="0.35">
      <c r="A11" s="439" t="s">
        <v>12</v>
      </c>
      <c r="B11" s="443" t="s">
        <v>1178</v>
      </c>
      <c r="C11" s="396" t="s">
        <v>60</v>
      </c>
      <c r="E11" s="312" t="s">
        <v>1179</v>
      </c>
      <c r="F11" s="422">
        <f>COUNTIF(C36:C37,"Oui")</f>
        <v>2</v>
      </c>
      <c r="G11" s="424">
        <f>COUNTIF(C36:C37,"Non")</f>
        <v>0</v>
      </c>
      <c r="H11" s="424">
        <f>COUNTIF(C36:C37,"Pas")</f>
        <v>0</v>
      </c>
      <c r="I11" s="405">
        <f t="shared" si="0"/>
        <v>2</v>
      </c>
      <c r="J11" s="438">
        <f t="shared" si="1"/>
        <v>5</v>
      </c>
      <c r="K11" s="312">
        <v>3</v>
      </c>
      <c r="S11" s="408"/>
    </row>
    <row r="12" spans="1:26" ht="29.4" thickBot="1" x14ac:dyDescent="0.35">
      <c r="A12" s="439" t="s">
        <v>12</v>
      </c>
      <c r="B12" s="443" t="s">
        <v>1180</v>
      </c>
      <c r="C12" s="396" t="s">
        <v>60</v>
      </c>
      <c r="E12" s="312" t="s">
        <v>1181</v>
      </c>
      <c r="F12" s="422">
        <f>COUNTIF(C38:C40,"Oui")</f>
        <v>3</v>
      </c>
      <c r="G12" s="424">
        <f>COUNTIF(C38:C40,"Non")</f>
        <v>0</v>
      </c>
      <c r="H12" s="424">
        <f>COUNTIF(C38:C40,"Pas")</f>
        <v>0</v>
      </c>
      <c r="I12" s="405">
        <f t="shared" si="0"/>
        <v>3</v>
      </c>
      <c r="J12" s="438">
        <f t="shared" si="1"/>
        <v>5</v>
      </c>
      <c r="K12" s="312">
        <v>3</v>
      </c>
      <c r="S12" s="408"/>
    </row>
    <row r="13" spans="1:26" ht="19.5" customHeight="1" thickBot="1" x14ac:dyDescent="0.35">
      <c r="A13" s="439" t="s">
        <v>12</v>
      </c>
      <c r="B13" s="443" t="s">
        <v>1182</v>
      </c>
      <c r="C13" s="396" t="s">
        <v>60</v>
      </c>
      <c r="E13" s="312" t="s">
        <v>1183</v>
      </c>
      <c r="F13" s="422">
        <f>COUNTIF(C41:C43,"Oui")</f>
        <v>3</v>
      </c>
      <c r="G13" s="424">
        <f>COUNTIF(C41:C43,"Non")</f>
        <v>0</v>
      </c>
      <c r="H13" s="424">
        <f>COUNTIF(C41:C43,"Pas")</f>
        <v>0</v>
      </c>
      <c r="I13" s="405">
        <f t="shared" si="0"/>
        <v>3</v>
      </c>
      <c r="J13" s="438">
        <f t="shared" si="1"/>
        <v>5</v>
      </c>
      <c r="K13" s="312">
        <v>3</v>
      </c>
      <c r="S13" s="408"/>
    </row>
    <row r="14" spans="1:26" ht="19.5" customHeight="1" thickBot="1" x14ac:dyDescent="0.35">
      <c r="A14" s="442"/>
      <c r="B14" s="443" t="s">
        <v>1184</v>
      </c>
      <c r="C14" s="396" t="s">
        <v>60</v>
      </c>
      <c r="D14" s="401"/>
      <c r="E14" s="450" t="s">
        <v>1185</v>
      </c>
      <c r="F14" s="422">
        <f>COUNTIF(C44:C46,"Oui")</f>
        <v>3</v>
      </c>
      <c r="G14" s="424">
        <f>COUNTIF(C44:C46,"Non")</f>
        <v>0</v>
      </c>
      <c r="H14" s="424">
        <f>COUNTIF(C44:C46,"Pas")</f>
        <v>0</v>
      </c>
      <c r="I14" s="405">
        <f t="shared" si="0"/>
        <v>3</v>
      </c>
      <c r="J14" s="438">
        <f t="shared" si="1"/>
        <v>5</v>
      </c>
      <c r="K14" s="312">
        <v>3</v>
      </c>
      <c r="L14" s="443"/>
      <c r="M14" s="443"/>
      <c r="N14" s="443"/>
      <c r="O14" s="443"/>
      <c r="P14" s="443"/>
      <c r="Q14" s="443"/>
      <c r="R14" s="443"/>
      <c r="S14" s="443"/>
      <c r="T14" s="443"/>
      <c r="U14" s="443"/>
      <c r="V14" s="443"/>
      <c r="W14" s="443"/>
      <c r="X14" s="443"/>
      <c r="Y14" s="443"/>
      <c r="Z14" s="443"/>
    </row>
    <row r="15" spans="1:26" ht="15" thickBot="1" x14ac:dyDescent="0.35">
      <c r="A15" s="428"/>
      <c r="B15" s="443" t="s">
        <v>1186</v>
      </c>
      <c r="C15" s="396" t="s">
        <v>60</v>
      </c>
      <c r="D15" s="401"/>
      <c r="E15" s="401">
        <f>COUNTIF(J3:J14,"&gt;-1")</f>
        <v>12</v>
      </c>
      <c r="F15" s="401"/>
      <c r="G15" s="401"/>
      <c r="H15" s="401"/>
      <c r="I15" s="401"/>
      <c r="J15" s="536"/>
      <c r="K15" s="538"/>
      <c r="L15" s="538"/>
      <c r="M15" s="538"/>
      <c r="N15" s="538"/>
      <c r="O15" s="538"/>
      <c r="P15" s="538"/>
      <c r="Q15" s="538"/>
      <c r="R15" s="538"/>
      <c r="S15" s="538"/>
      <c r="T15" s="538"/>
      <c r="U15" s="538"/>
      <c r="V15" s="538"/>
      <c r="W15" s="538"/>
      <c r="X15" s="538"/>
      <c r="Y15" s="538"/>
    </row>
    <row r="16" spans="1:26" ht="15" thickBot="1" x14ac:dyDescent="0.35">
      <c r="A16" s="428"/>
      <c r="B16" s="443" t="s">
        <v>1187</v>
      </c>
      <c r="C16" s="396" t="s">
        <v>60</v>
      </c>
      <c r="J16" s="536"/>
      <c r="K16" s="538"/>
      <c r="L16" s="538"/>
      <c r="M16" s="538"/>
      <c r="N16" s="538"/>
      <c r="O16" s="538"/>
      <c r="P16" s="538"/>
      <c r="Q16" s="538"/>
      <c r="R16" s="538"/>
      <c r="S16" s="538"/>
      <c r="T16" s="538"/>
      <c r="U16" s="538"/>
      <c r="V16" s="538"/>
      <c r="W16" s="538"/>
      <c r="X16" s="538"/>
      <c r="Y16" s="538"/>
    </row>
    <row r="17" spans="1:28" ht="15" thickBot="1" x14ac:dyDescent="0.35">
      <c r="A17" s="428"/>
      <c r="B17" s="443" t="s">
        <v>1188</v>
      </c>
      <c r="C17" s="396" t="s">
        <v>60</v>
      </c>
      <c r="J17" s="536"/>
      <c r="K17" s="536"/>
      <c r="L17" s="536"/>
      <c r="M17" s="536"/>
      <c r="N17" s="536"/>
      <c r="O17" s="536"/>
      <c r="P17" s="536"/>
      <c r="Q17" s="536"/>
      <c r="R17" s="536"/>
      <c r="S17" s="536"/>
      <c r="T17" s="536"/>
      <c r="U17" s="536"/>
      <c r="V17" s="536"/>
      <c r="W17" s="536"/>
      <c r="X17" s="536"/>
      <c r="Y17" s="536"/>
    </row>
    <row r="18" spans="1:28" ht="15" thickBot="1" x14ac:dyDescent="0.35">
      <c r="A18" s="428"/>
      <c r="B18" s="443" t="s">
        <v>1189</v>
      </c>
      <c r="C18" s="396" t="s">
        <v>60</v>
      </c>
      <c r="J18" s="536"/>
      <c r="K18" s="536"/>
      <c r="L18" s="536"/>
      <c r="M18" s="536"/>
      <c r="N18" s="536"/>
      <c r="O18" s="536"/>
      <c r="P18" s="536"/>
      <c r="Q18" s="536"/>
      <c r="R18" s="536"/>
      <c r="S18" s="536"/>
      <c r="T18" s="536"/>
      <c r="U18" s="536"/>
      <c r="V18" s="536"/>
      <c r="W18" s="536"/>
      <c r="X18" s="536"/>
      <c r="Y18" s="536"/>
    </row>
    <row r="19" spans="1:28" ht="15" thickBot="1" x14ac:dyDescent="0.35">
      <c r="A19" s="428"/>
      <c r="B19" s="443" t="s">
        <v>1190</v>
      </c>
      <c r="C19" s="396" t="s">
        <v>60</v>
      </c>
      <c r="J19" s="536"/>
      <c r="K19" s="536"/>
      <c r="L19" s="536"/>
      <c r="M19" s="536"/>
      <c r="N19" s="536"/>
      <c r="O19" s="536"/>
      <c r="P19" s="536"/>
      <c r="Q19" s="536"/>
      <c r="R19" s="536"/>
      <c r="S19" s="536"/>
      <c r="T19" s="536"/>
      <c r="U19" s="536"/>
      <c r="V19" s="536"/>
      <c r="W19" s="536"/>
      <c r="X19" s="536"/>
      <c r="Y19" s="536"/>
    </row>
    <row r="20" spans="1:28" ht="15" thickBot="1" x14ac:dyDescent="0.35">
      <c r="A20" s="428"/>
      <c r="B20" s="443" t="s">
        <v>1191</v>
      </c>
      <c r="C20" s="396" t="s">
        <v>60</v>
      </c>
      <c r="J20" s="536"/>
      <c r="K20" s="536"/>
      <c r="L20" s="536"/>
      <c r="M20" s="536"/>
      <c r="N20" s="536"/>
      <c r="O20" s="536"/>
      <c r="P20" s="536"/>
      <c r="Q20" s="536"/>
      <c r="R20" s="536"/>
      <c r="S20" s="536"/>
      <c r="T20" s="536"/>
      <c r="U20" s="536"/>
      <c r="V20" s="536"/>
      <c r="W20" s="536"/>
      <c r="X20" s="536"/>
      <c r="Y20" s="536"/>
    </row>
    <row r="21" spans="1:28" ht="15" thickBot="1" x14ac:dyDescent="0.35">
      <c r="A21" s="428"/>
      <c r="B21" s="443" t="s">
        <v>1192</v>
      </c>
      <c r="C21" s="396" t="s">
        <v>60</v>
      </c>
      <c r="J21" s="536"/>
      <c r="K21" s="536"/>
      <c r="L21" s="536"/>
      <c r="M21" s="536"/>
      <c r="N21" s="536"/>
      <c r="O21" s="536"/>
      <c r="P21" s="536"/>
      <c r="Q21" s="536"/>
      <c r="R21" s="536"/>
      <c r="S21" s="536"/>
      <c r="T21" s="536"/>
      <c r="U21" s="536"/>
      <c r="V21" s="536"/>
      <c r="W21" s="536"/>
      <c r="X21" s="536"/>
      <c r="Y21" s="536"/>
      <c r="Z21" s="536"/>
      <c r="AA21" s="536"/>
      <c r="AB21" s="536"/>
    </row>
    <row r="22" spans="1:28" ht="15" thickBot="1" x14ac:dyDescent="0.35">
      <c r="A22" s="428"/>
      <c r="B22" s="443" t="s">
        <v>1193</v>
      </c>
      <c r="C22" s="396" t="s">
        <v>60</v>
      </c>
      <c r="J22" s="444"/>
      <c r="K22" s="444"/>
      <c r="L22" s="444"/>
      <c r="M22" s="444"/>
      <c r="N22" s="444"/>
      <c r="O22" s="444"/>
      <c r="P22" s="444"/>
      <c r="Q22" s="444"/>
      <c r="R22" s="444"/>
      <c r="S22" s="444"/>
      <c r="T22" s="444"/>
      <c r="U22" s="444"/>
      <c r="V22" s="444"/>
      <c r="W22" s="444"/>
      <c r="X22" s="444"/>
      <c r="Y22" s="444"/>
      <c r="Z22" s="444"/>
      <c r="AA22" s="444"/>
      <c r="AB22" s="444"/>
    </row>
    <row r="23" spans="1:28" ht="15" thickBot="1" x14ac:dyDescent="0.35">
      <c r="A23" s="428"/>
      <c r="B23" s="443" t="s">
        <v>1194</v>
      </c>
      <c r="C23" s="396" t="s">
        <v>60</v>
      </c>
      <c r="J23" s="444"/>
      <c r="K23" s="444"/>
      <c r="L23" s="444"/>
      <c r="M23" s="444"/>
      <c r="N23" s="444"/>
      <c r="O23" s="444"/>
      <c r="P23" s="444"/>
      <c r="Q23" s="444"/>
      <c r="R23" s="444"/>
      <c r="S23" s="444"/>
      <c r="T23" s="444"/>
      <c r="U23" s="444"/>
      <c r="V23" s="444"/>
      <c r="W23" s="444"/>
      <c r="X23" s="444"/>
      <c r="Y23" s="444"/>
      <c r="Z23" s="444"/>
      <c r="AA23" s="444"/>
      <c r="AB23" s="444"/>
    </row>
    <row r="24" spans="1:28" ht="15" thickBot="1" x14ac:dyDescent="0.35">
      <c r="A24" s="428"/>
      <c r="B24" s="443" t="s">
        <v>1195</v>
      </c>
      <c r="C24" s="396" t="s">
        <v>60</v>
      </c>
      <c r="J24" s="444"/>
      <c r="K24" s="444"/>
      <c r="L24" s="444"/>
      <c r="M24" s="444"/>
      <c r="N24" s="444"/>
      <c r="O24" s="444"/>
      <c r="P24" s="444"/>
      <c r="Q24" s="444"/>
      <c r="R24" s="444"/>
      <c r="S24" s="444"/>
      <c r="T24" s="444"/>
      <c r="U24" s="444"/>
      <c r="V24" s="444"/>
      <c r="W24" s="444"/>
      <c r="X24" s="444"/>
      <c r="Y24" s="444"/>
      <c r="Z24" s="444"/>
      <c r="AA24" s="444"/>
      <c r="AB24" s="444"/>
    </row>
    <row r="25" spans="1:28" ht="29.4" thickBot="1" x14ac:dyDescent="0.35">
      <c r="A25" s="428"/>
      <c r="B25" s="443" t="s">
        <v>1196</v>
      </c>
      <c r="C25" s="396" t="s">
        <v>60</v>
      </c>
      <c r="J25" s="536" t="s">
        <v>12</v>
      </c>
      <c r="K25" s="536"/>
      <c r="L25" s="536"/>
      <c r="M25" s="536"/>
      <c r="N25" s="536"/>
      <c r="O25" s="536"/>
      <c r="P25" s="536"/>
      <c r="Q25" s="536"/>
      <c r="R25" s="536"/>
      <c r="S25" s="536"/>
      <c r="T25" s="536"/>
      <c r="U25" s="536"/>
      <c r="V25" s="536"/>
      <c r="W25" s="536"/>
      <c r="X25" s="536"/>
      <c r="Y25" s="536"/>
      <c r="Z25" s="536"/>
      <c r="AA25" s="536"/>
      <c r="AB25" s="536"/>
    </row>
    <row r="26" spans="1:28" ht="29.4" thickBot="1" x14ac:dyDescent="0.35">
      <c r="A26" s="428"/>
      <c r="B26" s="443" t="s">
        <v>1197</v>
      </c>
      <c r="C26" s="396" t="s">
        <v>60</v>
      </c>
      <c r="J26" s="536"/>
      <c r="K26" s="536"/>
      <c r="L26" s="536"/>
      <c r="M26" s="536"/>
      <c r="N26" s="536"/>
      <c r="O26" s="536"/>
      <c r="P26" s="536"/>
      <c r="Q26" s="536"/>
      <c r="R26" s="536"/>
      <c r="S26" s="536"/>
      <c r="T26" s="536"/>
      <c r="U26" s="536"/>
      <c r="V26" s="536"/>
      <c r="W26" s="536"/>
      <c r="X26" s="536"/>
      <c r="Y26" s="536"/>
      <c r="Z26" s="536"/>
      <c r="AA26" s="536"/>
      <c r="AB26" s="536"/>
    </row>
    <row r="27" spans="1:28" ht="29.4" thickBot="1" x14ac:dyDescent="0.35">
      <c r="A27" s="428"/>
      <c r="B27" s="443" t="s">
        <v>1198</v>
      </c>
      <c r="C27" s="396" t="s">
        <v>60</v>
      </c>
      <c r="J27" s="537"/>
      <c r="K27" s="537"/>
      <c r="L27" s="537"/>
      <c r="M27" s="537"/>
      <c r="N27" s="537"/>
      <c r="O27" s="537"/>
      <c r="P27" s="537"/>
      <c r="Q27" s="537"/>
      <c r="R27" s="537"/>
      <c r="S27" s="537"/>
      <c r="T27" s="537"/>
      <c r="U27" s="537"/>
      <c r="V27" s="537"/>
      <c r="W27" s="537"/>
      <c r="X27" s="537"/>
      <c r="Y27" s="537"/>
      <c r="Z27" s="537"/>
      <c r="AA27" s="537"/>
      <c r="AB27" s="537"/>
    </row>
    <row r="28" spans="1:28" ht="15" thickBot="1" x14ac:dyDescent="0.35">
      <c r="A28" s="428"/>
      <c r="B28" s="443" t="s">
        <v>1199</v>
      </c>
      <c r="C28" s="396" t="s">
        <v>60</v>
      </c>
      <c r="J28" s="410"/>
      <c r="Q28" s="445"/>
      <c r="R28" s="445"/>
    </row>
    <row r="29" spans="1:28" ht="15" thickBot="1" x14ac:dyDescent="0.35">
      <c r="A29" s="428"/>
      <c r="B29" s="443" t="s">
        <v>1200</v>
      </c>
      <c r="C29" s="396" t="s">
        <v>60</v>
      </c>
      <c r="J29" s="445"/>
      <c r="K29" s="445"/>
    </row>
    <row r="30" spans="1:28" ht="15" thickBot="1" x14ac:dyDescent="0.35">
      <c r="A30" s="428"/>
      <c r="B30" s="443" t="s">
        <v>1201</v>
      </c>
      <c r="C30" s="396" t="s">
        <v>60</v>
      </c>
      <c r="T30" s="445"/>
      <c r="U30" s="445"/>
      <c r="V30" s="445"/>
    </row>
    <row r="31" spans="1:28" ht="15" thickBot="1" x14ac:dyDescent="0.35">
      <c r="A31" s="428"/>
      <c r="B31" s="443" t="s">
        <v>1202</v>
      </c>
      <c r="C31" s="396" t="s">
        <v>60</v>
      </c>
      <c r="D31" s="445"/>
      <c r="E31" s="445"/>
      <c r="F31" s="445"/>
      <c r="G31" s="445"/>
      <c r="H31" s="445"/>
      <c r="I31" s="445"/>
      <c r="J31" s="445"/>
      <c r="K31" s="445"/>
      <c r="L31" s="445"/>
      <c r="M31" s="445"/>
      <c r="N31" s="445"/>
      <c r="O31" s="445"/>
    </row>
    <row r="32" spans="1:28" ht="15" thickBot="1" x14ac:dyDescent="0.35">
      <c r="A32" s="428"/>
      <c r="B32" s="443" t="s">
        <v>1203</v>
      </c>
      <c r="C32" s="396" t="s">
        <v>60</v>
      </c>
      <c r="D32" s="401"/>
      <c r="E32" s="401"/>
      <c r="F32" s="401"/>
      <c r="G32" s="401"/>
      <c r="H32" s="401"/>
      <c r="I32" s="401"/>
      <c r="J32" s="401"/>
      <c r="K32" s="401"/>
      <c r="L32" s="401"/>
      <c r="M32" s="401"/>
      <c r="N32" s="401"/>
      <c r="T32" s="401"/>
      <c r="U32" s="401"/>
    </row>
    <row r="33" spans="1:33" ht="29.4" thickBot="1" x14ac:dyDescent="0.35">
      <c r="A33" s="428"/>
      <c r="B33" s="443" t="s">
        <v>1204</v>
      </c>
      <c r="C33" s="396" t="s">
        <v>60</v>
      </c>
    </row>
    <row r="34" spans="1:33" ht="15" thickBot="1" x14ac:dyDescent="0.35">
      <c r="A34" s="428"/>
      <c r="B34" s="443" t="s">
        <v>1205</v>
      </c>
      <c r="C34" s="396" t="s">
        <v>60</v>
      </c>
      <c r="D34" s="443"/>
      <c r="E34" s="443"/>
      <c r="F34" s="443"/>
      <c r="G34" s="443"/>
      <c r="H34" s="443"/>
      <c r="I34" s="443"/>
      <c r="J34" s="443"/>
      <c r="K34" s="443"/>
      <c r="L34" s="443"/>
      <c r="M34" s="443"/>
      <c r="N34" s="443"/>
      <c r="O34" s="443"/>
      <c r="P34" s="443"/>
      <c r="Q34" s="443"/>
      <c r="R34" s="443"/>
      <c r="S34" s="443"/>
    </row>
    <row r="35" spans="1:33" ht="29.4" thickBot="1" x14ac:dyDescent="0.35">
      <c r="A35" s="428"/>
      <c r="B35" s="443" t="s">
        <v>1206</v>
      </c>
      <c r="C35" s="396" t="s">
        <v>60</v>
      </c>
    </row>
    <row r="36" spans="1:33" ht="43.8" thickBot="1" x14ac:dyDescent="0.35">
      <c r="A36" s="428"/>
      <c r="B36" s="443" t="s">
        <v>1207</v>
      </c>
      <c r="C36" s="396" t="s">
        <v>60</v>
      </c>
    </row>
    <row r="37" spans="1:33" ht="43.8" thickBot="1" x14ac:dyDescent="0.35">
      <c r="A37" s="428"/>
      <c r="B37" s="443" t="s">
        <v>1208</v>
      </c>
      <c r="C37" s="396" t="s">
        <v>60</v>
      </c>
    </row>
    <row r="38" spans="1:33" ht="15" thickBot="1" x14ac:dyDescent="0.35">
      <c r="A38" s="428"/>
      <c r="B38" s="443" t="s">
        <v>1209</v>
      </c>
      <c r="C38" s="396" t="s">
        <v>60</v>
      </c>
    </row>
    <row r="39" spans="1:33" ht="15" thickBot="1" x14ac:dyDescent="0.35">
      <c r="A39" s="428"/>
      <c r="B39" s="443" t="s">
        <v>1210</v>
      </c>
      <c r="C39" s="396" t="s">
        <v>60</v>
      </c>
      <c r="D39" s="445"/>
      <c r="E39" s="445"/>
      <c r="F39" s="445"/>
      <c r="G39" s="445"/>
      <c r="H39" s="445"/>
      <c r="I39" s="445"/>
    </row>
    <row r="40" spans="1:33" ht="15" thickBot="1" x14ac:dyDescent="0.35">
      <c r="A40" s="428"/>
      <c r="B40" s="443" t="s">
        <v>1211</v>
      </c>
      <c r="C40" s="396" t="s">
        <v>60</v>
      </c>
      <c r="D40" s="445"/>
      <c r="E40" s="445"/>
      <c r="F40" s="445"/>
      <c r="G40" s="445"/>
      <c r="H40" s="445"/>
      <c r="I40" s="445"/>
    </row>
    <row r="41" spans="1:33" ht="15" thickBot="1" x14ac:dyDescent="0.35">
      <c r="A41" s="428"/>
      <c r="B41" s="443" t="s">
        <v>1212</v>
      </c>
      <c r="C41" s="396" t="s">
        <v>60</v>
      </c>
      <c r="D41" s="445"/>
      <c r="E41" s="445"/>
      <c r="F41" s="445"/>
      <c r="G41" s="445"/>
      <c r="H41" s="445"/>
      <c r="I41" s="445"/>
    </row>
    <row r="42" spans="1:33" ht="15" thickBot="1" x14ac:dyDescent="0.35">
      <c r="A42" s="428"/>
      <c r="B42" s="443" t="s">
        <v>1213</v>
      </c>
      <c r="C42" s="396" t="s">
        <v>60</v>
      </c>
      <c r="D42" s="448"/>
      <c r="E42" s="448"/>
      <c r="F42" s="448"/>
      <c r="G42" s="448"/>
      <c r="H42" s="448"/>
      <c r="I42" s="448"/>
    </row>
    <row r="43" spans="1:33" ht="15" thickBot="1" x14ac:dyDescent="0.35">
      <c r="A43" s="428"/>
      <c r="B43" s="443" t="s">
        <v>1214</v>
      </c>
      <c r="C43" s="396" t="s">
        <v>60</v>
      </c>
    </row>
    <row r="44" spans="1:33" ht="15" thickBot="1" x14ac:dyDescent="0.35">
      <c r="A44" s="428"/>
      <c r="B44" s="443" t="s">
        <v>1215</v>
      </c>
      <c r="C44" s="396" t="s">
        <v>60</v>
      </c>
      <c r="D44" s="444"/>
      <c r="E44" s="444"/>
      <c r="F44" s="444"/>
      <c r="G44" s="444"/>
      <c r="H44" s="444"/>
      <c r="I44" s="444"/>
      <c r="J44" s="444"/>
      <c r="K44" s="444"/>
      <c r="L44" s="444"/>
      <c r="M44" s="444"/>
      <c r="N44" s="444"/>
      <c r="O44" s="444"/>
      <c r="P44" s="444"/>
      <c r="Q44" s="444"/>
      <c r="R44" s="444"/>
      <c r="S44" s="444"/>
      <c r="T44" s="444"/>
      <c r="U44" s="444"/>
      <c r="V44" s="444"/>
      <c r="W44" s="444"/>
      <c r="X44" s="444"/>
      <c r="Y44" s="444"/>
      <c r="Z44" s="444"/>
      <c r="AA44" s="444"/>
      <c r="AB44" s="444"/>
      <c r="AC44" s="444"/>
      <c r="AD44" s="444"/>
      <c r="AE44" s="444"/>
      <c r="AF44" s="444"/>
      <c r="AG44" s="444"/>
    </row>
    <row r="45" spans="1:33" ht="15" thickBot="1" x14ac:dyDescent="0.35">
      <c r="A45" s="428"/>
      <c r="B45" s="443" t="s">
        <v>1216</v>
      </c>
      <c r="C45" s="396" t="s">
        <v>60</v>
      </c>
    </row>
    <row r="46" spans="1:33" ht="15" thickBot="1" x14ac:dyDescent="0.35">
      <c r="A46" s="428"/>
      <c r="B46" s="443" t="s">
        <v>1217</v>
      </c>
      <c r="C46" s="396" t="s">
        <v>60</v>
      </c>
    </row>
    <row r="47" spans="1:33" x14ac:dyDescent="0.3">
      <c r="C47" s="414"/>
    </row>
    <row r="48" spans="1:33" x14ac:dyDescent="0.3">
      <c r="C48" s="414"/>
    </row>
    <row r="49" spans="3:3" x14ac:dyDescent="0.3">
      <c r="C49" s="414"/>
    </row>
    <row r="50" spans="3:3" x14ac:dyDescent="0.3">
      <c r="C50" s="414"/>
    </row>
    <row r="51" spans="3:3" x14ac:dyDescent="0.3">
      <c r="C51" s="414"/>
    </row>
    <row r="52" spans="3:3" x14ac:dyDescent="0.3">
      <c r="C52" s="414"/>
    </row>
    <row r="53" spans="3:3" x14ac:dyDescent="0.3">
      <c r="C53" s="414"/>
    </row>
    <row r="54" spans="3:3" x14ac:dyDescent="0.3">
      <c r="C54" s="414"/>
    </row>
    <row r="55" spans="3:3" x14ac:dyDescent="0.3">
      <c r="C55" s="414"/>
    </row>
    <row r="56" spans="3:3" x14ac:dyDescent="0.3">
      <c r="C56" s="414"/>
    </row>
    <row r="57" spans="3:3" x14ac:dyDescent="0.3">
      <c r="C57" s="414"/>
    </row>
  </sheetData>
  <mergeCells count="10">
    <mergeCell ref="J21:AB21"/>
    <mergeCell ref="J25:AB25"/>
    <mergeCell ref="J26:AB26"/>
    <mergeCell ref="J27:AB27"/>
    <mergeCell ref="J15:Y15"/>
    <mergeCell ref="J16:Y16"/>
    <mergeCell ref="J17:Y17"/>
    <mergeCell ref="J18:Y18"/>
    <mergeCell ref="J19:Y19"/>
    <mergeCell ref="J20:Y20"/>
  </mergeCells>
  <dataValidations count="1">
    <dataValidation type="list" allowBlank="1" showInputMessage="1" showErrorMessage="1" sqref="C2:C57">
      <formula1>"Oui,Non,Pas"</formula1>
    </dataValidation>
  </dataValidation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7"/>
  <sheetViews>
    <sheetView zoomScale="70" zoomScaleNormal="70" workbookViewId="0">
      <selection activeCell="J6" sqref="J6"/>
    </sheetView>
  </sheetViews>
  <sheetFormatPr baseColWidth="10" defaultColWidth="11.44140625" defaultRowHeight="14.4" x14ac:dyDescent="0.3"/>
  <cols>
    <col min="1" max="1" width="10.5546875" style="436" customWidth="1"/>
    <col min="2" max="2" width="103.33203125" style="436" customWidth="1"/>
    <col min="3" max="3" width="11.44140625" style="449"/>
    <col min="4" max="4" width="11.44140625" style="436"/>
    <col min="5" max="5" width="69" style="436" customWidth="1"/>
    <col min="6" max="6" width="10.109375" style="436" customWidth="1"/>
    <col min="7" max="7" width="12.5546875" style="436" customWidth="1"/>
    <col min="8" max="8" width="10.33203125" style="436" customWidth="1"/>
    <col min="9" max="9" width="7.6640625" style="436" customWidth="1"/>
    <col min="10" max="10" width="6" style="436" customWidth="1"/>
    <col min="11" max="14" width="11.44140625" style="436"/>
    <col min="15" max="15" width="21.109375" style="436" customWidth="1"/>
    <col min="16" max="16" width="28.33203125" style="436" customWidth="1"/>
    <col min="17" max="17" width="29" style="436" customWidth="1"/>
    <col min="18" max="18" width="5" style="436" customWidth="1"/>
    <col min="19" max="19" width="8.109375" style="436" customWidth="1"/>
    <col min="20" max="20" width="6" style="436" customWidth="1"/>
    <col min="21" max="21" width="1.88671875" style="436" customWidth="1"/>
    <col min="22" max="22" width="1" style="436" customWidth="1"/>
    <col min="23" max="23" width="5.109375" style="436" customWidth="1"/>
    <col min="24" max="24" width="6.109375" style="436" customWidth="1"/>
    <col min="25" max="16384" width="11.44140625" style="436"/>
  </cols>
  <sheetData>
    <row r="1" spans="1:26" s="428" customFormat="1" ht="15" thickBot="1" x14ac:dyDescent="0.35">
      <c r="A1" s="428" t="s">
        <v>12</v>
      </c>
      <c r="B1" s="429" t="s">
        <v>54</v>
      </c>
      <c r="C1" s="430" t="s">
        <v>55</v>
      </c>
      <c r="D1" s="431"/>
      <c r="E1" s="432" t="s">
        <v>7</v>
      </c>
      <c r="F1" s="432" t="s">
        <v>2</v>
      </c>
      <c r="G1" s="432" t="s">
        <v>3</v>
      </c>
      <c r="H1" s="432" t="s">
        <v>4</v>
      </c>
      <c r="I1" s="432" t="s">
        <v>56</v>
      </c>
      <c r="J1" s="432" t="s">
        <v>57</v>
      </c>
      <c r="K1" s="432" t="s">
        <v>58</v>
      </c>
      <c r="L1" s="431"/>
      <c r="M1" s="431"/>
      <c r="N1" s="431"/>
      <c r="O1" s="431"/>
      <c r="P1" s="433"/>
      <c r="Q1" s="431"/>
      <c r="R1" s="431"/>
      <c r="S1" s="434" t="s">
        <v>12</v>
      </c>
    </row>
    <row r="2" spans="1:26" ht="29.4" thickBot="1" x14ac:dyDescent="0.35">
      <c r="A2" s="435" t="s">
        <v>12</v>
      </c>
      <c r="B2" s="443" t="s">
        <v>1218</v>
      </c>
      <c r="C2" s="396" t="s">
        <v>60</v>
      </c>
      <c r="D2" s="397"/>
      <c r="E2" s="437" t="s">
        <v>1114</v>
      </c>
      <c r="F2" s="405">
        <f>SUM(F3:F7)</f>
        <v>11</v>
      </c>
      <c r="G2" s="405">
        <f>SUM(G3:G7)</f>
        <v>1</v>
      </c>
      <c r="H2" s="405">
        <f>SUM(H3:H7)</f>
        <v>2</v>
      </c>
      <c r="I2" s="405">
        <f>SUM(F2:H2)</f>
        <v>14</v>
      </c>
      <c r="J2" s="438">
        <f>SUM(J3:J7)/COUNTIF(J3:J7,"&gt;-1")</f>
        <v>4.75</v>
      </c>
      <c r="K2" s="450">
        <f>SUM(K3:K7)/E8</f>
        <v>2.6</v>
      </c>
      <c r="L2" s="401"/>
      <c r="M2" s="401"/>
      <c r="N2" s="401"/>
      <c r="O2" s="401"/>
      <c r="P2" s="401"/>
      <c r="Q2" s="401"/>
      <c r="R2" s="402"/>
      <c r="S2" s="401"/>
    </row>
    <row r="3" spans="1:26" ht="15" thickBot="1" x14ac:dyDescent="0.35">
      <c r="A3" s="439" t="s">
        <v>12</v>
      </c>
      <c r="B3" s="443" t="s">
        <v>1219</v>
      </c>
      <c r="C3" s="396" t="s">
        <v>63</v>
      </c>
      <c r="D3" s="401"/>
      <c r="E3" s="312" t="s">
        <v>1220</v>
      </c>
      <c r="F3" s="422">
        <f>COUNTIF(C2:C6,"Oui")</f>
        <v>3</v>
      </c>
      <c r="G3" s="422">
        <f>COUNTIF(C2:C6,"Non")</f>
        <v>1</v>
      </c>
      <c r="H3" s="422">
        <f>COUNTIF(C2:C6,"Pas")</f>
        <v>1</v>
      </c>
      <c r="I3" s="405">
        <f>SUM(F3:H3)</f>
        <v>5</v>
      </c>
      <c r="J3" s="438">
        <f>IF(I3=H3,0,5*F3/SUM(F3,G3))</f>
        <v>3.75</v>
      </c>
      <c r="K3" s="450">
        <v>3</v>
      </c>
      <c r="L3" s="401"/>
      <c r="M3" s="401"/>
      <c r="N3" s="401"/>
      <c r="O3" s="401"/>
      <c r="P3" s="401"/>
      <c r="Q3" s="401"/>
      <c r="R3" s="406"/>
      <c r="S3" s="401"/>
    </row>
    <row r="4" spans="1:26" ht="15" thickBot="1" x14ac:dyDescent="0.35">
      <c r="A4" s="439" t="s">
        <v>12</v>
      </c>
      <c r="B4" s="443" t="s">
        <v>1221</v>
      </c>
      <c r="C4" s="396" t="s">
        <v>69</v>
      </c>
      <c r="E4" s="312" t="s">
        <v>1222</v>
      </c>
      <c r="F4" s="422">
        <f>COUNTIF(C7:C9,"Oui")</f>
        <v>2</v>
      </c>
      <c r="G4" s="422">
        <f>COUNTIF(C7:C9,"Non")</f>
        <v>0</v>
      </c>
      <c r="H4" s="422">
        <f>COUNTIF(C7:C9,"Pas")</f>
        <v>1</v>
      </c>
      <c r="I4" s="405">
        <f t="shared" ref="I4:I7" si="0">SUM(F4:H4)</f>
        <v>3</v>
      </c>
      <c r="J4" s="438">
        <f t="shared" ref="J4:J7" si="1">IF(I4=H4,0,5*F4/SUM(F4,G4))</f>
        <v>5</v>
      </c>
      <c r="K4" s="312">
        <v>3</v>
      </c>
      <c r="S4" s="408"/>
    </row>
    <row r="5" spans="1:26" ht="15" thickBot="1" x14ac:dyDescent="0.35">
      <c r="A5" s="439"/>
      <c r="B5" s="443" t="s">
        <v>1223</v>
      </c>
      <c r="C5" s="396" t="s">
        <v>60</v>
      </c>
      <c r="E5" s="312" t="s">
        <v>1224</v>
      </c>
      <c r="F5" s="422">
        <f>COUNTIF(C10:C11,"Oui")</f>
        <v>2</v>
      </c>
      <c r="G5" s="422">
        <f>COUNTIF(C10:C11,"Non")</f>
        <v>0</v>
      </c>
      <c r="H5" s="422">
        <f>COUNTIF(C10:C11,"Pas")</f>
        <v>0</v>
      </c>
      <c r="I5" s="405">
        <f t="shared" si="0"/>
        <v>2</v>
      </c>
      <c r="J5" s="438">
        <f t="shared" si="1"/>
        <v>5</v>
      </c>
      <c r="K5" s="312">
        <v>3</v>
      </c>
      <c r="S5" s="408"/>
    </row>
    <row r="6" spans="1:26" ht="15" thickBot="1" x14ac:dyDescent="0.35">
      <c r="A6" s="439"/>
      <c r="B6" s="443" t="s">
        <v>1225</v>
      </c>
      <c r="C6" s="396" t="s">
        <v>60</v>
      </c>
      <c r="E6" s="312" t="s">
        <v>1226</v>
      </c>
      <c r="F6" s="422">
        <f>COUNTIF(C12:C13,"Oui")</f>
        <v>2</v>
      </c>
      <c r="G6" s="422">
        <f>COUNTIF(C12:C13,"Non")</f>
        <v>0</v>
      </c>
      <c r="H6" s="422">
        <f>COUNTIF(C12:C13,"Pas")</f>
        <v>0</v>
      </c>
      <c r="I6" s="405">
        <f t="shared" si="0"/>
        <v>2</v>
      </c>
      <c r="J6" s="438">
        <f t="shared" si="1"/>
        <v>5</v>
      </c>
      <c r="K6" s="312">
        <v>2</v>
      </c>
      <c r="S6" s="408"/>
    </row>
    <row r="7" spans="1:26" ht="17.100000000000001" customHeight="1" thickBot="1" x14ac:dyDescent="0.35">
      <c r="A7" s="439" t="s">
        <v>12</v>
      </c>
      <c r="B7" s="443" t="s">
        <v>1227</v>
      </c>
      <c r="C7" s="396" t="s">
        <v>60</v>
      </c>
      <c r="E7" s="312" t="s">
        <v>1228</v>
      </c>
      <c r="F7" s="424">
        <f>COUNTIF(C14:C15,"Oui")</f>
        <v>2</v>
      </c>
      <c r="G7" s="424">
        <f>COUNTIF(C14:C15,"Non")</f>
        <v>0</v>
      </c>
      <c r="H7" s="424">
        <f>COUNTIF(C14:C15,"Pas")</f>
        <v>0</v>
      </c>
      <c r="I7" s="405">
        <f t="shared" si="0"/>
        <v>2</v>
      </c>
      <c r="J7" s="438">
        <f t="shared" si="1"/>
        <v>5</v>
      </c>
      <c r="K7" s="312">
        <v>2</v>
      </c>
      <c r="S7" s="408"/>
    </row>
    <row r="8" spans="1:26" ht="12.75" customHeight="1" thickBot="1" x14ac:dyDescent="0.35">
      <c r="A8" s="439" t="s">
        <v>12</v>
      </c>
      <c r="B8" s="443" t="s">
        <v>1229</v>
      </c>
      <c r="C8" s="396" t="s">
        <v>60</v>
      </c>
      <c r="E8" s="436">
        <f>COUNTIF(J3:J7,"&gt;-1")</f>
        <v>5</v>
      </c>
      <c r="J8" s="451"/>
      <c r="S8" s="408"/>
    </row>
    <row r="9" spans="1:26" ht="33.6" customHeight="1" thickBot="1" x14ac:dyDescent="0.35">
      <c r="A9" s="439" t="s">
        <v>12</v>
      </c>
      <c r="B9" s="443" t="s">
        <v>1230</v>
      </c>
      <c r="C9" s="396" t="s">
        <v>69</v>
      </c>
      <c r="J9" s="410"/>
      <c r="S9" s="408"/>
    </row>
    <row r="10" spans="1:26" ht="18.600000000000001" customHeight="1" thickBot="1" x14ac:dyDescent="0.35">
      <c r="A10" s="439" t="s">
        <v>12</v>
      </c>
      <c r="B10" s="443" t="s">
        <v>1231</v>
      </c>
      <c r="C10" s="396" t="s">
        <v>60</v>
      </c>
      <c r="J10" s="410"/>
      <c r="S10" s="408"/>
    </row>
    <row r="11" spans="1:26" ht="15" thickBot="1" x14ac:dyDescent="0.35">
      <c r="A11" s="439" t="s">
        <v>12</v>
      </c>
      <c r="B11" s="443" t="s">
        <v>1232</v>
      </c>
      <c r="C11" s="396" t="s">
        <v>60</v>
      </c>
      <c r="J11" s="410"/>
      <c r="S11" s="408"/>
    </row>
    <row r="12" spans="1:26" ht="15" thickBot="1" x14ac:dyDescent="0.35">
      <c r="A12" s="439" t="s">
        <v>12</v>
      </c>
      <c r="B12" s="436" t="s">
        <v>1233</v>
      </c>
      <c r="C12" s="396" t="s">
        <v>60</v>
      </c>
      <c r="J12" s="410"/>
      <c r="S12" s="408"/>
    </row>
    <row r="13" spans="1:26" ht="19.5" customHeight="1" thickBot="1" x14ac:dyDescent="0.35">
      <c r="A13" s="439" t="s">
        <v>12</v>
      </c>
      <c r="B13" s="436" t="s">
        <v>1234</v>
      </c>
      <c r="C13" s="396" t="s">
        <v>60</v>
      </c>
      <c r="J13" s="410"/>
      <c r="S13" s="408"/>
    </row>
    <row r="14" spans="1:26" ht="19.5" customHeight="1" thickBot="1" x14ac:dyDescent="0.35">
      <c r="A14" s="439" t="s">
        <v>12</v>
      </c>
      <c r="B14" s="443" t="s">
        <v>1235</v>
      </c>
      <c r="C14" s="396" t="s">
        <v>60</v>
      </c>
      <c r="D14" s="401"/>
      <c r="E14" s="401"/>
      <c r="F14" s="401"/>
      <c r="G14" s="401"/>
      <c r="H14" s="401"/>
      <c r="I14" s="401"/>
      <c r="J14" s="536"/>
      <c r="K14" s="538"/>
      <c r="L14" s="538"/>
      <c r="M14" s="538"/>
      <c r="N14" s="538"/>
      <c r="O14" s="538"/>
      <c r="P14" s="538"/>
      <c r="Q14" s="538"/>
      <c r="R14" s="538"/>
      <c r="S14" s="537"/>
      <c r="T14" s="537"/>
      <c r="U14" s="537"/>
      <c r="V14" s="537"/>
      <c r="W14" s="537"/>
      <c r="X14" s="537"/>
      <c r="Y14" s="537"/>
      <c r="Z14" s="537"/>
    </row>
    <row r="15" spans="1:26" ht="29.4" thickBot="1" x14ac:dyDescent="0.35">
      <c r="A15" s="452" t="s">
        <v>12</v>
      </c>
      <c r="B15" s="453" t="s">
        <v>1236</v>
      </c>
      <c r="C15" s="396" t="s">
        <v>60</v>
      </c>
      <c r="D15" s="401"/>
      <c r="E15" s="401"/>
      <c r="F15" s="401"/>
      <c r="G15" s="401"/>
      <c r="H15" s="401"/>
      <c r="I15" s="401"/>
      <c r="J15" s="536"/>
      <c r="K15" s="538"/>
      <c r="L15" s="538"/>
      <c r="M15" s="538"/>
      <c r="N15" s="538"/>
      <c r="O15" s="538"/>
      <c r="P15" s="538"/>
      <c r="Q15" s="538"/>
      <c r="R15" s="538"/>
      <c r="S15" s="538"/>
      <c r="T15" s="538"/>
      <c r="U15" s="538"/>
      <c r="V15" s="538"/>
      <c r="W15" s="538"/>
      <c r="X15" s="538"/>
      <c r="Y15" s="538"/>
    </row>
    <row r="16" spans="1:26" x14ac:dyDescent="0.3">
      <c r="A16" s="443" t="s">
        <v>12</v>
      </c>
      <c r="B16" s="443"/>
      <c r="C16" s="414"/>
      <c r="J16" s="536"/>
      <c r="K16" s="538"/>
      <c r="L16" s="538"/>
      <c r="M16" s="538"/>
      <c r="N16" s="538"/>
      <c r="O16" s="538"/>
      <c r="P16" s="538"/>
      <c r="Q16" s="538"/>
      <c r="R16" s="538"/>
      <c r="S16" s="538"/>
      <c r="T16" s="538"/>
      <c r="U16" s="538"/>
      <c r="V16" s="538"/>
      <c r="W16" s="538"/>
      <c r="X16" s="538"/>
      <c r="Y16" s="538"/>
    </row>
    <row r="17" spans="2:28" x14ac:dyDescent="0.3">
      <c r="C17" s="414"/>
      <c r="J17" s="536"/>
      <c r="K17" s="536"/>
      <c r="L17" s="536"/>
      <c r="M17" s="536"/>
      <c r="N17" s="536"/>
      <c r="O17" s="536"/>
      <c r="P17" s="536"/>
      <c r="Q17" s="536"/>
      <c r="R17" s="536"/>
      <c r="S17" s="536"/>
      <c r="T17" s="536"/>
      <c r="U17" s="536"/>
      <c r="V17" s="536"/>
      <c r="W17" s="536"/>
      <c r="X17" s="536"/>
      <c r="Y17" s="536"/>
    </row>
    <row r="18" spans="2:28" x14ac:dyDescent="0.3">
      <c r="C18" s="414"/>
      <c r="J18" s="536"/>
      <c r="K18" s="536"/>
      <c r="L18" s="536"/>
      <c r="M18" s="536"/>
      <c r="N18" s="536"/>
      <c r="O18" s="536"/>
      <c r="P18" s="536"/>
      <c r="Q18" s="536"/>
      <c r="R18" s="536"/>
      <c r="S18" s="536"/>
      <c r="T18" s="536"/>
      <c r="U18" s="536"/>
      <c r="V18" s="536"/>
      <c r="W18" s="536"/>
      <c r="X18" s="536"/>
      <c r="Y18" s="536"/>
    </row>
    <row r="19" spans="2:28" x14ac:dyDescent="0.3">
      <c r="B19" s="443"/>
      <c r="C19" s="414"/>
      <c r="J19" s="536"/>
      <c r="K19" s="536"/>
      <c r="L19" s="536"/>
      <c r="M19" s="536"/>
      <c r="N19" s="536"/>
      <c r="O19" s="536"/>
      <c r="P19" s="536"/>
      <c r="Q19" s="536"/>
      <c r="R19" s="536"/>
      <c r="S19" s="536"/>
      <c r="T19" s="536"/>
      <c r="U19" s="536"/>
      <c r="V19" s="536"/>
      <c r="W19" s="536"/>
      <c r="X19" s="536"/>
      <c r="Y19" s="536"/>
    </row>
    <row r="20" spans="2:28" x14ac:dyDescent="0.3">
      <c r="B20" s="443"/>
      <c r="C20" s="414"/>
      <c r="J20" s="536"/>
      <c r="K20" s="536"/>
      <c r="L20" s="536"/>
      <c r="M20" s="536"/>
      <c r="N20" s="536"/>
      <c r="O20" s="536"/>
      <c r="P20" s="536"/>
      <c r="Q20" s="536"/>
      <c r="R20" s="536"/>
      <c r="S20" s="536"/>
      <c r="T20" s="536"/>
      <c r="U20" s="536"/>
      <c r="V20" s="536"/>
      <c r="W20" s="536"/>
      <c r="X20" s="536"/>
      <c r="Y20" s="536"/>
    </row>
    <row r="21" spans="2:28" x14ac:dyDescent="0.3">
      <c r="B21" s="443"/>
      <c r="C21" s="414"/>
      <c r="J21" s="536"/>
      <c r="K21" s="536"/>
      <c r="L21" s="536"/>
      <c r="M21" s="536"/>
      <c r="N21" s="536"/>
      <c r="O21" s="536"/>
      <c r="P21" s="536"/>
      <c r="Q21" s="536"/>
      <c r="R21" s="536"/>
      <c r="S21" s="536"/>
      <c r="T21" s="536"/>
      <c r="U21" s="536"/>
      <c r="V21" s="536"/>
      <c r="W21" s="536"/>
      <c r="X21" s="536"/>
      <c r="Y21" s="536"/>
      <c r="Z21" s="536"/>
      <c r="AA21" s="536"/>
      <c r="AB21" s="536"/>
    </row>
    <row r="22" spans="2:28" x14ac:dyDescent="0.3">
      <c r="B22" s="443"/>
      <c r="C22" s="414"/>
      <c r="J22" s="444"/>
      <c r="K22" s="444"/>
      <c r="L22" s="444"/>
      <c r="M22" s="444"/>
      <c r="N22" s="444"/>
      <c r="O22" s="444"/>
      <c r="P22" s="444"/>
      <c r="Q22" s="444"/>
      <c r="R22" s="444"/>
      <c r="S22" s="444"/>
      <c r="T22" s="444"/>
      <c r="U22" s="444"/>
      <c r="V22" s="444"/>
      <c r="W22" s="444"/>
      <c r="X22" s="444"/>
      <c r="Y22" s="444"/>
      <c r="Z22" s="444"/>
      <c r="AA22" s="444"/>
      <c r="AB22" s="444"/>
    </row>
    <row r="23" spans="2:28" x14ac:dyDescent="0.3">
      <c r="B23" s="443"/>
      <c r="C23" s="414"/>
      <c r="J23" s="444"/>
      <c r="K23" s="444"/>
      <c r="L23" s="444"/>
      <c r="M23" s="444"/>
      <c r="N23" s="444"/>
      <c r="O23" s="444"/>
      <c r="P23" s="444"/>
      <c r="Q23" s="444"/>
      <c r="R23" s="444"/>
      <c r="S23" s="444"/>
      <c r="T23" s="444"/>
      <c r="U23" s="444"/>
      <c r="V23" s="444"/>
      <c r="W23" s="444"/>
      <c r="X23" s="444"/>
      <c r="Y23" s="444"/>
      <c r="Z23" s="444"/>
      <c r="AA23" s="444"/>
      <c r="AB23" s="444"/>
    </row>
    <row r="24" spans="2:28" x14ac:dyDescent="0.3">
      <c r="B24" s="443"/>
      <c r="C24" s="414"/>
      <c r="J24" s="444"/>
      <c r="K24" s="444"/>
      <c r="L24" s="444"/>
      <c r="M24" s="444"/>
      <c r="N24" s="444"/>
      <c r="O24" s="444"/>
      <c r="P24" s="444"/>
      <c r="Q24" s="444"/>
      <c r="R24" s="444"/>
      <c r="S24" s="444"/>
      <c r="T24" s="444"/>
      <c r="U24" s="444"/>
      <c r="V24" s="444"/>
      <c r="W24" s="444"/>
      <c r="X24" s="444"/>
      <c r="Y24" s="444"/>
      <c r="Z24" s="444"/>
      <c r="AA24" s="444"/>
      <c r="AB24" s="444"/>
    </row>
    <row r="25" spans="2:28" x14ac:dyDescent="0.3">
      <c r="B25" s="443"/>
      <c r="C25" s="414"/>
      <c r="J25" s="536" t="s">
        <v>12</v>
      </c>
      <c r="K25" s="536"/>
      <c r="L25" s="536"/>
      <c r="M25" s="536"/>
      <c r="N25" s="536"/>
      <c r="O25" s="536"/>
      <c r="P25" s="536"/>
      <c r="Q25" s="536"/>
      <c r="R25" s="536"/>
      <c r="S25" s="536"/>
      <c r="T25" s="536"/>
      <c r="U25" s="536"/>
      <c r="V25" s="536"/>
      <c r="W25" s="536"/>
      <c r="X25" s="536"/>
      <c r="Y25" s="536"/>
      <c r="Z25" s="536"/>
      <c r="AA25" s="536"/>
      <c r="AB25" s="536"/>
    </row>
    <row r="26" spans="2:28" x14ac:dyDescent="0.3">
      <c r="B26" s="443"/>
      <c r="C26" s="414"/>
      <c r="J26" s="536"/>
      <c r="K26" s="536"/>
      <c r="L26" s="536"/>
      <c r="M26" s="536"/>
      <c r="N26" s="536"/>
      <c r="O26" s="536"/>
      <c r="P26" s="536"/>
      <c r="Q26" s="536"/>
      <c r="R26" s="536"/>
      <c r="S26" s="536"/>
      <c r="T26" s="536"/>
      <c r="U26" s="536"/>
      <c r="V26" s="536"/>
      <c r="W26" s="536"/>
      <c r="X26" s="536"/>
      <c r="Y26" s="536"/>
      <c r="Z26" s="536"/>
      <c r="AA26" s="536"/>
      <c r="AB26" s="536"/>
    </row>
    <row r="27" spans="2:28" x14ac:dyDescent="0.3">
      <c r="B27" s="443"/>
      <c r="C27" s="414"/>
      <c r="J27" s="537"/>
      <c r="K27" s="537"/>
      <c r="L27" s="537"/>
      <c r="M27" s="537"/>
      <c r="N27" s="537"/>
      <c r="O27" s="537"/>
      <c r="P27" s="537"/>
      <c r="Q27" s="537"/>
      <c r="R27" s="537"/>
      <c r="S27" s="537"/>
      <c r="T27" s="537"/>
      <c r="U27" s="537"/>
      <c r="V27" s="537"/>
      <c r="W27" s="537"/>
      <c r="X27" s="537"/>
      <c r="Y27" s="537"/>
      <c r="Z27" s="537"/>
      <c r="AA27" s="537"/>
      <c r="AB27" s="537"/>
    </row>
    <row r="28" spans="2:28" x14ac:dyDescent="0.3">
      <c r="B28" s="443"/>
      <c r="C28" s="414"/>
      <c r="J28" s="410"/>
      <c r="Q28" s="445"/>
      <c r="R28" s="445"/>
    </row>
    <row r="29" spans="2:28" x14ac:dyDescent="0.3">
      <c r="B29" s="443"/>
      <c r="C29" s="414"/>
      <c r="J29" s="445"/>
      <c r="K29" s="445"/>
    </row>
    <row r="30" spans="2:28" x14ac:dyDescent="0.3">
      <c r="B30" s="443"/>
      <c r="C30" s="414"/>
      <c r="T30" s="445"/>
      <c r="U30" s="445"/>
      <c r="V30" s="445"/>
    </row>
    <row r="31" spans="2:28" x14ac:dyDescent="0.3">
      <c r="B31" s="443"/>
      <c r="C31" s="414"/>
      <c r="D31" s="445"/>
      <c r="E31" s="445"/>
      <c r="F31" s="445"/>
      <c r="G31" s="445"/>
      <c r="H31" s="445"/>
      <c r="I31" s="445"/>
      <c r="J31" s="445"/>
      <c r="K31" s="445"/>
      <c r="L31" s="445"/>
      <c r="M31" s="445"/>
      <c r="N31" s="445"/>
      <c r="O31" s="445"/>
    </row>
    <row r="32" spans="2:28" x14ac:dyDescent="0.3">
      <c r="B32" s="443"/>
      <c r="C32" s="414"/>
      <c r="D32" s="401"/>
      <c r="E32" s="401"/>
      <c r="F32" s="401"/>
      <c r="G32" s="401"/>
      <c r="H32" s="401"/>
      <c r="I32" s="401"/>
      <c r="J32" s="401"/>
      <c r="K32" s="401"/>
      <c r="L32" s="401"/>
      <c r="M32" s="401"/>
      <c r="N32" s="401"/>
      <c r="T32" s="401"/>
      <c r="U32" s="401"/>
    </row>
    <row r="33" spans="2:33" x14ac:dyDescent="0.3">
      <c r="B33" s="443"/>
      <c r="C33" s="414"/>
    </row>
    <row r="34" spans="2:33" x14ac:dyDescent="0.3">
      <c r="B34" s="443"/>
      <c r="C34" s="414"/>
      <c r="D34" s="443"/>
      <c r="E34" s="443"/>
      <c r="F34" s="443"/>
      <c r="G34" s="443"/>
      <c r="H34" s="443"/>
      <c r="I34" s="443"/>
      <c r="J34" s="443"/>
      <c r="K34" s="443"/>
      <c r="L34" s="443"/>
      <c r="M34" s="443"/>
      <c r="N34" s="443"/>
      <c r="O34" s="443"/>
      <c r="P34" s="443"/>
      <c r="Q34" s="443"/>
      <c r="R34" s="443"/>
      <c r="S34" s="443"/>
    </row>
    <row r="35" spans="2:33" x14ac:dyDescent="0.3">
      <c r="B35" s="443"/>
      <c r="C35" s="414"/>
    </row>
    <row r="36" spans="2:33" x14ac:dyDescent="0.3">
      <c r="B36" s="443"/>
      <c r="C36" s="414"/>
    </row>
    <row r="37" spans="2:33" x14ac:dyDescent="0.3">
      <c r="B37" s="443"/>
      <c r="C37" s="414"/>
    </row>
    <row r="38" spans="2:33" x14ac:dyDescent="0.3">
      <c r="B38" s="443"/>
      <c r="C38" s="414"/>
    </row>
    <row r="39" spans="2:33" x14ac:dyDescent="0.3">
      <c r="B39" s="443"/>
      <c r="C39" s="414"/>
      <c r="D39" s="445"/>
      <c r="E39" s="445"/>
      <c r="F39" s="445"/>
      <c r="G39" s="445"/>
      <c r="H39" s="445"/>
      <c r="I39" s="445"/>
    </row>
    <row r="40" spans="2:33" x14ac:dyDescent="0.3">
      <c r="B40" s="443"/>
      <c r="C40" s="414"/>
      <c r="D40" s="445"/>
      <c r="E40" s="445"/>
      <c r="F40" s="445"/>
      <c r="G40" s="445"/>
      <c r="H40" s="445"/>
      <c r="I40" s="445"/>
    </row>
    <row r="41" spans="2:33" x14ac:dyDescent="0.3">
      <c r="B41" s="443"/>
      <c r="C41" s="414"/>
      <c r="D41" s="445"/>
      <c r="E41" s="445"/>
      <c r="F41" s="445"/>
      <c r="G41" s="445"/>
      <c r="H41" s="445"/>
      <c r="I41" s="445"/>
    </row>
    <row r="42" spans="2:33" x14ac:dyDescent="0.3">
      <c r="B42" s="443"/>
      <c r="C42" s="414"/>
      <c r="D42" s="448"/>
      <c r="E42" s="448"/>
      <c r="F42" s="448"/>
      <c r="G42" s="448"/>
      <c r="H42" s="448"/>
      <c r="I42" s="448"/>
    </row>
    <row r="43" spans="2:33" x14ac:dyDescent="0.3">
      <c r="B43" s="443"/>
      <c r="C43" s="414"/>
    </row>
    <row r="44" spans="2:33" x14ac:dyDescent="0.3">
      <c r="B44" s="443"/>
      <c r="C44" s="414"/>
      <c r="D44" s="444"/>
      <c r="E44" s="444"/>
      <c r="F44" s="444"/>
      <c r="G44" s="444"/>
      <c r="H44" s="444"/>
      <c r="I44" s="444"/>
      <c r="J44" s="444"/>
      <c r="K44" s="444"/>
      <c r="L44" s="444"/>
      <c r="M44" s="444"/>
      <c r="N44" s="444"/>
      <c r="O44" s="444"/>
      <c r="P44" s="444"/>
      <c r="Q44" s="444"/>
      <c r="R44" s="444"/>
      <c r="S44" s="444"/>
      <c r="T44" s="444"/>
      <c r="U44" s="444"/>
      <c r="V44" s="444"/>
      <c r="W44" s="444"/>
      <c r="X44" s="444"/>
      <c r="Y44" s="444"/>
      <c r="Z44" s="444"/>
      <c r="AA44" s="444"/>
      <c r="AB44" s="444"/>
      <c r="AC44" s="444"/>
      <c r="AD44" s="444"/>
      <c r="AE44" s="444"/>
      <c r="AF44" s="444"/>
      <c r="AG44" s="444"/>
    </row>
    <row r="45" spans="2:33" x14ac:dyDescent="0.3">
      <c r="B45" s="443"/>
      <c r="C45" s="414"/>
    </row>
    <row r="46" spans="2:33" x14ac:dyDescent="0.3">
      <c r="B46" s="443"/>
      <c r="C46" s="414"/>
    </row>
    <row r="47" spans="2:33" x14ac:dyDescent="0.3">
      <c r="C47" s="414"/>
    </row>
    <row r="48" spans="2:33" x14ac:dyDescent="0.3">
      <c r="C48" s="414"/>
    </row>
    <row r="49" spans="3:3" x14ac:dyDescent="0.3">
      <c r="C49" s="414"/>
    </row>
    <row r="50" spans="3:3" x14ac:dyDescent="0.3">
      <c r="C50" s="414"/>
    </row>
    <row r="51" spans="3:3" x14ac:dyDescent="0.3">
      <c r="C51" s="414"/>
    </row>
    <row r="52" spans="3:3" x14ac:dyDescent="0.3">
      <c r="C52" s="414"/>
    </row>
    <row r="53" spans="3:3" x14ac:dyDescent="0.3">
      <c r="C53" s="414"/>
    </row>
    <row r="54" spans="3:3" x14ac:dyDescent="0.3">
      <c r="C54" s="414"/>
    </row>
    <row r="55" spans="3:3" x14ac:dyDescent="0.3">
      <c r="C55" s="414"/>
    </row>
    <row r="56" spans="3:3" x14ac:dyDescent="0.3">
      <c r="C56" s="414"/>
    </row>
    <row r="57" spans="3:3" x14ac:dyDescent="0.3">
      <c r="C57" s="414"/>
    </row>
  </sheetData>
  <mergeCells count="11">
    <mergeCell ref="J19:Y19"/>
    <mergeCell ref="J14:Z14"/>
    <mergeCell ref="J15:Y15"/>
    <mergeCell ref="J16:Y16"/>
    <mergeCell ref="J17:Y17"/>
    <mergeCell ref="J18:Y18"/>
    <mergeCell ref="J20:Y20"/>
    <mergeCell ref="J21:AB21"/>
    <mergeCell ref="J25:AB25"/>
    <mergeCell ref="J26:AB26"/>
    <mergeCell ref="J27:AB27"/>
  </mergeCells>
  <dataValidations count="1">
    <dataValidation type="list" allowBlank="1" showInputMessage="1" showErrorMessage="1" sqref="C2:C57">
      <formula1>"Oui,Non,Pas"</formula1>
    </dataValidation>
  </dataValidation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7"/>
  <sheetViews>
    <sheetView zoomScale="70" zoomScaleNormal="70" workbookViewId="0">
      <selection activeCell="J6" sqref="J6"/>
    </sheetView>
  </sheetViews>
  <sheetFormatPr baseColWidth="10" defaultColWidth="11.44140625" defaultRowHeight="14.4" x14ac:dyDescent="0.3"/>
  <cols>
    <col min="1" max="1" width="10.5546875" style="436" customWidth="1"/>
    <col min="2" max="2" width="103.33203125" style="436" customWidth="1"/>
    <col min="3" max="3" width="11.44140625" style="449"/>
    <col min="4" max="4" width="11.44140625" style="436"/>
    <col min="5" max="5" width="69" style="436" customWidth="1"/>
    <col min="6" max="6" width="10.109375" style="436" customWidth="1"/>
    <col min="7" max="7" width="12.5546875" style="436" customWidth="1"/>
    <col min="8" max="8" width="10.33203125" style="436" customWidth="1"/>
    <col min="9" max="9" width="7.6640625" style="436" customWidth="1"/>
    <col min="10" max="10" width="6" style="436" customWidth="1"/>
    <col min="11" max="14" width="11.44140625" style="436"/>
    <col min="15" max="15" width="21.109375" style="436" customWidth="1"/>
    <col min="16" max="16" width="28.33203125" style="436" customWidth="1"/>
    <col min="17" max="17" width="29" style="436" customWidth="1"/>
    <col min="18" max="18" width="5" style="436" customWidth="1"/>
    <col min="19" max="19" width="8.109375" style="436" customWidth="1"/>
    <col min="20" max="20" width="6" style="436" customWidth="1"/>
    <col min="21" max="21" width="1.88671875" style="436" customWidth="1"/>
    <col min="22" max="22" width="1" style="436" customWidth="1"/>
    <col min="23" max="23" width="5.109375" style="436" customWidth="1"/>
    <col min="24" max="24" width="6.109375" style="436" customWidth="1"/>
    <col min="25" max="16384" width="11.44140625" style="436"/>
  </cols>
  <sheetData>
    <row r="1" spans="1:26" s="428" customFormat="1" ht="15" thickBot="1" x14ac:dyDescent="0.35">
      <c r="A1" s="428" t="s">
        <v>12</v>
      </c>
      <c r="B1" s="429" t="s">
        <v>54</v>
      </c>
      <c r="C1" s="430" t="s">
        <v>55</v>
      </c>
      <c r="D1" s="431"/>
      <c r="E1" s="432" t="s">
        <v>7</v>
      </c>
      <c r="F1" s="432" t="s">
        <v>2</v>
      </c>
      <c r="G1" s="432" t="s">
        <v>3</v>
      </c>
      <c r="H1" s="432" t="s">
        <v>4</v>
      </c>
      <c r="I1" s="432" t="s">
        <v>56</v>
      </c>
      <c r="J1" s="432" t="s">
        <v>57</v>
      </c>
      <c r="K1" s="432" t="s">
        <v>58</v>
      </c>
      <c r="L1" s="431"/>
      <c r="M1" s="431"/>
      <c r="N1" s="431"/>
      <c r="O1" s="431"/>
      <c r="P1" s="433"/>
      <c r="Q1" s="431"/>
      <c r="R1" s="431"/>
      <c r="S1" s="434" t="s">
        <v>12</v>
      </c>
    </row>
    <row r="2" spans="1:26" ht="29.4" thickBot="1" x14ac:dyDescent="0.35">
      <c r="A2" s="435" t="s">
        <v>12</v>
      </c>
      <c r="B2" s="443" t="s">
        <v>1237</v>
      </c>
      <c r="C2" s="396" t="s">
        <v>60</v>
      </c>
      <c r="D2" s="397"/>
      <c r="E2" s="437" t="s">
        <v>1115</v>
      </c>
      <c r="F2" s="405">
        <f>COUNTIF(C2:C6,"Oui")</f>
        <v>4</v>
      </c>
      <c r="G2" s="405">
        <f>COUNTIF(C2:C6,"Non")</f>
        <v>1</v>
      </c>
      <c r="H2" s="405">
        <f>COUNTIF(C2:C6,"Pas")</f>
        <v>0</v>
      </c>
      <c r="I2" s="405">
        <f>SUM(F2:H2)</f>
        <v>5</v>
      </c>
      <c r="J2" s="438">
        <f>IF(I2=H2,0,5*F2/SUM(F2,G2))</f>
        <v>4</v>
      </c>
      <c r="K2" s="450">
        <v>3</v>
      </c>
      <c r="L2" s="401"/>
      <c r="M2" s="401"/>
      <c r="N2" s="401"/>
      <c r="O2" s="401"/>
      <c r="P2" s="401"/>
      <c r="Q2" s="401"/>
      <c r="R2" s="402"/>
      <c r="S2" s="401"/>
    </row>
    <row r="3" spans="1:26" ht="15" thickBot="1" x14ac:dyDescent="0.35">
      <c r="A3" s="439"/>
      <c r="B3" s="443" t="s">
        <v>1238</v>
      </c>
      <c r="C3" s="396" t="s">
        <v>60</v>
      </c>
      <c r="D3" s="401"/>
      <c r="E3" s="436">
        <f>COUNTIF(J2:J2,"&gt;-1")</f>
        <v>1</v>
      </c>
      <c r="F3" s="397"/>
      <c r="G3" s="397"/>
      <c r="H3" s="397"/>
      <c r="I3" s="397"/>
      <c r="J3" s="451"/>
      <c r="K3" s="401"/>
      <c r="L3" s="401"/>
      <c r="M3" s="401"/>
      <c r="N3" s="401"/>
      <c r="O3" s="401"/>
      <c r="P3" s="401"/>
      <c r="Q3" s="401"/>
      <c r="R3" s="406"/>
      <c r="S3" s="401"/>
    </row>
    <row r="4" spans="1:26" ht="15" thickBot="1" x14ac:dyDescent="0.35">
      <c r="A4" s="439" t="s">
        <v>12</v>
      </c>
      <c r="B4" s="443" t="s">
        <v>1239</v>
      </c>
      <c r="C4" s="396" t="s">
        <v>60</v>
      </c>
      <c r="F4" s="397"/>
      <c r="G4" s="449"/>
      <c r="H4" s="449"/>
      <c r="I4" s="449"/>
      <c r="J4" s="451"/>
      <c r="S4" s="408"/>
    </row>
    <row r="5" spans="1:26" ht="15" thickBot="1" x14ac:dyDescent="0.35">
      <c r="A5" s="439" t="s">
        <v>12</v>
      </c>
      <c r="B5" s="443" t="s">
        <v>1240</v>
      </c>
      <c r="C5" s="396" t="s">
        <v>60</v>
      </c>
      <c r="F5" s="397"/>
      <c r="G5" s="449"/>
      <c r="H5" s="449"/>
      <c r="I5" s="449"/>
      <c r="J5" s="451"/>
      <c r="S5" s="408"/>
    </row>
    <row r="6" spans="1:26" ht="15" thickBot="1" x14ac:dyDescent="0.35">
      <c r="A6" s="452" t="s">
        <v>12</v>
      </c>
      <c r="B6" s="453" t="s">
        <v>1241</v>
      </c>
      <c r="C6" s="396" t="s">
        <v>63</v>
      </c>
      <c r="F6" s="397"/>
      <c r="G6" s="449"/>
      <c r="H6" s="449"/>
      <c r="I6" s="449"/>
      <c r="J6" s="451"/>
      <c r="S6" s="408"/>
    </row>
    <row r="7" spans="1:26" ht="35.1" customHeight="1" x14ac:dyDescent="0.3">
      <c r="A7" s="443"/>
      <c r="B7" s="443"/>
      <c r="C7" s="414"/>
      <c r="J7" s="451"/>
      <c r="S7" s="408"/>
    </row>
    <row r="8" spans="1:26" ht="12.75" customHeight="1" x14ac:dyDescent="0.3">
      <c r="A8" s="443"/>
      <c r="B8" s="443"/>
      <c r="C8" s="414"/>
      <c r="J8" s="451"/>
      <c r="S8" s="408"/>
    </row>
    <row r="9" spans="1:26" ht="33.6" customHeight="1" x14ac:dyDescent="0.3">
      <c r="A9" s="443"/>
      <c r="B9" s="443"/>
      <c r="C9" s="414"/>
      <c r="J9" s="410"/>
      <c r="S9" s="408"/>
    </row>
    <row r="10" spans="1:26" ht="18.600000000000001" customHeight="1" x14ac:dyDescent="0.3">
      <c r="A10" s="443"/>
      <c r="B10" s="443"/>
      <c r="C10" s="414"/>
      <c r="J10" s="410"/>
      <c r="S10" s="408"/>
    </row>
    <row r="11" spans="1:26" x14ac:dyDescent="0.3">
      <c r="A11" s="443"/>
      <c r="B11" s="443"/>
      <c r="C11" s="414"/>
      <c r="J11" s="410"/>
      <c r="S11" s="408"/>
    </row>
    <row r="12" spans="1:26" x14ac:dyDescent="0.3">
      <c r="A12" s="443"/>
      <c r="B12" s="443"/>
      <c r="C12" s="414"/>
      <c r="J12" s="410"/>
      <c r="S12" s="408"/>
    </row>
    <row r="13" spans="1:26" ht="19.5" customHeight="1" x14ac:dyDescent="0.3">
      <c r="A13" s="443"/>
      <c r="B13" s="443"/>
      <c r="C13" s="414"/>
      <c r="J13" s="410"/>
      <c r="S13" s="408"/>
    </row>
    <row r="14" spans="1:26" ht="19.5" customHeight="1" x14ac:dyDescent="0.3">
      <c r="A14" s="445"/>
      <c r="B14" s="443"/>
      <c r="C14" s="414"/>
      <c r="D14" s="401"/>
      <c r="E14" s="401"/>
      <c r="F14" s="401"/>
      <c r="G14" s="401"/>
      <c r="H14" s="401"/>
      <c r="I14" s="401"/>
      <c r="J14" s="536"/>
      <c r="K14" s="538"/>
      <c r="L14" s="538"/>
      <c r="M14" s="538"/>
      <c r="N14" s="538"/>
      <c r="O14" s="538"/>
      <c r="P14" s="538"/>
      <c r="Q14" s="538"/>
      <c r="R14" s="538"/>
      <c r="S14" s="537"/>
      <c r="T14" s="537"/>
      <c r="U14" s="537"/>
      <c r="V14" s="537"/>
      <c r="W14" s="537"/>
      <c r="X14" s="537"/>
      <c r="Y14" s="537"/>
      <c r="Z14" s="537"/>
    </row>
    <row r="15" spans="1:26" x14ac:dyDescent="0.3">
      <c r="B15" s="443"/>
      <c r="C15" s="414"/>
      <c r="D15" s="401"/>
      <c r="E15" s="401"/>
      <c r="F15" s="401"/>
      <c r="G15" s="401"/>
      <c r="H15" s="401"/>
      <c r="I15" s="401"/>
      <c r="J15" s="536"/>
      <c r="K15" s="538"/>
      <c r="L15" s="538"/>
      <c r="M15" s="538"/>
      <c r="N15" s="538"/>
      <c r="O15" s="538"/>
      <c r="P15" s="538"/>
      <c r="Q15" s="538"/>
      <c r="R15" s="538"/>
      <c r="S15" s="538"/>
      <c r="T15" s="538"/>
      <c r="U15" s="538"/>
      <c r="V15" s="538"/>
      <c r="W15" s="538"/>
      <c r="X15" s="538"/>
      <c r="Y15" s="538"/>
    </row>
    <row r="16" spans="1:26" x14ac:dyDescent="0.3">
      <c r="B16" s="443"/>
      <c r="C16" s="414"/>
      <c r="J16" s="536"/>
      <c r="K16" s="538"/>
      <c r="L16" s="538"/>
      <c r="M16" s="538"/>
      <c r="N16" s="538"/>
      <c r="O16" s="538"/>
      <c r="P16" s="538"/>
      <c r="Q16" s="538"/>
      <c r="R16" s="538"/>
      <c r="S16" s="538"/>
      <c r="T16" s="538"/>
      <c r="U16" s="538"/>
      <c r="V16" s="538"/>
      <c r="W16" s="538"/>
      <c r="X16" s="538"/>
      <c r="Y16" s="538"/>
    </row>
    <row r="17" spans="2:28" x14ac:dyDescent="0.3">
      <c r="B17" s="443"/>
      <c r="C17" s="414"/>
      <c r="J17" s="536"/>
      <c r="K17" s="536"/>
      <c r="L17" s="536"/>
      <c r="M17" s="536"/>
      <c r="N17" s="536"/>
      <c r="O17" s="536"/>
      <c r="P17" s="536"/>
      <c r="Q17" s="536"/>
      <c r="R17" s="536"/>
      <c r="S17" s="536"/>
      <c r="T17" s="536"/>
      <c r="U17" s="536"/>
      <c r="V17" s="536"/>
      <c r="W17" s="536"/>
      <c r="X17" s="536"/>
      <c r="Y17" s="536"/>
    </row>
    <row r="18" spans="2:28" x14ac:dyDescent="0.3">
      <c r="B18" s="443"/>
      <c r="C18" s="414"/>
      <c r="J18" s="536"/>
      <c r="K18" s="536"/>
      <c r="L18" s="536"/>
      <c r="M18" s="536"/>
      <c r="N18" s="536"/>
      <c r="O18" s="536"/>
      <c r="P18" s="536"/>
      <c r="Q18" s="536"/>
      <c r="R18" s="536"/>
      <c r="S18" s="536"/>
      <c r="T18" s="536"/>
      <c r="U18" s="536"/>
      <c r="V18" s="536"/>
      <c r="W18" s="536"/>
      <c r="X18" s="536"/>
      <c r="Y18" s="536"/>
    </row>
    <row r="19" spans="2:28" x14ac:dyDescent="0.3">
      <c r="B19" s="443"/>
      <c r="C19" s="414"/>
      <c r="J19" s="536"/>
      <c r="K19" s="536"/>
      <c r="L19" s="536"/>
      <c r="M19" s="536"/>
      <c r="N19" s="536"/>
      <c r="O19" s="536"/>
      <c r="P19" s="536"/>
      <c r="Q19" s="536"/>
      <c r="R19" s="536"/>
      <c r="S19" s="536"/>
      <c r="T19" s="536"/>
      <c r="U19" s="536"/>
      <c r="V19" s="536"/>
      <c r="W19" s="536"/>
      <c r="X19" s="536"/>
      <c r="Y19" s="536"/>
    </row>
    <row r="20" spans="2:28" x14ac:dyDescent="0.3">
      <c r="B20" s="443"/>
      <c r="C20" s="414"/>
      <c r="J20" s="536"/>
      <c r="K20" s="536"/>
      <c r="L20" s="536"/>
      <c r="M20" s="536"/>
      <c r="N20" s="536"/>
      <c r="O20" s="536"/>
      <c r="P20" s="536"/>
      <c r="Q20" s="536"/>
      <c r="R20" s="536"/>
      <c r="S20" s="536"/>
      <c r="T20" s="536"/>
      <c r="U20" s="536"/>
      <c r="V20" s="536"/>
      <c r="W20" s="536"/>
      <c r="X20" s="536"/>
      <c r="Y20" s="536"/>
    </row>
    <row r="21" spans="2:28" x14ac:dyDescent="0.3">
      <c r="B21" s="443"/>
      <c r="C21" s="414"/>
      <c r="J21" s="536"/>
      <c r="K21" s="536"/>
      <c r="L21" s="536"/>
      <c r="M21" s="536"/>
      <c r="N21" s="536"/>
      <c r="O21" s="536"/>
      <c r="P21" s="536"/>
      <c r="Q21" s="536"/>
      <c r="R21" s="536"/>
      <c r="S21" s="536"/>
      <c r="T21" s="536"/>
      <c r="U21" s="536"/>
      <c r="V21" s="536"/>
      <c r="W21" s="536"/>
      <c r="X21" s="536"/>
      <c r="Y21" s="536"/>
      <c r="Z21" s="536"/>
      <c r="AA21" s="536"/>
      <c r="AB21" s="536"/>
    </row>
    <row r="22" spans="2:28" x14ac:dyDescent="0.3">
      <c r="B22" s="443"/>
      <c r="C22" s="414"/>
      <c r="J22" s="444"/>
      <c r="K22" s="444"/>
      <c r="L22" s="444"/>
      <c r="M22" s="444"/>
      <c r="N22" s="444"/>
      <c r="O22" s="444"/>
      <c r="P22" s="444"/>
      <c r="Q22" s="444"/>
      <c r="R22" s="444"/>
      <c r="S22" s="444"/>
      <c r="T22" s="444"/>
      <c r="U22" s="444"/>
      <c r="V22" s="444"/>
      <c r="W22" s="444"/>
      <c r="X22" s="444"/>
      <c r="Y22" s="444"/>
      <c r="Z22" s="444"/>
      <c r="AA22" s="444"/>
      <c r="AB22" s="444"/>
    </row>
    <row r="23" spans="2:28" x14ac:dyDescent="0.3">
      <c r="B23" s="443"/>
      <c r="C23" s="414"/>
      <c r="J23" s="444"/>
      <c r="K23" s="444"/>
      <c r="L23" s="444"/>
      <c r="M23" s="444"/>
      <c r="N23" s="444"/>
      <c r="O23" s="444"/>
      <c r="P23" s="444"/>
      <c r="Q23" s="444"/>
      <c r="R23" s="444"/>
      <c r="S23" s="444"/>
      <c r="T23" s="444"/>
      <c r="U23" s="444"/>
      <c r="V23" s="444"/>
      <c r="W23" s="444"/>
      <c r="X23" s="444"/>
      <c r="Y23" s="444"/>
      <c r="Z23" s="444"/>
      <c r="AA23" s="444"/>
      <c r="AB23" s="444"/>
    </row>
    <row r="24" spans="2:28" x14ac:dyDescent="0.3">
      <c r="B24" s="443"/>
      <c r="C24" s="414"/>
      <c r="J24" s="444"/>
      <c r="K24" s="444"/>
      <c r="L24" s="444"/>
      <c r="M24" s="444"/>
      <c r="N24" s="444"/>
      <c r="O24" s="444"/>
      <c r="P24" s="444"/>
      <c r="Q24" s="444"/>
      <c r="R24" s="444"/>
      <c r="S24" s="444"/>
      <c r="T24" s="444"/>
      <c r="U24" s="444"/>
      <c r="V24" s="444"/>
      <c r="W24" s="444"/>
      <c r="X24" s="444"/>
      <c r="Y24" s="444"/>
      <c r="Z24" s="444"/>
      <c r="AA24" s="444"/>
      <c r="AB24" s="444"/>
    </row>
    <row r="25" spans="2:28" x14ac:dyDescent="0.3">
      <c r="B25" s="443"/>
      <c r="C25" s="414"/>
      <c r="J25" s="536" t="s">
        <v>12</v>
      </c>
      <c r="K25" s="536"/>
      <c r="L25" s="536"/>
      <c r="M25" s="536"/>
      <c r="N25" s="536"/>
      <c r="O25" s="536"/>
      <c r="P25" s="536"/>
      <c r="Q25" s="536"/>
      <c r="R25" s="536"/>
      <c r="S25" s="536"/>
      <c r="T25" s="536"/>
      <c r="U25" s="536"/>
      <c r="V25" s="536"/>
      <c r="W25" s="536"/>
      <c r="X25" s="536"/>
      <c r="Y25" s="536"/>
      <c r="Z25" s="536"/>
      <c r="AA25" s="536"/>
      <c r="AB25" s="536"/>
    </row>
    <row r="26" spans="2:28" x14ac:dyDescent="0.3">
      <c r="B26" s="443"/>
      <c r="C26" s="414"/>
      <c r="J26" s="536"/>
      <c r="K26" s="536"/>
      <c r="L26" s="536"/>
      <c r="M26" s="536"/>
      <c r="N26" s="536"/>
      <c r="O26" s="536"/>
      <c r="P26" s="536"/>
      <c r="Q26" s="536"/>
      <c r="R26" s="536"/>
      <c r="S26" s="536"/>
      <c r="T26" s="536"/>
      <c r="U26" s="536"/>
      <c r="V26" s="536"/>
      <c r="W26" s="536"/>
      <c r="X26" s="536"/>
      <c r="Y26" s="536"/>
      <c r="Z26" s="536"/>
      <c r="AA26" s="536"/>
      <c r="AB26" s="536"/>
    </row>
    <row r="27" spans="2:28" x14ac:dyDescent="0.3">
      <c r="B27" s="443"/>
      <c r="C27" s="414"/>
      <c r="J27" s="537"/>
      <c r="K27" s="537"/>
      <c r="L27" s="537"/>
      <c r="M27" s="537"/>
      <c r="N27" s="537"/>
      <c r="O27" s="537"/>
      <c r="P27" s="537"/>
      <c r="Q27" s="537"/>
      <c r="R27" s="537"/>
      <c r="S27" s="537"/>
      <c r="T27" s="537"/>
      <c r="U27" s="537"/>
      <c r="V27" s="537"/>
      <c r="W27" s="537"/>
      <c r="X27" s="537"/>
      <c r="Y27" s="537"/>
      <c r="Z27" s="537"/>
      <c r="AA27" s="537"/>
      <c r="AB27" s="537"/>
    </row>
    <row r="28" spans="2:28" x14ac:dyDescent="0.3">
      <c r="B28" s="443"/>
      <c r="C28" s="414"/>
      <c r="J28" s="410"/>
      <c r="Q28" s="445"/>
      <c r="R28" s="445"/>
    </row>
    <row r="29" spans="2:28" x14ac:dyDescent="0.3">
      <c r="B29" s="443"/>
      <c r="C29" s="414"/>
      <c r="J29" s="445"/>
      <c r="K29" s="445"/>
    </row>
    <row r="30" spans="2:28" x14ac:dyDescent="0.3">
      <c r="B30" s="443"/>
      <c r="C30" s="414"/>
      <c r="T30" s="445"/>
      <c r="U30" s="445"/>
      <c r="V30" s="445"/>
    </row>
    <row r="31" spans="2:28" x14ac:dyDescent="0.3">
      <c r="B31" s="443"/>
      <c r="C31" s="414"/>
      <c r="D31" s="445"/>
      <c r="E31" s="445"/>
      <c r="F31" s="445"/>
      <c r="G31" s="445"/>
      <c r="H31" s="445"/>
      <c r="I31" s="445"/>
      <c r="J31" s="445"/>
      <c r="K31" s="445"/>
      <c r="L31" s="445"/>
      <c r="M31" s="445"/>
      <c r="N31" s="445"/>
      <c r="O31" s="445"/>
    </row>
    <row r="32" spans="2:28" x14ac:dyDescent="0.3">
      <c r="B32" s="443"/>
      <c r="C32" s="414"/>
      <c r="D32" s="401"/>
      <c r="E32" s="401"/>
      <c r="F32" s="401"/>
      <c r="G32" s="401"/>
      <c r="H32" s="401"/>
      <c r="I32" s="401"/>
      <c r="J32" s="401"/>
      <c r="K32" s="401"/>
      <c r="L32" s="401"/>
      <c r="M32" s="401"/>
      <c r="N32" s="401"/>
      <c r="T32" s="401"/>
      <c r="U32" s="401"/>
    </row>
    <row r="33" spans="2:33" x14ac:dyDescent="0.3">
      <c r="B33" s="443"/>
      <c r="C33" s="414"/>
    </row>
    <row r="34" spans="2:33" x14ac:dyDescent="0.3">
      <c r="B34" s="443"/>
      <c r="C34" s="414"/>
      <c r="D34" s="443"/>
      <c r="E34" s="443"/>
      <c r="F34" s="443"/>
      <c r="G34" s="443"/>
      <c r="H34" s="443"/>
      <c r="I34" s="443"/>
      <c r="J34" s="443"/>
      <c r="K34" s="443"/>
      <c r="L34" s="443"/>
      <c r="M34" s="443"/>
      <c r="N34" s="443"/>
      <c r="O34" s="443"/>
      <c r="P34" s="443"/>
      <c r="Q34" s="443"/>
      <c r="R34" s="443"/>
      <c r="S34" s="443"/>
    </row>
    <row r="35" spans="2:33" x14ac:dyDescent="0.3">
      <c r="B35" s="443"/>
      <c r="C35" s="414"/>
    </row>
    <row r="36" spans="2:33" x14ac:dyDescent="0.3">
      <c r="B36" s="443"/>
      <c r="C36" s="414"/>
    </row>
    <row r="37" spans="2:33" x14ac:dyDescent="0.3">
      <c r="B37" s="443"/>
      <c r="C37" s="414"/>
    </row>
    <row r="38" spans="2:33" x14ac:dyDescent="0.3">
      <c r="B38" s="443"/>
      <c r="C38" s="414"/>
    </row>
    <row r="39" spans="2:33" x14ac:dyDescent="0.3">
      <c r="B39" s="443"/>
      <c r="C39" s="414"/>
      <c r="D39" s="445"/>
      <c r="E39" s="445"/>
      <c r="F39" s="445"/>
      <c r="G39" s="445"/>
      <c r="H39" s="445"/>
      <c r="I39" s="445"/>
    </row>
    <row r="40" spans="2:33" x14ac:dyDescent="0.3">
      <c r="B40" s="443"/>
      <c r="C40" s="414"/>
      <c r="D40" s="445"/>
      <c r="E40" s="445"/>
      <c r="F40" s="445"/>
      <c r="G40" s="445"/>
      <c r="H40" s="445"/>
      <c r="I40" s="445"/>
    </row>
    <row r="41" spans="2:33" x14ac:dyDescent="0.3">
      <c r="B41" s="443"/>
      <c r="C41" s="414"/>
      <c r="D41" s="445"/>
      <c r="E41" s="445"/>
      <c r="F41" s="445"/>
      <c r="G41" s="445"/>
      <c r="H41" s="445"/>
      <c r="I41" s="445"/>
    </row>
    <row r="42" spans="2:33" x14ac:dyDescent="0.3">
      <c r="B42" s="443"/>
      <c r="C42" s="414"/>
      <c r="D42" s="448"/>
      <c r="E42" s="448"/>
      <c r="F42" s="448"/>
      <c r="G42" s="448"/>
      <c r="H42" s="448"/>
      <c r="I42" s="448"/>
    </row>
    <row r="43" spans="2:33" x14ac:dyDescent="0.3">
      <c r="B43" s="443"/>
      <c r="C43" s="414"/>
    </row>
    <row r="44" spans="2:33" x14ac:dyDescent="0.3">
      <c r="B44" s="443"/>
      <c r="C44" s="414"/>
      <c r="D44" s="444"/>
      <c r="E44" s="444"/>
      <c r="F44" s="444"/>
      <c r="G44" s="444"/>
      <c r="H44" s="444"/>
      <c r="I44" s="444"/>
      <c r="J44" s="444"/>
      <c r="K44" s="444"/>
      <c r="L44" s="444"/>
      <c r="M44" s="444"/>
      <c r="N44" s="444"/>
      <c r="O44" s="444"/>
      <c r="P44" s="444"/>
      <c r="Q44" s="444"/>
      <c r="R44" s="444"/>
      <c r="S44" s="444"/>
      <c r="T44" s="444"/>
      <c r="U44" s="444"/>
      <c r="V44" s="444"/>
      <c r="W44" s="444"/>
      <c r="X44" s="444"/>
      <c r="Y44" s="444"/>
      <c r="Z44" s="444"/>
      <c r="AA44" s="444"/>
      <c r="AB44" s="444"/>
      <c r="AC44" s="444"/>
      <c r="AD44" s="444"/>
      <c r="AE44" s="444"/>
      <c r="AF44" s="444"/>
      <c r="AG44" s="444"/>
    </row>
    <row r="45" spans="2:33" x14ac:dyDescent="0.3">
      <c r="B45" s="443"/>
      <c r="C45" s="414"/>
    </row>
    <row r="46" spans="2:33" x14ac:dyDescent="0.3">
      <c r="B46" s="443"/>
      <c r="C46" s="414"/>
    </row>
    <row r="47" spans="2:33" x14ac:dyDescent="0.3">
      <c r="C47" s="414"/>
    </row>
    <row r="48" spans="2:33" x14ac:dyDescent="0.3">
      <c r="C48" s="414"/>
    </row>
    <row r="49" spans="3:3" x14ac:dyDescent="0.3">
      <c r="C49" s="414"/>
    </row>
    <row r="50" spans="3:3" x14ac:dyDescent="0.3">
      <c r="C50" s="414"/>
    </row>
    <row r="51" spans="3:3" x14ac:dyDescent="0.3">
      <c r="C51" s="414"/>
    </row>
    <row r="52" spans="3:3" x14ac:dyDescent="0.3">
      <c r="C52" s="414"/>
    </row>
    <row r="53" spans="3:3" x14ac:dyDescent="0.3">
      <c r="C53" s="414"/>
    </row>
    <row r="54" spans="3:3" x14ac:dyDescent="0.3">
      <c r="C54" s="414"/>
    </row>
    <row r="55" spans="3:3" x14ac:dyDescent="0.3">
      <c r="C55" s="414"/>
    </row>
    <row r="56" spans="3:3" x14ac:dyDescent="0.3">
      <c r="C56" s="414"/>
    </row>
    <row r="57" spans="3:3" x14ac:dyDescent="0.3">
      <c r="C57" s="414"/>
    </row>
  </sheetData>
  <mergeCells count="11">
    <mergeCell ref="J19:Y19"/>
    <mergeCell ref="J14:Z14"/>
    <mergeCell ref="J15:Y15"/>
    <mergeCell ref="J16:Y16"/>
    <mergeCell ref="J17:Y17"/>
    <mergeCell ref="J18:Y18"/>
    <mergeCell ref="J20:Y20"/>
    <mergeCell ref="J21:AB21"/>
    <mergeCell ref="J25:AB25"/>
    <mergeCell ref="J26:AB26"/>
    <mergeCell ref="J27:AB27"/>
  </mergeCells>
  <dataValidations count="1">
    <dataValidation type="list" allowBlank="1" showInputMessage="1" showErrorMessage="1" sqref="C2:C57">
      <formula1>"Oui,Non,Pas"</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4"/>
  <sheetViews>
    <sheetView workbookViewId="0">
      <selection activeCell="R24" sqref="R24"/>
    </sheetView>
  </sheetViews>
  <sheetFormatPr baseColWidth="10" defaultColWidth="11.44140625" defaultRowHeight="14.4" x14ac:dyDescent="0.3"/>
  <cols>
    <col min="1" max="4" width="10.6640625" style="220" customWidth="1"/>
    <col min="5" max="5" width="8.6640625" style="220" customWidth="1"/>
    <col min="6" max="6" width="45.5546875" style="220" customWidth="1"/>
    <col min="7" max="7" width="6" style="220" customWidth="1"/>
    <col min="8" max="8" width="4.44140625" style="220" hidden="1" customWidth="1"/>
    <col min="9" max="9" width="8.33203125" style="220" customWidth="1"/>
    <col min="10" max="10" width="7.33203125" style="220" customWidth="1"/>
    <col min="11" max="11" width="8.33203125" style="220" customWidth="1"/>
    <col min="12" max="12" width="11" style="220" customWidth="1"/>
    <col min="13" max="13" width="11.88671875" style="220" customWidth="1"/>
    <col min="14" max="14" width="10.44140625" style="220" customWidth="1"/>
    <col min="15" max="16" width="11.44140625" style="220"/>
    <col min="17" max="17" width="9.33203125" style="220" customWidth="1"/>
    <col min="18" max="18" width="13.88671875" style="220" customWidth="1"/>
    <col min="19" max="19" width="19.5546875" style="220" customWidth="1"/>
    <col min="20" max="20" width="17.44140625" style="220" customWidth="1"/>
    <col min="21" max="16384" width="11.44140625" style="220"/>
  </cols>
  <sheetData>
    <row r="1" spans="1:21" ht="25.5" customHeight="1" x14ac:dyDescent="0.3">
      <c r="A1" s="101" t="s">
        <v>0</v>
      </c>
      <c r="B1" s="125" t="s">
        <v>481</v>
      </c>
      <c r="C1" s="125" t="s">
        <v>2</v>
      </c>
      <c r="D1" s="125" t="s">
        <v>3</v>
      </c>
      <c r="E1" s="125" t="s">
        <v>4</v>
      </c>
      <c r="F1" s="126" t="s">
        <v>794</v>
      </c>
      <c r="G1" s="126" t="s">
        <v>6</v>
      </c>
      <c r="H1" s="126" t="s">
        <v>7</v>
      </c>
      <c r="I1" s="126" t="s">
        <v>8</v>
      </c>
      <c r="J1" s="126" t="s">
        <v>9</v>
      </c>
      <c r="K1" s="126" t="s">
        <v>8</v>
      </c>
      <c r="L1" s="127" t="s">
        <v>792</v>
      </c>
      <c r="M1" s="127" t="s">
        <v>793</v>
      </c>
      <c r="N1" s="128" t="s">
        <v>12</v>
      </c>
      <c r="O1" s="525" t="s">
        <v>13</v>
      </c>
      <c r="P1" s="525"/>
      <c r="Q1" s="525"/>
      <c r="R1" s="505"/>
      <c r="S1" s="129"/>
    </row>
    <row r="2" spans="1:21" x14ac:dyDescent="0.3">
      <c r="A2" s="130">
        <f>'ISO_27001-Domaine 4'!E7</f>
        <v>4</v>
      </c>
      <c r="B2" s="107">
        <f>'ISO_27001-Domaine 4'!I2</f>
        <v>12</v>
      </c>
      <c r="C2" s="107">
        <f>'ISO_27001-Domaine 4'!F2</f>
        <v>7</v>
      </c>
      <c r="D2" s="107">
        <f>'ISO_27001-Domaine 4'!G2</f>
        <v>4</v>
      </c>
      <c r="E2" s="107">
        <f>'ISO_27001-Domaine 4'!H2</f>
        <v>1</v>
      </c>
      <c r="F2" s="131" t="s">
        <v>701</v>
      </c>
      <c r="G2" s="132">
        <f>'ISO_27001-Domaine 4'!J2</f>
        <v>3.1250000000000004</v>
      </c>
      <c r="H2" s="220" t="s">
        <v>15</v>
      </c>
      <c r="I2" s="110">
        <f>+G2/5</f>
        <v>0.62500000000000011</v>
      </c>
      <c r="J2" s="111">
        <v>2.5</v>
      </c>
      <c r="K2" s="112">
        <f>+J2/5</f>
        <v>0.5</v>
      </c>
      <c r="L2" s="236" t="s">
        <v>12</v>
      </c>
      <c r="M2" s="236"/>
      <c r="N2" s="526" t="s">
        <v>486</v>
      </c>
      <c r="O2" s="508"/>
      <c r="P2" s="508"/>
      <c r="Q2" s="508"/>
      <c r="R2" s="508"/>
      <c r="S2" s="508"/>
      <c r="T2" s="508"/>
      <c r="U2" s="518"/>
    </row>
    <row r="3" spans="1:21" x14ac:dyDescent="0.3">
      <c r="A3" s="107">
        <f>'ISO_27001-Domaine 5'!E6</f>
        <v>3</v>
      </c>
      <c r="B3" s="107">
        <f>'ISO_27001-Domaine 5'!I2</f>
        <v>5</v>
      </c>
      <c r="C3" s="107">
        <f>'ISO_27001-Domaine 5'!F2</f>
        <v>1</v>
      </c>
      <c r="D3" s="107">
        <f>'ISO_27001-Domaine 5'!G2</f>
        <v>3</v>
      </c>
      <c r="E3" s="107">
        <f>'ISO_27001-Domaine 5'!H2</f>
        <v>1</v>
      </c>
      <c r="F3" s="131" t="s">
        <v>702</v>
      </c>
      <c r="G3" s="132">
        <f>'ISO_27001-Domaine 5'!J2</f>
        <v>0.55555555555555558</v>
      </c>
      <c r="H3" s="220" t="s">
        <v>18</v>
      </c>
      <c r="I3" s="110">
        <f t="shared" ref="I3:I8" si="0">+G3/5</f>
        <v>0.11111111111111112</v>
      </c>
      <c r="J3" s="111">
        <v>2</v>
      </c>
      <c r="K3" s="112">
        <f t="shared" ref="K3:K8" si="1">+J3/5</f>
        <v>0.4</v>
      </c>
      <c r="L3" s="236"/>
      <c r="M3" s="236"/>
      <c r="N3" s="508"/>
      <c r="O3" s="508"/>
      <c r="P3" s="508"/>
      <c r="Q3" s="508"/>
      <c r="R3" s="508"/>
      <c r="S3" s="508"/>
      <c r="T3" s="508"/>
      <c r="U3" s="518"/>
    </row>
    <row r="4" spans="1:21" x14ac:dyDescent="0.3">
      <c r="A4" s="107">
        <f>'ISO_27001-Domaine 6'!E5</f>
        <v>1</v>
      </c>
      <c r="B4" s="107">
        <f>'ISO_27001-Domaine 6'!I2</f>
        <v>3</v>
      </c>
      <c r="C4" s="107">
        <f>'ISO_27001-Domaine 6'!F2</f>
        <v>2</v>
      </c>
      <c r="D4" s="107">
        <f>'ISO_27001-Domaine 6'!G2</f>
        <v>1</v>
      </c>
      <c r="E4" s="107">
        <f>'ISO_27001-Domaine 6'!H2</f>
        <v>0</v>
      </c>
      <c r="F4" s="131" t="s">
        <v>703</v>
      </c>
      <c r="G4" s="132">
        <f>'ISO_27001-Domaine 6'!J2</f>
        <v>3.3333333333333335</v>
      </c>
      <c r="H4" s="220" t="s">
        <v>20</v>
      </c>
      <c r="I4" s="110">
        <f t="shared" si="0"/>
        <v>0.66666666666666674</v>
      </c>
      <c r="J4" s="111">
        <v>3</v>
      </c>
      <c r="K4" s="112">
        <f t="shared" si="1"/>
        <v>0.6</v>
      </c>
      <c r="L4" s="236"/>
      <c r="M4" s="236"/>
      <c r="N4" s="508"/>
      <c r="O4" s="508"/>
      <c r="P4" s="508"/>
      <c r="Q4" s="508"/>
      <c r="R4" s="508"/>
      <c r="S4" s="508"/>
      <c r="T4" s="508"/>
      <c r="U4" s="518"/>
    </row>
    <row r="5" spans="1:21" ht="13.5" customHeight="1" x14ac:dyDescent="0.3">
      <c r="A5" s="107">
        <f>'ISO_27001-Domaine 7'!E8</f>
        <v>5</v>
      </c>
      <c r="B5" s="107">
        <f>'ISO_27001-Domaine 7'!I2</f>
        <v>15</v>
      </c>
      <c r="C5" s="107">
        <f>'ISO_27001-Domaine 7'!F2</f>
        <v>10</v>
      </c>
      <c r="D5" s="107">
        <f>'ISO_27001-Domaine 7'!G2</f>
        <v>4</v>
      </c>
      <c r="E5" s="107">
        <f>'ISO_27001-Domaine 7'!H2</f>
        <v>1</v>
      </c>
      <c r="F5" s="131" t="s">
        <v>704</v>
      </c>
      <c r="G5" s="132">
        <f>'ISO_27001-Domaine 7'!J2</f>
        <v>3</v>
      </c>
      <c r="H5" s="220" t="s">
        <v>22</v>
      </c>
      <c r="I5" s="110">
        <f t="shared" si="0"/>
        <v>0.6</v>
      </c>
      <c r="J5" s="111">
        <v>4</v>
      </c>
      <c r="K5" s="112">
        <f t="shared" si="1"/>
        <v>0.8</v>
      </c>
      <c r="L5" s="506"/>
      <c r="M5" s="506"/>
      <c r="N5" s="508"/>
      <c r="O5" s="508"/>
      <c r="P5" s="508"/>
      <c r="Q5" s="508"/>
      <c r="R5" s="508"/>
      <c r="S5" s="508"/>
      <c r="T5" s="508"/>
      <c r="U5" s="518"/>
    </row>
    <row r="6" spans="1:21" x14ac:dyDescent="0.3">
      <c r="A6" s="107">
        <f>'ISO_27001-Domaine 8'!E6</f>
        <v>3</v>
      </c>
      <c r="B6" s="107">
        <f>'ISO_27001-Domaine 8'!I2</f>
        <v>10</v>
      </c>
      <c r="C6" s="107">
        <f>'ISO_27001-Domaine 8'!F2</f>
        <v>5</v>
      </c>
      <c r="D6" s="107">
        <f>'ISO_27001-Domaine 8'!G2</f>
        <v>5</v>
      </c>
      <c r="E6" s="107">
        <f>'ISO_27001-Domaine 8'!H2</f>
        <v>0</v>
      </c>
      <c r="F6" s="131" t="s">
        <v>705</v>
      </c>
      <c r="G6" s="132">
        <f>'ISO_27001-Domaine 8'!J2</f>
        <v>2.3888888888888888</v>
      </c>
      <c r="H6" s="133"/>
      <c r="I6" s="110">
        <f t="shared" si="0"/>
        <v>0.47777777777777775</v>
      </c>
      <c r="J6" s="111">
        <v>4</v>
      </c>
      <c r="K6" s="112">
        <f t="shared" si="1"/>
        <v>0.8</v>
      </c>
      <c r="L6" s="506"/>
      <c r="M6" s="506"/>
      <c r="N6" s="510" t="s">
        <v>25</v>
      </c>
      <c r="O6" s="511"/>
      <c r="P6" s="511"/>
      <c r="Q6" s="511"/>
      <c r="R6" s="511"/>
      <c r="S6" s="511"/>
      <c r="T6" s="511"/>
      <c r="U6" s="511"/>
    </row>
    <row r="7" spans="1:21" x14ac:dyDescent="0.3">
      <c r="A7" s="107">
        <f>'ISO_27001-Domaine 9'!E6</f>
        <v>3</v>
      </c>
      <c r="B7" s="107">
        <f>'ISO_27001-Domaine 9'!I2</f>
        <v>10</v>
      </c>
      <c r="C7" s="107">
        <f>'ISO_27001-Domaine 9'!F2</f>
        <v>6</v>
      </c>
      <c r="D7" s="107">
        <f>'ISO_27001-Domaine 9'!G2</f>
        <v>4</v>
      </c>
      <c r="E7" s="107">
        <f>'ISO_27001-Domaine 9'!H2</f>
        <v>0</v>
      </c>
      <c r="F7" s="131" t="s">
        <v>706</v>
      </c>
      <c r="G7" s="132">
        <f>'ISO_27001-Domaine 9'!J2</f>
        <v>3.0555555555555558</v>
      </c>
      <c r="H7" s="133"/>
      <c r="I7" s="110">
        <f t="shared" si="0"/>
        <v>0.61111111111111116</v>
      </c>
      <c r="J7" s="111">
        <v>4</v>
      </c>
      <c r="K7" s="112">
        <f t="shared" si="1"/>
        <v>0.8</v>
      </c>
      <c r="L7" s="506"/>
      <c r="M7" s="506"/>
      <c r="N7" s="511"/>
      <c r="O7" s="511"/>
      <c r="P7" s="511"/>
      <c r="Q7" s="511"/>
      <c r="R7" s="511"/>
      <c r="S7" s="511"/>
      <c r="T7" s="511"/>
      <c r="U7" s="511"/>
    </row>
    <row r="8" spans="1:21" x14ac:dyDescent="0.3">
      <c r="A8" s="107">
        <f>'ISO_27001-Domaine 10'!E5</f>
        <v>2</v>
      </c>
      <c r="B8" s="107">
        <f>'ISO_27001-Domaine 10'!I2</f>
        <v>6</v>
      </c>
      <c r="C8" s="107">
        <f>'ISO_27001-Domaine 10'!F2</f>
        <v>5</v>
      </c>
      <c r="D8" s="107">
        <f>'ISO_27001-Domaine 10'!G2</f>
        <v>1</v>
      </c>
      <c r="E8" s="107">
        <f>'ISO_27001-Domaine 10'!H2</f>
        <v>0</v>
      </c>
      <c r="F8" s="131" t="s">
        <v>707</v>
      </c>
      <c r="G8" s="132">
        <f>'ISO_27001-Domaine 10'!J2</f>
        <v>4.166666666666667</v>
      </c>
      <c r="H8" s="133"/>
      <c r="I8" s="110">
        <f t="shared" si="0"/>
        <v>0.83333333333333337</v>
      </c>
      <c r="J8" s="111">
        <v>4</v>
      </c>
      <c r="K8" s="112">
        <f t="shared" si="1"/>
        <v>0.8</v>
      </c>
      <c r="L8" s="506"/>
      <c r="M8" s="506"/>
      <c r="N8" s="511"/>
      <c r="O8" s="511"/>
      <c r="P8" s="511"/>
      <c r="Q8" s="511"/>
      <c r="R8" s="511"/>
      <c r="S8" s="511"/>
      <c r="T8" s="511"/>
      <c r="U8" s="511"/>
    </row>
    <row r="9" spans="1:21" x14ac:dyDescent="0.3">
      <c r="A9" s="108">
        <f>SUM(A2:A8)</f>
        <v>21</v>
      </c>
      <c r="B9" s="108">
        <f t="shared" ref="B9:E9" si="2">SUM(B2:B8)</f>
        <v>61</v>
      </c>
      <c r="C9" s="108">
        <f t="shared" si="2"/>
        <v>36</v>
      </c>
      <c r="D9" s="108">
        <f t="shared" si="2"/>
        <v>22</v>
      </c>
      <c r="E9" s="108">
        <f t="shared" si="2"/>
        <v>3</v>
      </c>
      <c r="F9" s="133"/>
      <c r="G9" s="132">
        <f>SUM(G2:G8)/COUNT(G2:G8)</f>
        <v>2.8035714285714284</v>
      </c>
      <c r="H9" s="133"/>
      <c r="I9" s="133"/>
      <c r="J9" s="133"/>
      <c r="K9" s="133"/>
      <c r="L9" s="134">
        <f>SUM(I2:I8)/COUNT(I2:I8)</f>
        <v>0.56071428571428583</v>
      </c>
      <c r="M9" s="134">
        <f>SUM(K2:K8)/COUNT(K2:K8)</f>
        <v>0.67142857142857137</v>
      </c>
      <c r="N9" s="511"/>
      <c r="O9" s="511"/>
      <c r="P9" s="511"/>
      <c r="Q9" s="511"/>
      <c r="R9" s="511"/>
      <c r="S9" s="511"/>
      <c r="T9" s="511"/>
      <c r="U9" s="511"/>
    </row>
    <row r="10" spans="1:21" x14ac:dyDescent="0.3">
      <c r="A10" s="107"/>
      <c r="B10" s="107"/>
      <c r="C10" s="107"/>
      <c r="D10" s="107"/>
      <c r="E10" s="133"/>
      <c r="F10" s="133"/>
      <c r="G10" s="133"/>
      <c r="H10" s="133"/>
      <c r="I10" s="133"/>
      <c r="J10" s="133"/>
      <c r="K10" s="133"/>
      <c r="L10" s="133"/>
      <c r="M10" s="133"/>
      <c r="N10" s="511"/>
      <c r="O10" s="511"/>
      <c r="P10" s="511"/>
      <c r="Q10" s="511"/>
      <c r="R10" s="511"/>
      <c r="S10" s="511"/>
      <c r="T10" s="511"/>
      <c r="U10" s="511"/>
    </row>
    <row r="11" spans="1:21" x14ac:dyDescent="0.3">
      <c r="A11" s="107"/>
      <c r="B11" s="107"/>
      <c r="C11" s="107"/>
      <c r="D11" s="107"/>
      <c r="E11" s="133"/>
      <c r="F11" s="133"/>
      <c r="G11" s="133"/>
      <c r="H11" s="133"/>
      <c r="I11" s="133"/>
      <c r="J11" s="133"/>
      <c r="K11" s="133"/>
      <c r="L11" s="133"/>
      <c r="M11" s="133"/>
      <c r="N11" s="511"/>
      <c r="O11" s="511"/>
      <c r="P11" s="511"/>
      <c r="Q11" s="511"/>
      <c r="R11" s="511"/>
      <c r="S11" s="511"/>
      <c r="T11" s="511"/>
      <c r="U11" s="511"/>
    </row>
    <row r="12" spans="1:21" x14ac:dyDescent="0.3">
      <c r="A12" s="107"/>
      <c r="B12" s="107"/>
      <c r="C12" s="107"/>
      <c r="D12" s="107"/>
      <c r="E12" s="133"/>
      <c r="F12" s="133"/>
      <c r="G12" s="133"/>
      <c r="H12" s="133"/>
      <c r="I12" s="133"/>
      <c r="J12" s="133"/>
      <c r="K12" s="133"/>
      <c r="L12" s="133"/>
      <c r="M12" s="133"/>
      <c r="N12" s="511"/>
      <c r="O12" s="511"/>
      <c r="P12" s="511"/>
      <c r="Q12" s="511"/>
      <c r="R12" s="511"/>
      <c r="S12" s="511"/>
      <c r="T12" s="511"/>
      <c r="U12" s="511"/>
    </row>
    <row r="13" spans="1:21" ht="15.6" x14ac:dyDescent="0.3">
      <c r="B13" s="113"/>
      <c r="C13" s="113"/>
      <c r="D13" s="113"/>
      <c r="G13" s="114" t="s">
        <v>12</v>
      </c>
      <c r="L13" s="116"/>
      <c r="M13" s="117"/>
    </row>
    <row r="14" spans="1:21" ht="24.75" hidden="1" customHeight="1" x14ac:dyDescent="0.3">
      <c r="G14" s="114" t="s">
        <v>12</v>
      </c>
    </row>
    <row r="15" spans="1:21" x14ac:dyDescent="0.3">
      <c r="G15" s="114" t="s">
        <v>12</v>
      </c>
    </row>
    <row r="16" spans="1:21" hidden="1" x14ac:dyDescent="0.3"/>
    <row r="19" ht="26.25" customHeight="1" x14ac:dyDescent="0.3"/>
    <row r="22" ht="12.75" customHeight="1" x14ac:dyDescent="0.3"/>
    <row r="24" ht="12.75" customHeight="1" x14ac:dyDescent="0.3"/>
    <row r="26" ht="12.75" customHeight="1" x14ac:dyDescent="0.3"/>
    <row r="28" ht="12.75" customHeight="1" x14ac:dyDescent="0.3"/>
    <row r="36" spans="1:21" ht="108.75" customHeight="1" x14ac:dyDescent="0.3"/>
    <row r="37" spans="1:21" ht="19.5" customHeight="1" x14ac:dyDescent="0.3">
      <c r="A37" s="220" t="s">
        <v>12</v>
      </c>
      <c r="E37" s="523" t="s">
        <v>12</v>
      </c>
      <c r="F37" s="524"/>
      <c r="G37" s="237" t="s">
        <v>12</v>
      </c>
      <c r="H37" s="237"/>
      <c r="I37" s="237" t="s">
        <v>12</v>
      </c>
      <c r="J37" s="237"/>
      <c r="K37" s="237"/>
      <c r="L37" s="237"/>
      <c r="M37" s="238"/>
      <c r="T37" s="137"/>
      <c r="U37" s="137"/>
    </row>
    <row r="38" spans="1:21" ht="0.75" customHeight="1" x14ac:dyDescent="0.3">
      <c r="T38" s="137"/>
      <c r="U38" s="137"/>
    </row>
    <row r="39" spans="1:21" ht="6.75" hidden="1" customHeight="1" x14ac:dyDescent="0.3">
      <c r="T39" s="137"/>
      <c r="U39" s="137"/>
    </row>
    <row r="40" spans="1:21" ht="6.75" hidden="1" customHeight="1" x14ac:dyDescent="0.3">
      <c r="T40" s="137"/>
      <c r="U40" s="137"/>
    </row>
    <row r="41" spans="1:21" ht="6.75" customHeight="1" x14ac:dyDescent="0.3">
      <c r="T41" s="137"/>
      <c r="U41" s="137"/>
    </row>
    <row r="42" spans="1:21" ht="15" customHeight="1" x14ac:dyDescent="0.3">
      <c r="E42" s="523" t="s">
        <v>40</v>
      </c>
      <c r="F42" s="524"/>
      <c r="G42" s="237" t="s">
        <v>41</v>
      </c>
      <c r="H42" s="237"/>
      <c r="I42" s="237"/>
      <c r="J42" s="237"/>
      <c r="K42" s="237"/>
      <c r="L42" s="237"/>
      <c r="M42" s="238"/>
      <c r="T42" s="137"/>
      <c r="U42" s="137"/>
    </row>
    <row r="43" spans="1:21" ht="15" customHeight="1" x14ac:dyDescent="0.3">
      <c r="E43" s="514" t="s">
        <v>42</v>
      </c>
      <c r="F43" s="519"/>
      <c r="G43" s="237"/>
      <c r="H43" s="237"/>
      <c r="I43" s="237"/>
      <c r="J43" s="237"/>
      <c r="K43" s="237"/>
      <c r="L43" s="237"/>
      <c r="M43" s="238"/>
      <c r="T43" s="137"/>
      <c r="U43" s="137"/>
    </row>
    <row r="44" spans="1:21" ht="15" customHeight="1" x14ac:dyDescent="0.3">
      <c r="E44" s="520" t="s">
        <v>43</v>
      </c>
      <c r="F44" s="521"/>
      <c r="G44" s="237"/>
      <c r="H44" s="237"/>
      <c r="I44" s="237"/>
      <c r="J44" s="237"/>
      <c r="K44" s="237"/>
      <c r="L44" s="237"/>
      <c r="M44" s="238"/>
      <c r="T44" s="137"/>
      <c r="U44" s="137"/>
    </row>
    <row r="45" spans="1:21" x14ac:dyDescent="0.3">
      <c r="E45" s="519" t="s">
        <v>44</v>
      </c>
      <c r="F45" s="522"/>
      <c r="G45" s="138" t="s">
        <v>12</v>
      </c>
      <c r="H45" s="138" t="s">
        <v>12</v>
      </c>
      <c r="I45" s="138"/>
      <c r="J45" s="138"/>
      <c r="K45" s="138"/>
      <c r="L45" s="138"/>
      <c r="M45" s="138"/>
      <c r="N45" s="138" t="s">
        <v>12</v>
      </c>
      <c r="O45" s="138"/>
      <c r="P45" s="138" t="s">
        <v>12</v>
      </c>
      <c r="Q45" s="138"/>
      <c r="T45" s="137"/>
      <c r="U45" s="137"/>
    </row>
    <row r="46" spans="1:21" x14ac:dyDescent="0.3">
      <c r="E46" s="508" t="s">
        <v>45</v>
      </c>
      <c r="F46" s="508"/>
      <c r="G46" s="508"/>
      <c r="H46" s="508"/>
      <c r="I46" s="508"/>
      <c r="J46" s="508"/>
      <c r="K46" s="508"/>
      <c r="L46" s="508"/>
      <c r="M46" s="508"/>
      <c r="N46" s="508"/>
      <c r="O46" s="508"/>
      <c r="P46" s="508"/>
      <c r="Q46" s="518"/>
      <c r="R46" s="518"/>
      <c r="S46" s="518"/>
    </row>
    <row r="47" spans="1:21" x14ac:dyDescent="0.3">
      <c r="E47" s="221" t="s">
        <v>46</v>
      </c>
      <c r="F47" s="122"/>
    </row>
    <row r="48" spans="1:21" x14ac:dyDescent="0.3">
      <c r="E48" s="513" t="s">
        <v>47</v>
      </c>
      <c r="F48" s="517"/>
      <c r="G48" s="517"/>
      <c r="H48" s="517"/>
      <c r="I48" s="517"/>
      <c r="J48" s="517"/>
      <c r="K48" s="517"/>
      <c r="L48" s="517"/>
      <c r="M48" s="517"/>
      <c r="N48" s="517"/>
      <c r="O48" s="517"/>
      <c r="P48" s="517"/>
      <c r="Q48" s="517"/>
      <c r="R48" s="517"/>
      <c r="S48" s="517"/>
      <c r="T48" s="517"/>
      <c r="U48" s="517"/>
    </row>
    <row r="49" spans="5:19" x14ac:dyDescent="0.3">
      <c r="E49" s="221" t="s">
        <v>48</v>
      </c>
      <c r="F49" s="122"/>
    </row>
    <row r="50" spans="5:19" x14ac:dyDescent="0.3">
      <c r="E50" s="513" t="s">
        <v>49</v>
      </c>
      <c r="F50" s="518"/>
      <c r="G50" s="518"/>
      <c r="H50" s="518"/>
      <c r="I50" s="518"/>
      <c r="J50" s="518"/>
      <c r="K50" s="518"/>
      <c r="L50" s="518"/>
      <c r="M50" s="518"/>
      <c r="N50" s="518"/>
      <c r="O50" s="518"/>
      <c r="P50" s="518"/>
      <c r="Q50" s="518"/>
      <c r="R50" s="518"/>
      <c r="S50" s="518"/>
    </row>
    <row r="51" spans="5:19" x14ac:dyDescent="0.3">
      <c r="E51" s="221" t="s">
        <v>50</v>
      </c>
      <c r="F51" s="122"/>
    </row>
    <row r="52" spans="5:19" x14ac:dyDescent="0.3">
      <c r="E52" s="513" t="s">
        <v>51</v>
      </c>
      <c r="F52" s="518"/>
      <c r="G52" s="518"/>
      <c r="H52" s="518"/>
      <c r="I52" s="518"/>
      <c r="J52" s="518"/>
      <c r="K52" s="518"/>
      <c r="L52" s="518"/>
      <c r="M52" s="518"/>
      <c r="N52" s="518"/>
      <c r="O52" s="518"/>
      <c r="P52" s="518"/>
      <c r="Q52" s="518"/>
      <c r="R52" s="518"/>
      <c r="S52" s="518"/>
    </row>
    <row r="53" spans="5:19" x14ac:dyDescent="0.3">
      <c r="E53" s="221" t="s">
        <v>52</v>
      </c>
      <c r="F53" s="221"/>
    </row>
    <row r="54" spans="5:19" ht="15" customHeight="1" x14ac:dyDescent="0.3">
      <c r="E54" s="513" t="s">
        <v>53</v>
      </c>
      <c r="F54" s="513"/>
      <c r="G54" s="518"/>
      <c r="H54" s="518"/>
      <c r="I54" s="518"/>
      <c r="J54" s="518"/>
      <c r="K54" s="518"/>
      <c r="L54" s="518"/>
      <c r="M54" s="518"/>
      <c r="N54" s="518"/>
      <c r="O54" s="518"/>
      <c r="P54" s="518"/>
      <c r="Q54" s="518"/>
      <c r="R54" s="518"/>
      <c r="S54" s="518"/>
    </row>
  </sheetData>
  <mergeCells count="14">
    <mergeCell ref="E42:F42"/>
    <mergeCell ref="O1:R1"/>
    <mergeCell ref="N2:U5"/>
    <mergeCell ref="L5:M8"/>
    <mergeCell ref="N6:U12"/>
    <mergeCell ref="E37:F37"/>
    <mergeCell ref="E52:S52"/>
    <mergeCell ref="E54:S54"/>
    <mergeCell ref="E43:F43"/>
    <mergeCell ref="E44:F44"/>
    <mergeCell ref="E45:F45"/>
    <mergeCell ref="E46:S46"/>
    <mergeCell ref="E48:U48"/>
    <mergeCell ref="E50:S50"/>
  </mergeCells>
  <conditionalFormatting sqref="F2">
    <cfRule type="expression" dxfId="107" priority="1" stopIfTrue="1">
      <formula>$E$2&gt;0</formula>
    </cfRule>
    <cfRule type="expression" dxfId="106" priority="2" stopIfTrue="1">
      <formula>$E$2=0</formula>
    </cfRule>
  </conditionalFormatting>
  <conditionalFormatting sqref="F3">
    <cfRule type="expression" dxfId="105" priority="3" stopIfTrue="1">
      <formula>$E$3&gt;0</formula>
    </cfRule>
    <cfRule type="expression" dxfId="104" priority="4" stopIfTrue="1">
      <formula>$E$3=0</formula>
    </cfRule>
  </conditionalFormatting>
  <conditionalFormatting sqref="F4">
    <cfRule type="expression" dxfId="103" priority="5" stopIfTrue="1">
      <formula>$E$4&gt;0</formula>
    </cfRule>
    <cfRule type="expression" dxfId="102" priority="6" stopIfTrue="1">
      <formula>$E$4=0</formula>
    </cfRule>
  </conditionalFormatting>
  <conditionalFormatting sqref="F5:F8">
    <cfRule type="expression" dxfId="101" priority="7" stopIfTrue="1">
      <formula>$E$5&gt;0</formula>
    </cfRule>
    <cfRule type="expression" dxfId="100" priority="8" stopIfTrue="1">
      <formula>$E$5=0</formula>
    </cfRule>
  </conditionalFormatting>
  <conditionalFormatting sqref="L13:M13">
    <cfRule type="cellIs" dxfId="99" priority="9" stopIfTrue="1" operator="greaterThan">
      <formula>0.5</formula>
    </cfRule>
  </conditionalFormatting>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4"/>
  <sheetViews>
    <sheetView zoomScale="70" zoomScaleNormal="70" workbookViewId="0">
      <selection activeCell="J6" sqref="J6"/>
    </sheetView>
  </sheetViews>
  <sheetFormatPr baseColWidth="10" defaultColWidth="11.44140625" defaultRowHeight="14.4" x14ac:dyDescent="0.3"/>
  <cols>
    <col min="1" max="1" width="10.5546875" style="436" customWidth="1"/>
    <col min="2" max="2" width="103.33203125" style="436" customWidth="1"/>
    <col min="3" max="3" width="11.44140625" style="449"/>
    <col min="4" max="4" width="11.44140625" style="436"/>
    <col min="5" max="5" width="69" style="436" customWidth="1"/>
    <col min="6" max="6" width="10.109375" style="436" customWidth="1"/>
    <col min="7" max="7" width="12.5546875" style="436" customWidth="1"/>
    <col min="8" max="8" width="10.33203125" style="436" customWidth="1"/>
    <col min="9" max="9" width="7.6640625" style="436" customWidth="1"/>
    <col min="10" max="10" width="6" style="436" customWidth="1"/>
    <col min="11" max="14" width="11.44140625" style="436"/>
    <col min="15" max="15" width="21.109375" style="436" customWidth="1"/>
    <col min="16" max="16" width="28.33203125" style="436" customWidth="1"/>
    <col min="17" max="17" width="29" style="436" customWidth="1"/>
    <col min="18" max="18" width="5" style="436" customWidth="1"/>
    <col min="19" max="19" width="8.109375" style="436" customWidth="1"/>
    <col min="20" max="20" width="6" style="436" customWidth="1"/>
    <col min="21" max="21" width="1.88671875" style="436" customWidth="1"/>
    <col min="22" max="22" width="1" style="436" customWidth="1"/>
    <col min="23" max="23" width="5.109375" style="436" customWidth="1"/>
    <col min="24" max="24" width="6.109375" style="436" customWidth="1"/>
    <col min="25" max="16384" width="11.44140625" style="436"/>
  </cols>
  <sheetData>
    <row r="1" spans="1:26" s="428" customFormat="1" ht="15" thickBot="1" x14ac:dyDescent="0.35">
      <c r="A1" s="428" t="s">
        <v>12</v>
      </c>
      <c r="B1" s="429" t="s">
        <v>54</v>
      </c>
      <c r="C1" s="430" t="s">
        <v>55</v>
      </c>
      <c r="D1" s="431"/>
      <c r="E1" s="432" t="s">
        <v>7</v>
      </c>
      <c r="F1" s="432" t="s">
        <v>2</v>
      </c>
      <c r="G1" s="432" t="s">
        <v>3</v>
      </c>
      <c r="H1" s="432" t="s">
        <v>4</v>
      </c>
      <c r="I1" s="432" t="s">
        <v>56</v>
      </c>
      <c r="J1" s="432" t="s">
        <v>57</v>
      </c>
      <c r="K1" s="432" t="s">
        <v>58</v>
      </c>
      <c r="L1" s="431"/>
      <c r="M1" s="431"/>
      <c r="N1" s="431"/>
      <c r="O1" s="431"/>
      <c r="P1" s="433"/>
      <c r="Q1" s="431"/>
      <c r="R1" s="431"/>
      <c r="S1" s="434" t="s">
        <v>12</v>
      </c>
    </row>
    <row r="2" spans="1:26" ht="30.3" customHeight="1" thickBot="1" x14ac:dyDescent="0.35">
      <c r="A2" s="435" t="s">
        <v>12</v>
      </c>
      <c r="B2" s="443" t="s">
        <v>1242</v>
      </c>
      <c r="C2" s="396" t="s">
        <v>60</v>
      </c>
      <c r="D2" s="397"/>
      <c r="E2" s="454" t="s">
        <v>1116</v>
      </c>
      <c r="F2" s="405">
        <f>COUNTIF(C2:C4,"Oui")</f>
        <v>3</v>
      </c>
      <c r="G2" s="405">
        <f>COUNTIF(C2:C4,"Non")</f>
        <v>0</v>
      </c>
      <c r="H2" s="405">
        <f>COUNTIF(C2:C4,"Pas")</f>
        <v>0</v>
      </c>
      <c r="I2" s="405">
        <f>SUM(F2:H2)</f>
        <v>3</v>
      </c>
      <c r="J2" s="438">
        <f>IF(I2=H2,0,5*F2/SUM(F2,G2))</f>
        <v>5</v>
      </c>
      <c r="K2" s="450">
        <v>3</v>
      </c>
      <c r="L2" s="401"/>
      <c r="M2" s="401"/>
      <c r="N2" s="401"/>
      <c r="O2" s="401"/>
      <c r="P2" s="401"/>
      <c r="Q2" s="401"/>
      <c r="R2" s="402"/>
      <c r="S2" s="401"/>
    </row>
    <row r="3" spans="1:26" ht="15" thickBot="1" x14ac:dyDescent="0.35">
      <c r="A3" s="439"/>
      <c r="B3" s="443" t="s">
        <v>1243</v>
      </c>
      <c r="C3" s="396" t="s">
        <v>60</v>
      </c>
      <c r="D3" s="401"/>
      <c r="E3" s="436">
        <f>COUNTIF(J2:J2,"&gt;-1")</f>
        <v>1</v>
      </c>
      <c r="F3" s="397"/>
      <c r="G3" s="397"/>
      <c r="H3" s="397"/>
      <c r="I3" s="397"/>
      <c r="J3" s="451"/>
      <c r="K3" s="401"/>
      <c r="L3" s="401"/>
      <c r="M3" s="401"/>
      <c r="N3" s="401"/>
      <c r="O3" s="401"/>
      <c r="P3" s="401"/>
      <c r="Q3" s="401"/>
      <c r="R3" s="406"/>
      <c r="S3" s="401"/>
    </row>
    <row r="4" spans="1:26" ht="15" thickBot="1" x14ac:dyDescent="0.35">
      <c r="A4" s="452" t="s">
        <v>12</v>
      </c>
      <c r="B4" s="453" t="s">
        <v>1244</v>
      </c>
      <c r="C4" s="396" t="s">
        <v>60</v>
      </c>
      <c r="F4" s="397"/>
      <c r="G4" s="449"/>
      <c r="H4" s="449"/>
      <c r="I4" s="449"/>
      <c r="J4" s="451"/>
      <c r="S4" s="408"/>
    </row>
    <row r="5" spans="1:26" x14ac:dyDescent="0.3">
      <c r="A5" s="443"/>
      <c r="B5" s="443"/>
      <c r="C5" s="414"/>
      <c r="F5" s="397"/>
      <c r="G5" s="449"/>
      <c r="H5" s="449"/>
      <c r="I5" s="449"/>
      <c r="J5" s="451"/>
      <c r="S5" s="408"/>
    </row>
    <row r="6" spans="1:26" x14ac:dyDescent="0.3">
      <c r="A6" s="443"/>
      <c r="B6" s="443"/>
      <c r="C6" s="414"/>
      <c r="F6" s="397"/>
      <c r="G6" s="449"/>
      <c r="H6" s="449"/>
      <c r="I6" s="449"/>
      <c r="J6" s="451"/>
      <c r="S6" s="408"/>
    </row>
    <row r="7" spans="1:26" ht="35.1" customHeight="1" x14ac:dyDescent="0.3">
      <c r="A7" s="443"/>
      <c r="B7" s="443"/>
      <c r="C7" s="414"/>
      <c r="J7" s="451"/>
      <c r="S7" s="408"/>
    </row>
    <row r="8" spans="1:26" ht="12.75" customHeight="1" x14ac:dyDescent="0.3">
      <c r="A8" s="443"/>
      <c r="B8" s="443"/>
      <c r="C8" s="414"/>
      <c r="J8" s="451"/>
      <c r="S8" s="408"/>
    </row>
    <row r="9" spans="1:26" ht="33.6" customHeight="1" x14ac:dyDescent="0.3">
      <c r="A9" s="443"/>
      <c r="B9" s="443"/>
      <c r="C9" s="414"/>
      <c r="J9" s="410"/>
      <c r="S9" s="408"/>
    </row>
    <row r="10" spans="1:26" ht="18.600000000000001" customHeight="1" x14ac:dyDescent="0.3">
      <c r="A10" s="443"/>
      <c r="B10" s="443"/>
      <c r="C10" s="414"/>
      <c r="J10" s="410"/>
      <c r="S10" s="408"/>
    </row>
    <row r="11" spans="1:26" x14ac:dyDescent="0.3">
      <c r="A11" s="443"/>
      <c r="B11" s="443"/>
      <c r="C11" s="414"/>
      <c r="J11" s="410"/>
      <c r="S11" s="408"/>
    </row>
    <row r="12" spans="1:26" x14ac:dyDescent="0.3">
      <c r="A12" s="443"/>
      <c r="B12" s="443"/>
      <c r="C12" s="414"/>
      <c r="J12" s="410"/>
      <c r="S12" s="408"/>
    </row>
    <row r="13" spans="1:26" ht="19.5" customHeight="1" x14ac:dyDescent="0.3">
      <c r="A13" s="443"/>
      <c r="B13" s="443"/>
      <c r="C13" s="414"/>
      <c r="J13" s="410"/>
      <c r="S13" s="408"/>
    </row>
    <row r="14" spans="1:26" ht="19.5" customHeight="1" x14ac:dyDescent="0.3">
      <c r="A14" s="445"/>
      <c r="B14" s="443"/>
      <c r="C14" s="414"/>
      <c r="D14" s="401"/>
      <c r="E14" s="401"/>
      <c r="F14" s="401"/>
      <c r="G14" s="401"/>
      <c r="H14" s="401"/>
      <c r="I14" s="401"/>
      <c r="J14" s="536"/>
      <c r="K14" s="538"/>
      <c r="L14" s="538"/>
      <c r="M14" s="538"/>
      <c r="N14" s="538"/>
      <c r="O14" s="538"/>
      <c r="P14" s="538"/>
      <c r="Q14" s="538"/>
      <c r="R14" s="538"/>
      <c r="S14" s="537"/>
      <c r="T14" s="537"/>
      <c r="U14" s="537"/>
      <c r="V14" s="537"/>
      <c r="W14" s="537"/>
      <c r="X14" s="537"/>
      <c r="Y14" s="537"/>
      <c r="Z14" s="537"/>
    </row>
    <row r="15" spans="1:26" x14ac:dyDescent="0.3">
      <c r="B15" s="443"/>
      <c r="C15" s="414"/>
      <c r="D15" s="401"/>
      <c r="E15" s="401"/>
      <c r="F15" s="401"/>
      <c r="G15" s="401"/>
      <c r="H15" s="401"/>
      <c r="I15" s="401"/>
      <c r="J15" s="536"/>
      <c r="K15" s="538"/>
      <c r="L15" s="538"/>
      <c r="M15" s="538"/>
      <c r="N15" s="538"/>
      <c r="O15" s="538"/>
      <c r="P15" s="538"/>
      <c r="Q15" s="538"/>
      <c r="R15" s="538"/>
      <c r="S15" s="538"/>
      <c r="T15" s="538"/>
      <c r="U15" s="538"/>
      <c r="V15" s="538"/>
      <c r="W15" s="538"/>
      <c r="X15" s="538"/>
      <c r="Y15" s="538"/>
    </row>
    <row r="16" spans="1:26" x14ac:dyDescent="0.3">
      <c r="B16" s="443"/>
      <c r="C16" s="414"/>
      <c r="J16" s="536"/>
      <c r="K16" s="538"/>
      <c r="L16" s="538"/>
      <c r="M16" s="538"/>
      <c r="N16" s="538"/>
      <c r="O16" s="538"/>
      <c r="P16" s="538"/>
      <c r="Q16" s="538"/>
      <c r="R16" s="538"/>
      <c r="S16" s="538"/>
      <c r="T16" s="538"/>
      <c r="U16" s="538"/>
      <c r="V16" s="538"/>
      <c r="W16" s="538"/>
      <c r="X16" s="538"/>
      <c r="Y16" s="538"/>
    </row>
    <row r="17" spans="2:28" x14ac:dyDescent="0.3">
      <c r="B17" s="443"/>
      <c r="C17" s="414"/>
      <c r="J17" s="536"/>
      <c r="K17" s="536"/>
      <c r="L17" s="536"/>
      <c r="M17" s="536"/>
      <c r="N17" s="536"/>
      <c r="O17" s="536"/>
      <c r="P17" s="536"/>
      <c r="Q17" s="536"/>
      <c r="R17" s="536"/>
      <c r="S17" s="536"/>
      <c r="T17" s="536"/>
      <c r="U17" s="536"/>
      <c r="V17" s="536"/>
      <c r="W17" s="536"/>
      <c r="X17" s="536"/>
      <c r="Y17" s="536"/>
    </row>
    <row r="18" spans="2:28" x14ac:dyDescent="0.3">
      <c r="B18" s="443"/>
      <c r="C18" s="414"/>
      <c r="J18" s="536"/>
      <c r="K18" s="536"/>
      <c r="L18" s="536"/>
      <c r="M18" s="536"/>
      <c r="N18" s="536"/>
      <c r="O18" s="536"/>
      <c r="P18" s="536"/>
      <c r="Q18" s="536"/>
      <c r="R18" s="536"/>
      <c r="S18" s="536"/>
      <c r="T18" s="536"/>
      <c r="U18" s="536"/>
      <c r="V18" s="536"/>
      <c r="W18" s="536"/>
      <c r="X18" s="536"/>
      <c r="Y18" s="536"/>
    </row>
    <row r="19" spans="2:28" x14ac:dyDescent="0.3">
      <c r="B19" s="443"/>
      <c r="C19" s="414"/>
      <c r="J19" s="536"/>
      <c r="K19" s="536"/>
      <c r="L19" s="536"/>
      <c r="M19" s="536"/>
      <c r="N19" s="536"/>
      <c r="O19" s="536"/>
      <c r="P19" s="536"/>
      <c r="Q19" s="536"/>
      <c r="R19" s="536"/>
      <c r="S19" s="536"/>
      <c r="T19" s="536"/>
      <c r="U19" s="536"/>
      <c r="V19" s="536"/>
      <c r="W19" s="536"/>
      <c r="X19" s="536"/>
      <c r="Y19" s="536"/>
    </row>
    <row r="20" spans="2:28" x14ac:dyDescent="0.3">
      <c r="B20" s="443"/>
      <c r="C20" s="414"/>
      <c r="J20" s="536"/>
      <c r="K20" s="536"/>
      <c r="L20" s="536"/>
      <c r="M20" s="536"/>
      <c r="N20" s="536"/>
      <c r="O20" s="536"/>
      <c r="P20" s="536"/>
      <c r="Q20" s="536"/>
      <c r="R20" s="536"/>
      <c r="S20" s="536"/>
      <c r="T20" s="536"/>
      <c r="U20" s="536"/>
      <c r="V20" s="536"/>
      <c r="W20" s="536"/>
      <c r="X20" s="536"/>
      <c r="Y20" s="536"/>
    </row>
    <row r="21" spans="2:28" x14ac:dyDescent="0.3">
      <c r="B21" s="443"/>
      <c r="C21" s="414"/>
      <c r="J21" s="536"/>
      <c r="K21" s="536"/>
      <c r="L21" s="536"/>
      <c r="M21" s="536"/>
      <c r="N21" s="536"/>
      <c r="O21" s="536"/>
      <c r="P21" s="536"/>
      <c r="Q21" s="536"/>
      <c r="R21" s="536"/>
      <c r="S21" s="536"/>
      <c r="T21" s="536"/>
      <c r="U21" s="536"/>
      <c r="V21" s="536"/>
      <c r="W21" s="536"/>
      <c r="X21" s="536"/>
      <c r="Y21" s="536"/>
      <c r="Z21" s="536"/>
      <c r="AA21" s="536"/>
      <c r="AB21" s="536"/>
    </row>
    <row r="22" spans="2:28" x14ac:dyDescent="0.3">
      <c r="B22" s="443"/>
      <c r="C22" s="414"/>
      <c r="J22" s="444"/>
      <c r="K22" s="444"/>
      <c r="L22" s="444"/>
      <c r="M22" s="444"/>
      <c r="N22" s="444"/>
      <c r="O22" s="444"/>
      <c r="P22" s="444"/>
      <c r="Q22" s="444"/>
      <c r="R22" s="444"/>
      <c r="S22" s="444"/>
      <c r="T22" s="444"/>
      <c r="U22" s="444"/>
      <c r="V22" s="444"/>
      <c r="W22" s="444"/>
      <c r="X22" s="444"/>
      <c r="Y22" s="444"/>
      <c r="Z22" s="444"/>
      <c r="AA22" s="444"/>
      <c r="AB22" s="444"/>
    </row>
    <row r="23" spans="2:28" x14ac:dyDescent="0.3">
      <c r="B23" s="443"/>
      <c r="C23" s="414"/>
      <c r="J23" s="444"/>
      <c r="K23" s="444"/>
      <c r="L23" s="444"/>
      <c r="M23" s="444"/>
      <c r="N23" s="444"/>
      <c r="O23" s="444"/>
      <c r="P23" s="444"/>
      <c r="Q23" s="444"/>
      <c r="R23" s="444"/>
      <c r="S23" s="444"/>
      <c r="T23" s="444"/>
      <c r="U23" s="444"/>
      <c r="V23" s="444"/>
      <c r="W23" s="444"/>
      <c r="X23" s="444"/>
      <c r="Y23" s="444"/>
      <c r="Z23" s="444"/>
      <c r="AA23" s="444"/>
      <c r="AB23" s="444"/>
    </row>
    <row r="24" spans="2:28" x14ac:dyDescent="0.3">
      <c r="B24" s="443"/>
      <c r="C24" s="414"/>
      <c r="J24" s="444"/>
      <c r="K24" s="444"/>
      <c r="L24" s="444"/>
      <c r="M24" s="444"/>
      <c r="N24" s="444"/>
      <c r="O24" s="444"/>
      <c r="P24" s="444"/>
      <c r="Q24" s="444"/>
      <c r="R24" s="444"/>
      <c r="S24" s="444"/>
      <c r="T24" s="444"/>
      <c r="U24" s="444"/>
      <c r="V24" s="444"/>
      <c r="W24" s="444"/>
      <c r="X24" s="444"/>
      <c r="Y24" s="444"/>
      <c r="Z24" s="444"/>
      <c r="AA24" s="444"/>
      <c r="AB24" s="444"/>
    </row>
    <row r="25" spans="2:28" x14ac:dyDescent="0.3">
      <c r="B25" s="443"/>
      <c r="C25" s="414"/>
      <c r="J25" s="536" t="s">
        <v>12</v>
      </c>
      <c r="K25" s="536"/>
      <c r="L25" s="536"/>
      <c r="M25" s="536"/>
      <c r="N25" s="536"/>
      <c r="O25" s="536"/>
      <c r="P25" s="536"/>
      <c r="Q25" s="536"/>
      <c r="R25" s="536"/>
      <c r="S25" s="536"/>
      <c r="T25" s="536"/>
      <c r="U25" s="536"/>
      <c r="V25" s="536"/>
      <c r="W25" s="536"/>
      <c r="X25" s="536"/>
      <c r="Y25" s="536"/>
      <c r="Z25" s="536"/>
      <c r="AA25" s="536"/>
      <c r="AB25" s="536"/>
    </row>
    <row r="26" spans="2:28" x14ac:dyDescent="0.3">
      <c r="B26" s="443"/>
      <c r="C26" s="414"/>
      <c r="J26" s="536"/>
      <c r="K26" s="536"/>
      <c r="L26" s="536"/>
      <c r="M26" s="536"/>
      <c r="N26" s="536"/>
      <c r="O26" s="536"/>
      <c r="P26" s="536"/>
      <c r="Q26" s="536"/>
      <c r="R26" s="536"/>
      <c r="S26" s="536"/>
      <c r="T26" s="536"/>
      <c r="U26" s="536"/>
      <c r="V26" s="536"/>
      <c r="W26" s="536"/>
      <c r="X26" s="536"/>
      <c r="Y26" s="536"/>
      <c r="Z26" s="536"/>
      <c r="AA26" s="536"/>
      <c r="AB26" s="536"/>
    </row>
    <row r="27" spans="2:28" x14ac:dyDescent="0.3">
      <c r="B27" s="443"/>
      <c r="C27" s="414"/>
      <c r="J27" s="537"/>
      <c r="K27" s="537"/>
      <c r="L27" s="537"/>
      <c r="M27" s="537"/>
      <c r="N27" s="537"/>
      <c r="O27" s="537"/>
      <c r="P27" s="537"/>
      <c r="Q27" s="537"/>
      <c r="R27" s="537"/>
      <c r="S27" s="537"/>
      <c r="T27" s="537"/>
      <c r="U27" s="537"/>
      <c r="V27" s="537"/>
      <c r="W27" s="537"/>
      <c r="X27" s="537"/>
      <c r="Y27" s="537"/>
      <c r="Z27" s="537"/>
      <c r="AA27" s="537"/>
      <c r="AB27" s="537"/>
    </row>
    <row r="28" spans="2:28" x14ac:dyDescent="0.3">
      <c r="B28" s="443"/>
      <c r="C28" s="414"/>
      <c r="J28" s="410"/>
      <c r="Q28" s="445"/>
      <c r="R28" s="445"/>
    </row>
    <row r="29" spans="2:28" x14ac:dyDescent="0.3">
      <c r="B29" s="443"/>
      <c r="C29" s="414"/>
      <c r="J29" s="445"/>
      <c r="K29" s="445"/>
    </row>
    <row r="30" spans="2:28" x14ac:dyDescent="0.3">
      <c r="B30" s="443"/>
      <c r="C30" s="414"/>
      <c r="T30" s="445"/>
      <c r="U30" s="445"/>
      <c r="V30" s="445"/>
    </row>
    <row r="31" spans="2:28" x14ac:dyDescent="0.3">
      <c r="B31" s="443"/>
      <c r="C31" s="414"/>
      <c r="D31" s="445"/>
      <c r="E31" s="445"/>
      <c r="F31" s="445"/>
      <c r="G31" s="445"/>
      <c r="H31" s="445"/>
      <c r="I31" s="445"/>
      <c r="J31" s="445"/>
      <c r="K31" s="445"/>
      <c r="L31" s="445"/>
      <c r="M31" s="445"/>
      <c r="N31" s="445"/>
      <c r="O31" s="445"/>
    </row>
    <row r="32" spans="2:28" x14ac:dyDescent="0.3">
      <c r="B32" s="443"/>
      <c r="C32" s="414"/>
      <c r="D32" s="401"/>
      <c r="E32" s="401"/>
      <c r="F32" s="401"/>
      <c r="G32" s="401"/>
      <c r="H32" s="401"/>
      <c r="I32" s="401"/>
      <c r="J32" s="401"/>
      <c r="K32" s="401"/>
      <c r="L32" s="401"/>
      <c r="M32" s="401"/>
      <c r="N32" s="401"/>
      <c r="T32" s="401"/>
      <c r="U32" s="401"/>
    </row>
    <row r="33" spans="2:33" x14ac:dyDescent="0.3">
      <c r="B33" s="443"/>
      <c r="C33" s="414"/>
    </row>
    <row r="34" spans="2:33" x14ac:dyDescent="0.3">
      <c r="B34" s="443"/>
      <c r="C34" s="414"/>
      <c r="D34" s="443"/>
      <c r="E34" s="443"/>
      <c r="F34" s="443"/>
      <c r="G34" s="443"/>
      <c r="H34" s="443"/>
      <c r="I34" s="443"/>
      <c r="J34" s="443"/>
      <c r="K34" s="443"/>
      <c r="L34" s="443"/>
      <c r="M34" s="443"/>
      <c r="N34" s="443"/>
      <c r="O34" s="443"/>
      <c r="P34" s="443"/>
      <c r="Q34" s="443"/>
      <c r="R34" s="443"/>
      <c r="S34" s="443"/>
    </row>
    <row r="35" spans="2:33" x14ac:dyDescent="0.3">
      <c r="B35" s="443"/>
      <c r="C35" s="414"/>
    </row>
    <row r="36" spans="2:33" x14ac:dyDescent="0.3">
      <c r="B36" s="443"/>
      <c r="C36" s="414"/>
    </row>
    <row r="37" spans="2:33" x14ac:dyDescent="0.3">
      <c r="B37" s="443"/>
      <c r="C37" s="414"/>
    </row>
    <row r="38" spans="2:33" x14ac:dyDescent="0.3">
      <c r="B38" s="443"/>
      <c r="C38" s="414"/>
    </row>
    <row r="39" spans="2:33" x14ac:dyDescent="0.3">
      <c r="B39" s="443"/>
      <c r="C39" s="414"/>
      <c r="D39" s="445"/>
      <c r="E39" s="445"/>
      <c r="F39" s="445"/>
      <c r="G39" s="445"/>
      <c r="H39" s="445"/>
      <c r="I39" s="445"/>
    </row>
    <row r="40" spans="2:33" x14ac:dyDescent="0.3">
      <c r="B40" s="443"/>
      <c r="C40" s="414"/>
      <c r="D40" s="445"/>
      <c r="E40" s="445"/>
      <c r="F40" s="445"/>
      <c r="G40" s="445"/>
      <c r="H40" s="445"/>
      <c r="I40" s="445"/>
    </row>
    <row r="41" spans="2:33" x14ac:dyDescent="0.3">
      <c r="B41" s="443"/>
      <c r="C41" s="414"/>
      <c r="D41" s="445"/>
      <c r="E41" s="445"/>
      <c r="F41" s="445"/>
      <c r="G41" s="445"/>
      <c r="H41" s="445"/>
      <c r="I41" s="445"/>
    </row>
    <row r="42" spans="2:33" x14ac:dyDescent="0.3">
      <c r="B42" s="443"/>
      <c r="C42" s="414"/>
      <c r="D42" s="448"/>
      <c r="E42" s="448"/>
      <c r="F42" s="448"/>
      <c r="G42" s="448"/>
      <c r="H42" s="448"/>
      <c r="I42" s="448"/>
    </row>
    <row r="43" spans="2:33" x14ac:dyDescent="0.3">
      <c r="B43" s="443"/>
      <c r="C43" s="414"/>
    </row>
    <row r="44" spans="2:33" x14ac:dyDescent="0.3">
      <c r="B44" s="443"/>
      <c r="C44" s="414"/>
      <c r="D44" s="444"/>
      <c r="E44" s="444"/>
      <c r="F44" s="444"/>
      <c r="G44" s="444"/>
      <c r="H44" s="444"/>
      <c r="I44" s="444"/>
      <c r="J44" s="444"/>
      <c r="K44" s="444"/>
      <c r="L44" s="444"/>
      <c r="M44" s="444"/>
      <c r="N44" s="444"/>
      <c r="O44" s="444"/>
      <c r="P44" s="444"/>
      <c r="Q44" s="444"/>
      <c r="R44" s="444"/>
      <c r="S44" s="444"/>
      <c r="T44" s="444"/>
      <c r="U44" s="444"/>
      <c r="V44" s="444"/>
      <c r="W44" s="444"/>
      <c r="X44" s="444"/>
      <c r="Y44" s="444"/>
      <c r="Z44" s="444"/>
      <c r="AA44" s="444"/>
      <c r="AB44" s="444"/>
      <c r="AC44" s="444"/>
      <c r="AD44" s="444"/>
      <c r="AE44" s="444"/>
      <c r="AF44" s="444"/>
      <c r="AG44" s="444"/>
    </row>
    <row r="45" spans="2:33" x14ac:dyDescent="0.3">
      <c r="B45" s="443"/>
      <c r="C45" s="414"/>
    </row>
    <row r="46" spans="2:33" x14ac:dyDescent="0.3">
      <c r="B46" s="443"/>
      <c r="C46" s="414"/>
    </row>
    <row r="47" spans="2:33" x14ac:dyDescent="0.3">
      <c r="C47" s="414"/>
    </row>
    <row r="48" spans="2:33" x14ac:dyDescent="0.3">
      <c r="C48" s="414"/>
    </row>
    <row r="49" spans="3:3" x14ac:dyDescent="0.3">
      <c r="C49" s="414"/>
    </row>
    <row r="50" spans="3:3" x14ac:dyDescent="0.3">
      <c r="C50" s="414"/>
    </row>
    <row r="51" spans="3:3" x14ac:dyDescent="0.3">
      <c r="C51" s="414"/>
    </row>
    <row r="52" spans="3:3" x14ac:dyDescent="0.3">
      <c r="C52" s="414"/>
    </row>
    <row r="53" spans="3:3" x14ac:dyDescent="0.3">
      <c r="C53" s="414"/>
    </row>
    <row r="54" spans="3:3" x14ac:dyDescent="0.3">
      <c r="C54" s="414"/>
    </row>
    <row r="55" spans="3:3" x14ac:dyDescent="0.3">
      <c r="C55" s="414"/>
    </row>
    <row r="56" spans="3:3" x14ac:dyDescent="0.3">
      <c r="C56" s="414"/>
    </row>
    <row r="57" spans="3:3" x14ac:dyDescent="0.3">
      <c r="C57" s="414"/>
    </row>
    <row r="58" spans="3:3" x14ac:dyDescent="0.3">
      <c r="C58" s="414"/>
    </row>
    <row r="59" spans="3:3" x14ac:dyDescent="0.3">
      <c r="C59" s="414"/>
    </row>
    <row r="60" spans="3:3" x14ac:dyDescent="0.3">
      <c r="C60" s="414"/>
    </row>
    <row r="61" spans="3:3" x14ac:dyDescent="0.3">
      <c r="C61" s="414"/>
    </row>
    <row r="62" spans="3:3" x14ac:dyDescent="0.3">
      <c r="C62" s="414"/>
    </row>
    <row r="63" spans="3:3" x14ac:dyDescent="0.3">
      <c r="C63" s="414"/>
    </row>
    <row r="64" spans="3:3" x14ac:dyDescent="0.3">
      <c r="C64" s="414"/>
    </row>
    <row r="65" spans="3:3" x14ac:dyDescent="0.3">
      <c r="C65" s="414"/>
    </row>
    <row r="66" spans="3:3" x14ac:dyDescent="0.3">
      <c r="C66" s="414"/>
    </row>
    <row r="67" spans="3:3" x14ac:dyDescent="0.3">
      <c r="C67" s="414"/>
    </row>
    <row r="68" spans="3:3" x14ac:dyDescent="0.3">
      <c r="C68" s="414"/>
    </row>
    <row r="69" spans="3:3" x14ac:dyDescent="0.3">
      <c r="C69" s="414"/>
    </row>
    <row r="70" spans="3:3" x14ac:dyDescent="0.3">
      <c r="C70" s="414"/>
    </row>
    <row r="71" spans="3:3" x14ac:dyDescent="0.3">
      <c r="C71" s="414"/>
    </row>
    <row r="72" spans="3:3" x14ac:dyDescent="0.3">
      <c r="C72" s="414"/>
    </row>
    <row r="73" spans="3:3" x14ac:dyDescent="0.3">
      <c r="C73" s="414"/>
    </row>
    <row r="74" spans="3:3" x14ac:dyDescent="0.3">
      <c r="C74" s="414"/>
    </row>
    <row r="75" spans="3:3" x14ac:dyDescent="0.3">
      <c r="C75" s="414"/>
    </row>
    <row r="76" spans="3:3" x14ac:dyDescent="0.3">
      <c r="C76" s="414"/>
    </row>
    <row r="77" spans="3:3" x14ac:dyDescent="0.3">
      <c r="C77" s="414"/>
    </row>
    <row r="78" spans="3:3" x14ac:dyDescent="0.3">
      <c r="C78" s="414"/>
    </row>
    <row r="79" spans="3:3" x14ac:dyDescent="0.3">
      <c r="C79" s="414"/>
    </row>
    <row r="80" spans="3:3" x14ac:dyDescent="0.3">
      <c r="C80" s="414"/>
    </row>
    <row r="81" spans="3:3" x14ac:dyDescent="0.3">
      <c r="C81" s="414"/>
    </row>
    <row r="82" spans="3:3" x14ac:dyDescent="0.3">
      <c r="C82" s="414"/>
    </row>
    <row r="83" spans="3:3" x14ac:dyDescent="0.3">
      <c r="C83" s="414"/>
    </row>
    <row r="84" spans="3:3" x14ac:dyDescent="0.3">
      <c r="C84" s="414"/>
    </row>
    <row r="85" spans="3:3" x14ac:dyDescent="0.3">
      <c r="C85" s="414"/>
    </row>
    <row r="86" spans="3:3" x14ac:dyDescent="0.3">
      <c r="C86" s="414"/>
    </row>
    <row r="87" spans="3:3" x14ac:dyDescent="0.3">
      <c r="C87" s="414"/>
    </row>
    <row r="88" spans="3:3" x14ac:dyDescent="0.3">
      <c r="C88" s="414"/>
    </row>
    <row r="89" spans="3:3" x14ac:dyDescent="0.3">
      <c r="C89" s="414"/>
    </row>
    <row r="90" spans="3:3" x14ac:dyDescent="0.3">
      <c r="C90" s="414"/>
    </row>
    <row r="91" spans="3:3" x14ac:dyDescent="0.3">
      <c r="C91" s="414"/>
    </row>
    <row r="92" spans="3:3" x14ac:dyDescent="0.3">
      <c r="C92" s="414"/>
    </row>
    <row r="93" spans="3:3" x14ac:dyDescent="0.3">
      <c r="C93" s="414"/>
    </row>
    <row r="94" spans="3:3" x14ac:dyDescent="0.3">
      <c r="C94" s="414"/>
    </row>
    <row r="95" spans="3:3" x14ac:dyDescent="0.3">
      <c r="C95" s="414"/>
    </row>
    <row r="96" spans="3:3" x14ac:dyDescent="0.3">
      <c r="C96" s="414"/>
    </row>
    <row r="97" spans="3:3" x14ac:dyDescent="0.3">
      <c r="C97" s="414"/>
    </row>
    <row r="98" spans="3:3" x14ac:dyDescent="0.3">
      <c r="C98" s="414"/>
    </row>
    <row r="99" spans="3:3" x14ac:dyDescent="0.3">
      <c r="C99" s="414"/>
    </row>
    <row r="100" spans="3:3" x14ac:dyDescent="0.3">
      <c r="C100" s="414"/>
    </row>
    <row r="101" spans="3:3" x14ac:dyDescent="0.3">
      <c r="C101" s="414"/>
    </row>
    <row r="102" spans="3:3" x14ac:dyDescent="0.3">
      <c r="C102" s="414"/>
    </row>
    <row r="103" spans="3:3" x14ac:dyDescent="0.3">
      <c r="C103" s="414"/>
    </row>
    <row r="104" spans="3:3" x14ac:dyDescent="0.3">
      <c r="C104" s="414"/>
    </row>
  </sheetData>
  <mergeCells count="11">
    <mergeCell ref="J19:Y19"/>
    <mergeCell ref="J14:Z14"/>
    <mergeCell ref="J15:Y15"/>
    <mergeCell ref="J16:Y16"/>
    <mergeCell ref="J17:Y17"/>
    <mergeCell ref="J18:Y18"/>
    <mergeCell ref="J20:Y20"/>
    <mergeCell ref="J21:AB21"/>
    <mergeCell ref="J25:AB25"/>
    <mergeCell ref="J26:AB26"/>
    <mergeCell ref="J27:AB27"/>
  </mergeCells>
  <dataValidations count="1">
    <dataValidation type="list" allowBlank="1" showInputMessage="1" showErrorMessage="1" sqref="C2:C4">
      <formula1>"Oui,Non,Pas"</formula1>
    </dataValidation>
  </dataValidation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1"/>
  <sheetViews>
    <sheetView zoomScale="70" zoomScaleNormal="70" workbookViewId="0">
      <selection activeCell="J6" sqref="J6"/>
    </sheetView>
  </sheetViews>
  <sheetFormatPr baseColWidth="10" defaultColWidth="11.44140625" defaultRowHeight="14.4" x14ac:dyDescent="0.3"/>
  <cols>
    <col min="1" max="1" width="10.5546875" style="436" customWidth="1"/>
    <col min="2" max="2" width="103.33203125" style="436" customWidth="1"/>
    <col min="3" max="3" width="11.44140625" style="449"/>
    <col min="4" max="4" width="11.44140625" style="436"/>
    <col min="5" max="5" width="69" style="436" customWidth="1"/>
    <col min="6" max="6" width="10.109375" style="436" customWidth="1"/>
    <col min="7" max="7" width="12.5546875" style="436" customWidth="1"/>
    <col min="8" max="8" width="10.33203125" style="436" customWidth="1"/>
    <col min="9" max="9" width="7.6640625" style="436" customWidth="1"/>
    <col min="10" max="10" width="6" style="436" customWidth="1"/>
    <col min="11" max="14" width="11.44140625" style="436"/>
    <col min="15" max="15" width="21.109375" style="436" customWidth="1"/>
    <col min="16" max="16" width="28.33203125" style="436" customWidth="1"/>
    <col min="17" max="17" width="29" style="436" customWidth="1"/>
    <col min="18" max="18" width="5" style="436" customWidth="1"/>
    <col min="19" max="19" width="8.109375" style="436" customWidth="1"/>
    <col min="20" max="20" width="6" style="436" customWidth="1"/>
    <col min="21" max="21" width="1.88671875" style="436" customWidth="1"/>
    <col min="22" max="22" width="1" style="436" customWidth="1"/>
    <col min="23" max="23" width="5.109375" style="436" customWidth="1"/>
    <col min="24" max="24" width="6.109375" style="436" customWidth="1"/>
    <col min="25" max="16384" width="11.44140625" style="436"/>
  </cols>
  <sheetData>
    <row r="1" spans="1:26" s="428" customFormat="1" ht="15" thickBot="1" x14ac:dyDescent="0.35">
      <c r="A1" s="428" t="s">
        <v>12</v>
      </c>
      <c r="B1" s="429" t="s">
        <v>54</v>
      </c>
      <c r="C1" s="430" t="s">
        <v>55</v>
      </c>
      <c r="D1" s="434"/>
      <c r="E1" s="455" t="s">
        <v>7</v>
      </c>
      <c r="F1" s="432" t="s">
        <v>2</v>
      </c>
      <c r="G1" s="432" t="s">
        <v>3</v>
      </c>
      <c r="H1" s="432" t="s">
        <v>4</v>
      </c>
      <c r="I1" s="432" t="s">
        <v>56</v>
      </c>
      <c r="J1" s="432" t="s">
        <v>57</v>
      </c>
      <c r="K1" s="432" t="s">
        <v>58</v>
      </c>
      <c r="L1" s="431"/>
      <c r="M1" s="431"/>
      <c r="N1" s="431"/>
      <c r="O1" s="431"/>
      <c r="P1" s="433"/>
      <c r="Q1" s="431"/>
      <c r="R1" s="431"/>
      <c r="S1" s="434" t="s">
        <v>12</v>
      </c>
    </row>
    <row r="2" spans="1:26" ht="15" thickBot="1" x14ac:dyDescent="0.35">
      <c r="A2" s="435" t="s">
        <v>12</v>
      </c>
      <c r="B2" s="443" t="s">
        <v>1245</v>
      </c>
      <c r="C2" s="396" t="s">
        <v>60</v>
      </c>
      <c r="D2" s="397"/>
      <c r="E2" s="456" t="s">
        <v>1117</v>
      </c>
      <c r="F2" s="405">
        <f>SUM(F3:F4)</f>
        <v>5</v>
      </c>
      <c r="G2" s="405">
        <f>SUM(G3:G4)</f>
        <v>1</v>
      </c>
      <c r="H2" s="405">
        <f>SUM(H3:H4)</f>
        <v>1</v>
      </c>
      <c r="I2" s="405">
        <f>SUM(F2:H2)</f>
        <v>7</v>
      </c>
      <c r="J2" s="438">
        <f>SUM(J3:J4)/COUNTIF(J3:J4,"&gt;-1")</f>
        <v>4.166666666666667</v>
      </c>
      <c r="K2" s="457">
        <f>SUM(K3:K4)/E5</f>
        <v>3</v>
      </c>
      <c r="L2" s="401"/>
      <c r="M2" s="401"/>
      <c r="N2" s="401"/>
      <c r="O2" s="401"/>
      <c r="P2" s="401"/>
      <c r="Q2" s="401"/>
      <c r="R2" s="402"/>
      <c r="S2" s="401"/>
    </row>
    <row r="3" spans="1:26" ht="43.8" thickBot="1" x14ac:dyDescent="0.35">
      <c r="A3" s="439" t="s">
        <v>12</v>
      </c>
      <c r="B3" s="443" t="s">
        <v>1246</v>
      </c>
      <c r="C3" s="396" t="s">
        <v>60</v>
      </c>
      <c r="D3" s="401"/>
      <c r="E3" s="458" t="s">
        <v>1247</v>
      </c>
      <c r="F3" s="422">
        <f>COUNTIF(C2:C4,"Oui")</f>
        <v>3</v>
      </c>
      <c r="G3" s="422">
        <f>COUNTIF(C2:C4,"Non")</f>
        <v>0</v>
      </c>
      <c r="H3" s="422">
        <f>COUNTIF(C2:C4,"Pas")</f>
        <v>0</v>
      </c>
      <c r="I3" s="405">
        <f t="shared" ref="I3:I4" si="0">SUM(F3:H3)</f>
        <v>3</v>
      </c>
      <c r="J3" s="459">
        <f>IF(I3=H3,0,5*F3/SUM(F3,G3))</f>
        <v>5</v>
      </c>
      <c r="K3" s="457">
        <v>3</v>
      </c>
      <c r="L3" s="401"/>
      <c r="M3" s="401"/>
      <c r="N3" s="401"/>
      <c r="O3" s="401"/>
      <c r="P3" s="401"/>
      <c r="Q3" s="401"/>
      <c r="R3" s="406"/>
      <c r="S3" s="401"/>
    </row>
    <row r="4" spans="1:26" ht="43.8" thickBot="1" x14ac:dyDescent="0.35">
      <c r="A4" s="439" t="s">
        <v>12</v>
      </c>
      <c r="B4" s="443" t="s">
        <v>1248</v>
      </c>
      <c r="C4" s="396" t="s">
        <v>60</v>
      </c>
      <c r="E4" s="460" t="s">
        <v>1249</v>
      </c>
      <c r="F4" s="461">
        <f>COUNTIF(C4:C7,"Oui")</f>
        <v>2</v>
      </c>
      <c r="G4" s="461">
        <f>COUNTIF(C4:C7,"Non")</f>
        <v>1</v>
      </c>
      <c r="H4" s="461">
        <f>COUNTIF(C4:C7,"Pas")</f>
        <v>1</v>
      </c>
      <c r="I4" s="405">
        <f t="shared" si="0"/>
        <v>4</v>
      </c>
      <c r="J4" s="459">
        <f>IF(I4=H4,0,5*F4/SUM(F4,G4))</f>
        <v>3.3333333333333335</v>
      </c>
      <c r="K4" s="462">
        <v>3</v>
      </c>
      <c r="S4" s="408"/>
    </row>
    <row r="5" spans="1:26" ht="33.6" customHeight="1" thickBot="1" x14ac:dyDescent="0.35">
      <c r="A5" s="439" t="s">
        <v>12</v>
      </c>
      <c r="B5" s="443" t="s">
        <v>1250</v>
      </c>
      <c r="C5" s="396" t="s">
        <v>60</v>
      </c>
      <c r="E5" s="436">
        <f>COUNTIF(J3:J4,"&gt;-1")</f>
        <v>2</v>
      </c>
      <c r="J5" s="451"/>
      <c r="S5" s="408"/>
    </row>
    <row r="6" spans="1:26" ht="30.9" customHeight="1" thickBot="1" x14ac:dyDescent="0.35">
      <c r="A6" s="439" t="s">
        <v>12</v>
      </c>
      <c r="B6" s="443" t="s">
        <v>1251</v>
      </c>
      <c r="C6" s="396" t="s">
        <v>63</v>
      </c>
      <c r="J6" s="451"/>
      <c r="S6" s="408"/>
    </row>
    <row r="7" spans="1:26" ht="27.3" customHeight="1" thickBot="1" x14ac:dyDescent="0.35">
      <c r="A7" s="463" t="s">
        <v>12</v>
      </c>
      <c r="B7" s="464" t="s">
        <v>1252</v>
      </c>
      <c r="C7" s="465" t="s">
        <v>69</v>
      </c>
      <c r="J7" s="410"/>
      <c r="S7" s="408"/>
    </row>
    <row r="8" spans="1:26" ht="12.75" customHeight="1" thickTop="1" x14ac:dyDescent="0.3">
      <c r="A8" s="443"/>
      <c r="B8" s="443"/>
      <c r="C8" s="414"/>
      <c r="J8" s="410"/>
      <c r="S8" s="408"/>
    </row>
    <row r="9" spans="1:26" x14ac:dyDescent="0.3">
      <c r="A9" s="443"/>
      <c r="B9" s="443"/>
      <c r="C9" s="414"/>
      <c r="J9" s="410"/>
      <c r="S9" s="408"/>
    </row>
    <row r="10" spans="1:26" x14ac:dyDescent="0.3">
      <c r="A10" s="443"/>
      <c r="B10" s="443"/>
      <c r="C10" s="414"/>
      <c r="J10" s="410"/>
      <c r="S10" s="408"/>
    </row>
    <row r="11" spans="1:26" x14ac:dyDescent="0.3">
      <c r="A11" s="443"/>
      <c r="C11" s="414"/>
      <c r="J11" s="410"/>
      <c r="S11" s="408"/>
    </row>
    <row r="12" spans="1:26" ht="19.5" customHeight="1" x14ac:dyDescent="0.3">
      <c r="A12" s="443" t="s">
        <v>12</v>
      </c>
      <c r="C12" s="436"/>
      <c r="J12" s="410"/>
      <c r="S12" s="408"/>
    </row>
    <row r="13" spans="1:26" ht="19.5" customHeight="1" x14ac:dyDescent="0.3">
      <c r="A13" s="445"/>
      <c r="C13" s="436"/>
      <c r="D13" s="401"/>
      <c r="E13" s="401"/>
      <c r="F13" s="401"/>
      <c r="G13" s="401"/>
      <c r="H13" s="401"/>
      <c r="I13" s="401"/>
      <c r="J13" s="536"/>
      <c r="K13" s="538"/>
      <c r="L13" s="538"/>
      <c r="M13" s="538"/>
      <c r="N13" s="538"/>
      <c r="O13" s="538"/>
      <c r="P13" s="538"/>
      <c r="Q13" s="538"/>
      <c r="R13" s="538"/>
      <c r="S13" s="537"/>
      <c r="T13" s="537"/>
      <c r="U13" s="537"/>
      <c r="V13" s="537"/>
      <c r="W13" s="537"/>
      <c r="X13" s="537"/>
      <c r="Y13" s="537"/>
      <c r="Z13" s="537"/>
    </row>
    <row r="14" spans="1:26" x14ac:dyDescent="0.3">
      <c r="C14" s="436"/>
      <c r="D14" s="401"/>
      <c r="E14" s="401"/>
      <c r="F14" s="401"/>
      <c r="G14" s="401"/>
      <c r="H14" s="401"/>
      <c r="I14" s="401"/>
      <c r="J14" s="536"/>
      <c r="K14" s="538"/>
      <c r="L14" s="538"/>
      <c r="M14" s="538"/>
      <c r="N14" s="538"/>
      <c r="O14" s="538"/>
      <c r="P14" s="538"/>
      <c r="Q14" s="538"/>
      <c r="R14" s="538"/>
      <c r="S14" s="538"/>
      <c r="T14" s="538"/>
      <c r="U14" s="538"/>
      <c r="V14" s="538"/>
      <c r="W14" s="538"/>
      <c r="X14" s="538"/>
      <c r="Y14" s="538"/>
    </row>
    <row r="15" spans="1:26" x14ac:dyDescent="0.3">
      <c r="C15" s="436"/>
      <c r="J15" s="536"/>
      <c r="K15" s="538"/>
      <c r="L15" s="538"/>
      <c r="M15" s="538"/>
      <c r="N15" s="538"/>
      <c r="O15" s="538"/>
      <c r="P15" s="538"/>
      <c r="Q15" s="538"/>
      <c r="R15" s="538"/>
      <c r="S15" s="538"/>
      <c r="T15" s="538"/>
      <c r="U15" s="538"/>
      <c r="V15" s="538"/>
      <c r="W15" s="538"/>
      <c r="X15" s="538"/>
      <c r="Y15" s="538"/>
    </row>
    <row r="16" spans="1:26" x14ac:dyDescent="0.3">
      <c r="C16" s="436"/>
      <c r="J16" s="536"/>
      <c r="K16" s="536"/>
      <c r="L16" s="536"/>
      <c r="M16" s="536"/>
      <c r="N16" s="536"/>
      <c r="O16" s="536"/>
      <c r="P16" s="536"/>
      <c r="Q16" s="536"/>
      <c r="R16" s="536"/>
      <c r="S16" s="536"/>
      <c r="T16" s="536"/>
      <c r="U16" s="536"/>
      <c r="V16" s="536"/>
      <c r="W16" s="536"/>
      <c r="X16" s="536"/>
      <c r="Y16" s="536"/>
    </row>
    <row r="17" spans="3:28" x14ac:dyDescent="0.3">
      <c r="C17" s="436"/>
      <c r="J17" s="536"/>
      <c r="K17" s="536"/>
      <c r="L17" s="536"/>
      <c r="M17" s="536"/>
      <c r="N17" s="536"/>
      <c r="O17" s="536"/>
      <c r="P17" s="536"/>
      <c r="Q17" s="536"/>
      <c r="R17" s="536"/>
      <c r="S17" s="536"/>
      <c r="T17" s="536"/>
      <c r="U17" s="536"/>
      <c r="V17" s="536"/>
      <c r="W17" s="536"/>
      <c r="X17" s="536"/>
      <c r="Y17" s="536"/>
    </row>
    <row r="18" spans="3:28" x14ac:dyDescent="0.3">
      <c r="C18" s="436"/>
      <c r="J18" s="536"/>
      <c r="K18" s="536"/>
      <c r="L18" s="536"/>
      <c r="M18" s="536"/>
      <c r="N18" s="536"/>
      <c r="O18" s="536"/>
      <c r="P18" s="536"/>
      <c r="Q18" s="536"/>
      <c r="R18" s="536"/>
      <c r="S18" s="536"/>
      <c r="T18" s="536"/>
      <c r="U18" s="536"/>
      <c r="V18" s="536"/>
      <c r="W18" s="536"/>
      <c r="X18" s="536"/>
      <c r="Y18" s="536"/>
    </row>
    <row r="19" spans="3:28" x14ac:dyDescent="0.3">
      <c r="C19" s="436"/>
      <c r="J19" s="536"/>
      <c r="K19" s="536"/>
      <c r="L19" s="536"/>
      <c r="M19" s="536"/>
      <c r="N19" s="536"/>
      <c r="O19" s="536"/>
      <c r="P19" s="536"/>
      <c r="Q19" s="536"/>
      <c r="R19" s="536"/>
      <c r="S19" s="536"/>
      <c r="T19" s="536"/>
      <c r="U19" s="536"/>
      <c r="V19" s="536"/>
      <c r="W19" s="536"/>
      <c r="X19" s="536"/>
      <c r="Y19" s="536"/>
    </row>
    <row r="20" spans="3:28" x14ac:dyDescent="0.3">
      <c r="C20" s="436"/>
      <c r="J20" s="536"/>
      <c r="K20" s="536"/>
      <c r="L20" s="536"/>
      <c r="M20" s="536"/>
      <c r="N20" s="536"/>
      <c r="O20" s="536"/>
      <c r="P20" s="536"/>
      <c r="Q20" s="536"/>
      <c r="R20" s="536"/>
      <c r="S20" s="536"/>
      <c r="T20" s="536"/>
      <c r="U20" s="536"/>
      <c r="V20" s="536"/>
      <c r="W20" s="536"/>
      <c r="X20" s="536"/>
      <c r="Y20" s="536"/>
      <c r="Z20" s="536"/>
      <c r="AA20" s="536"/>
      <c r="AB20" s="536"/>
    </row>
    <row r="21" spans="3:28" x14ac:dyDescent="0.3">
      <c r="C21" s="436"/>
      <c r="J21" s="444"/>
      <c r="K21" s="444"/>
      <c r="L21" s="444"/>
      <c r="M21" s="444"/>
      <c r="N21" s="444"/>
      <c r="O21" s="444"/>
      <c r="P21" s="444"/>
      <c r="Q21" s="444"/>
      <c r="R21" s="444"/>
      <c r="S21" s="444"/>
      <c r="T21" s="444"/>
      <c r="U21" s="444"/>
      <c r="V21" s="444"/>
      <c r="W21" s="444"/>
      <c r="X21" s="444"/>
      <c r="Y21" s="444"/>
      <c r="Z21" s="444"/>
      <c r="AA21" s="444"/>
      <c r="AB21" s="444"/>
    </row>
    <row r="22" spans="3:28" x14ac:dyDescent="0.3">
      <c r="C22" s="436"/>
      <c r="J22" s="444"/>
      <c r="K22" s="444"/>
      <c r="L22" s="444"/>
      <c r="M22" s="444"/>
      <c r="N22" s="444"/>
      <c r="O22" s="444"/>
      <c r="P22" s="444"/>
      <c r="Q22" s="444"/>
      <c r="R22" s="444"/>
      <c r="S22" s="444"/>
      <c r="T22" s="444"/>
      <c r="U22" s="444"/>
      <c r="V22" s="444"/>
      <c r="W22" s="444"/>
      <c r="X22" s="444"/>
      <c r="Y22" s="444"/>
      <c r="Z22" s="444"/>
      <c r="AA22" s="444"/>
      <c r="AB22" s="444"/>
    </row>
    <row r="23" spans="3:28" x14ac:dyDescent="0.3">
      <c r="C23" s="436"/>
      <c r="J23" s="536" t="s">
        <v>12</v>
      </c>
      <c r="K23" s="536"/>
      <c r="L23" s="536"/>
      <c r="M23" s="536"/>
      <c r="N23" s="536"/>
      <c r="O23" s="536"/>
      <c r="P23" s="536"/>
      <c r="Q23" s="536"/>
      <c r="R23" s="536"/>
      <c r="S23" s="536"/>
      <c r="T23" s="536"/>
      <c r="U23" s="536"/>
      <c r="V23" s="536"/>
      <c r="W23" s="536"/>
      <c r="X23" s="536"/>
      <c r="Y23" s="536"/>
      <c r="Z23" s="536"/>
      <c r="AA23" s="536"/>
      <c r="AB23" s="536"/>
    </row>
    <row r="24" spans="3:28" x14ac:dyDescent="0.3">
      <c r="C24" s="436"/>
      <c r="J24" s="536"/>
      <c r="K24" s="536"/>
      <c r="L24" s="536"/>
      <c r="M24" s="536"/>
      <c r="N24" s="536"/>
      <c r="O24" s="536"/>
      <c r="P24" s="536"/>
      <c r="Q24" s="536"/>
      <c r="R24" s="536"/>
      <c r="S24" s="536"/>
      <c r="T24" s="536"/>
      <c r="U24" s="536"/>
      <c r="V24" s="536"/>
      <c r="W24" s="536"/>
      <c r="X24" s="536"/>
      <c r="Y24" s="536"/>
      <c r="Z24" s="536"/>
      <c r="AA24" s="536"/>
      <c r="AB24" s="536"/>
    </row>
    <row r="25" spans="3:28" x14ac:dyDescent="0.3">
      <c r="C25" s="436"/>
      <c r="J25" s="537"/>
      <c r="K25" s="537"/>
      <c r="L25" s="537"/>
      <c r="M25" s="537"/>
      <c r="N25" s="537"/>
      <c r="O25" s="537"/>
      <c r="P25" s="537"/>
      <c r="Q25" s="537"/>
      <c r="R25" s="537"/>
      <c r="S25" s="537"/>
      <c r="T25" s="537"/>
      <c r="U25" s="537"/>
      <c r="V25" s="537"/>
      <c r="W25" s="537"/>
      <c r="X25" s="537"/>
      <c r="Y25" s="537"/>
      <c r="Z25" s="537"/>
      <c r="AA25" s="537"/>
      <c r="AB25" s="537"/>
    </row>
    <row r="26" spans="3:28" x14ac:dyDescent="0.3">
      <c r="C26" s="436"/>
      <c r="J26" s="410"/>
      <c r="Q26" s="445"/>
      <c r="R26" s="445"/>
    </row>
    <row r="27" spans="3:28" x14ac:dyDescent="0.3">
      <c r="C27" s="436"/>
      <c r="J27" s="445"/>
      <c r="K27" s="445"/>
    </row>
    <row r="28" spans="3:28" x14ac:dyDescent="0.3">
      <c r="C28" s="436"/>
      <c r="T28" s="445"/>
      <c r="U28" s="445"/>
      <c r="V28" s="445"/>
    </row>
    <row r="29" spans="3:28" x14ac:dyDescent="0.3">
      <c r="C29" s="436"/>
      <c r="D29" s="445"/>
      <c r="E29" s="445"/>
      <c r="F29" s="445"/>
      <c r="G29" s="445"/>
      <c r="H29" s="445"/>
      <c r="I29" s="445"/>
      <c r="J29" s="445"/>
      <c r="K29" s="445"/>
      <c r="L29" s="445"/>
      <c r="M29" s="445"/>
      <c r="N29" s="445"/>
      <c r="O29" s="445"/>
    </row>
    <row r="30" spans="3:28" x14ac:dyDescent="0.3">
      <c r="C30" s="436"/>
      <c r="D30" s="401"/>
      <c r="E30" s="401"/>
      <c r="F30" s="401"/>
      <c r="G30" s="401"/>
      <c r="H30" s="401"/>
      <c r="I30" s="401"/>
      <c r="J30" s="401"/>
      <c r="K30" s="401"/>
      <c r="L30" s="401"/>
      <c r="M30" s="401"/>
      <c r="N30" s="401"/>
      <c r="T30" s="401"/>
      <c r="U30" s="401"/>
    </row>
    <row r="31" spans="3:28" x14ac:dyDescent="0.3">
      <c r="C31" s="436"/>
    </row>
    <row r="32" spans="3:28" x14ac:dyDescent="0.3">
      <c r="C32" s="436"/>
      <c r="D32" s="443"/>
      <c r="E32" s="443"/>
      <c r="F32" s="443"/>
      <c r="G32" s="443"/>
      <c r="H32" s="443"/>
      <c r="I32" s="443"/>
      <c r="J32" s="443"/>
      <c r="K32" s="443"/>
      <c r="L32" s="443"/>
      <c r="M32" s="443"/>
      <c r="N32" s="443"/>
      <c r="O32" s="443"/>
      <c r="P32" s="443"/>
      <c r="Q32" s="443"/>
      <c r="R32" s="443"/>
      <c r="S32" s="443"/>
    </row>
    <row r="33" spans="2:33" x14ac:dyDescent="0.3">
      <c r="C33" s="436"/>
    </row>
    <row r="34" spans="2:33" x14ac:dyDescent="0.3">
      <c r="C34" s="436"/>
    </row>
    <row r="35" spans="2:33" x14ac:dyDescent="0.3">
      <c r="C35" s="436"/>
    </row>
    <row r="36" spans="2:33" x14ac:dyDescent="0.3">
      <c r="C36" s="436"/>
    </row>
    <row r="37" spans="2:33" x14ac:dyDescent="0.3">
      <c r="C37" s="436"/>
      <c r="D37" s="445"/>
      <c r="E37" s="445"/>
      <c r="F37" s="445"/>
      <c r="G37" s="445"/>
      <c r="H37" s="445"/>
      <c r="I37" s="445"/>
    </row>
    <row r="38" spans="2:33" x14ac:dyDescent="0.3">
      <c r="C38" s="414"/>
      <c r="D38" s="445"/>
      <c r="E38" s="445"/>
      <c r="F38" s="445"/>
      <c r="G38" s="445"/>
      <c r="H38" s="445"/>
      <c r="I38" s="445"/>
    </row>
    <row r="39" spans="2:33" x14ac:dyDescent="0.3">
      <c r="C39" s="414"/>
      <c r="D39" s="445"/>
      <c r="E39" s="445"/>
      <c r="F39" s="445"/>
      <c r="G39" s="445"/>
      <c r="H39" s="445"/>
      <c r="I39" s="445"/>
    </row>
    <row r="40" spans="2:33" x14ac:dyDescent="0.3">
      <c r="C40" s="414"/>
      <c r="D40" s="448"/>
      <c r="E40" s="448"/>
      <c r="F40" s="448"/>
      <c r="G40" s="448"/>
      <c r="H40" s="448"/>
      <c r="I40" s="448"/>
    </row>
    <row r="41" spans="2:33" x14ac:dyDescent="0.3">
      <c r="C41" s="414"/>
    </row>
    <row r="42" spans="2:33" x14ac:dyDescent="0.3">
      <c r="C42" s="414"/>
      <c r="D42" s="444"/>
      <c r="E42" s="444"/>
      <c r="F42" s="444"/>
      <c r="G42" s="444"/>
      <c r="H42" s="444"/>
      <c r="I42" s="444"/>
      <c r="J42" s="444"/>
      <c r="K42" s="444"/>
      <c r="L42" s="444"/>
      <c r="M42" s="444"/>
      <c r="N42" s="444"/>
      <c r="O42" s="444"/>
      <c r="P42" s="444"/>
      <c r="Q42" s="444"/>
      <c r="R42" s="444"/>
      <c r="S42" s="444"/>
      <c r="T42" s="444"/>
      <c r="U42" s="444"/>
      <c r="V42" s="444"/>
      <c r="W42" s="444"/>
      <c r="X42" s="444"/>
      <c r="Y42" s="444"/>
      <c r="Z42" s="444"/>
      <c r="AA42" s="444"/>
      <c r="AB42" s="444"/>
      <c r="AC42" s="444"/>
      <c r="AD42" s="444"/>
      <c r="AE42" s="444"/>
      <c r="AF42" s="444"/>
      <c r="AG42" s="444"/>
    </row>
    <row r="43" spans="2:33" x14ac:dyDescent="0.3">
      <c r="C43" s="414"/>
    </row>
    <row r="44" spans="2:33" x14ac:dyDescent="0.3">
      <c r="C44" s="414"/>
    </row>
    <row r="45" spans="2:33" x14ac:dyDescent="0.3">
      <c r="B45" s="443"/>
      <c r="C45" s="414"/>
    </row>
    <row r="46" spans="2:33" x14ac:dyDescent="0.3">
      <c r="C46" s="414"/>
    </row>
    <row r="47" spans="2:33" x14ac:dyDescent="0.3">
      <c r="C47" s="414"/>
    </row>
    <row r="48" spans="2:33" x14ac:dyDescent="0.3">
      <c r="C48" s="414"/>
    </row>
    <row r="49" spans="3:3" x14ac:dyDescent="0.3">
      <c r="C49" s="414"/>
    </row>
    <row r="50" spans="3:3" x14ac:dyDescent="0.3">
      <c r="C50" s="414"/>
    </row>
    <row r="51" spans="3:3" x14ac:dyDescent="0.3">
      <c r="C51" s="414"/>
    </row>
    <row r="52" spans="3:3" x14ac:dyDescent="0.3">
      <c r="C52" s="414"/>
    </row>
    <row r="53" spans="3:3" x14ac:dyDescent="0.3">
      <c r="C53" s="414"/>
    </row>
    <row r="54" spans="3:3" x14ac:dyDescent="0.3">
      <c r="C54" s="414"/>
    </row>
    <row r="55" spans="3:3" x14ac:dyDescent="0.3">
      <c r="C55" s="414"/>
    </row>
    <row r="56" spans="3:3" x14ac:dyDescent="0.3">
      <c r="C56" s="414"/>
    </row>
    <row r="57" spans="3:3" x14ac:dyDescent="0.3">
      <c r="C57" s="414"/>
    </row>
    <row r="58" spans="3:3" x14ac:dyDescent="0.3">
      <c r="C58" s="414"/>
    </row>
    <row r="59" spans="3:3" x14ac:dyDescent="0.3">
      <c r="C59" s="414"/>
    </row>
    <row r="60" spans="3:3" x14ac:dyDescent="0.3">
      <c r="C60" s="414"/>
    </row>
    <row r="61" spans="3:3" x14ac:dyDescent="0.3">
      <c r="C61" s="414"/>
    </row>
  </sheetData>
  <mergeCells count="11">
    <mergeCell ref="J18:Y18"/>
    <mergeCell ref="J13:Z13"/>
    <mergeCell ref="J14:Y14"/>
    <mergeCell ref="J15:Y15"/>
    <mergeCell ref="J16:Y16"/>
    <mergeCell ref="J17:Y17"/>
    <mergeCell ref="J19:Y19"/>
    <mergeCell ref="J20:AB20"/>
    <mergeCell ref="J23:AB23"/>
    <mergeCell ref="J24:AB24"/>
    <mergeCell ref="J25:AB25"/>
  </mergeCells>
  <dataValidations count="1">
    <dataValidation type="list" allowBlank="1" showInputMessage="1" showErrorMessage="1" sqref="C2:C11 C38:C61">
      <formula1>"Oui,Non,Pas"</formula1>
    </dataValidation>
  </dataValidation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6"/>
  <sheetViews>
    <sheetView zoomScale="70" zoomScaleNormal="70" workbookViewId="0">
      <selection activeCell="J2" sqref="J2"/>
    </sheetView>
  </sheetViews>
  <sheetFormatPr baseColWidth="10" defaultColWidth="11.44140625" defaultRowHeight="14.4" x14ac:dyDescent="0.3"/>
  <cols>
    <col min="1" max="1" width="12.88671875" style="250" customWidth="1"/>
    <col min="2" max="4" width="10.6640625" style="250" customWidth="1"/>
    <col min="5" max="5" width="8.6640625" style="250" customWidth="1"/>
    <col min="6" max="6" width="45.5546875" style="250" customWidth="1"/>
    <col min="7" max="7" width="6" style="250" customWidth="1"/>
    <col min="8" max="8" width="4.44140625" style="250" hidden="1" customWidth="1"/>
    <col min="9" max="9" width="8.33203125" style="250" customWidth="1"/>
    <col min="10" max="10" width="7.33203125" style="250" customWidth="1"/>
    <col min="11" max="11" width="8.33203125" style="250" customWidth="1"/>
    <col min="12" max="12" width="11" style="250" customWidth="1"/>
    <col min="13" max="13" width="11.88671875" style="250" customWidth="1"/>
    <col min="14" max="14" width="10.44140625" style="250" customWidth="1"/>
    <col min="15" max="16" width="11.44140625" style="250"/>
    <col min="17" max="17" width="9.33203125" style="250" customWidth="1"/>
    <col min="18" max="18" width="13.88671875" style="250" customWidth="1"/>
    <col min="19" max="19" width="19.5546875" style="250" customWidth="1"/>
    <col min="20" max="20" width="17.44140625" style="250" customWidth="1"/>
    <col min="21" max="16384" width="11.44140625" style="250"/>
  </cols>
  <sheetData>
    <row r="1" spans="1:21" ht="25.5" customHeight="1" x14ac:dyDescent="0.3">
      <c r="A1" s="474" t="s">
        <v>0</v>
      </c>
      <c r="B1" s="473" t="s">
        <v>481</v>
      </c>
      <c r="C1" s="473" t="s">
        <v>2</v>
      </c>
      <c r="D1" s="473" t="s">
        <v>3</v>
      </c>
      <c r="E1" s="473" t="s">
        <v>4</v>
      </c>
      <c r="F1" s="472" t="s">
        <v>1260</v>
      </c>
      <c r="G1" s="472" t="s">
        <v>6</v>
      </c>
      <c r="H1" s="472" t="s">
        <v>7</v>
      </c>
      <c r="I1" s="472" t="s">
        <v>8</v>
      </c>
      <c r="J1" s="472" t="s">
        <v>9</v>
      </c>
      <c r="K1" s="472" t="s">
        <v>8</v>
      </c>
      <c r="L1" s="471" t="s">
        <v>1259</v>
      </c>
      <c r="M1" s="471" t="s">
        <v>484</v>
      </c>
      <c r="N1" s="470" t="s">
        <v>12</v>
      </c>
      <c r="O1" s="539" t="s">
        <v>13</v>
      </c>
      <c r="P1" s="539"/>
      <c r="Q1" s="539"/>
      <c r="R1" s="540"/>
      <c r="S1" s="469"/>
      <c r="T1" s="257"/>
      <c r="U1" s="257"/>
    </row>
    <row r="2" spans="1:21" ht="15" customHeight="1" x14ac:dyDescent="0.3">
      <c r="A2" s="130">
        <f>'ISO_27006-Domaine 5'!E4</f>
        <v>1</v>
      </c>
      <c r="B2" s="130">
        <f>'ISO_27006-Domaine 5'!I2</f>
        <v>6</v>
      </c>
      <c r="C2" s="130">
        <f>'ISO_27006-Domaine 5'!F2</f>
        <v>3</v>
      </c>
      <c r="D2" s="130">
        <f>'ISO_27006-Domaine 5'!G2</f>
        <v>2</v>
      </c>
      <c r="E2" s="130">
        <f>'ISO_27006-Domaine 5'!H2</f>
        <v>1</v>
      </c>
      <c r="F2" s="258" t="s">
        <v>1258</v>
      </c>
      <c r="G2" s="225">
        <f>'ISO_27006-Domaine 5'!J2</f>
        <v>3</v>
      </c>
      <c r="H2" s="257" t="s">
        <v>15</v>
      </c>
      <c r="I2" s="466">
        <f t="shared" ref="I2:I7" si="0">+G2/5</f>
        <v>0.6</v>
      </c>
      <c r="J2" s="111">
        <v>3</v>
      </c>
      <c r="K2" s="112">
        <f t="shared" ref="K2:K7" si="1">+J2/5</f>
        <v>0.6</v>
      </c>
      <c r="L2" s="506" t="s">
        <v>12</v>
      </c>
      <c r="M2" s="506"/>
      <c r="N2" s="541" t="s">
        <v>486</v>
      </c>
      <c r="O2" s="541"/>
      <c r="P2" s="541"/>
      <c r="Q2" s="541"/>
      <c r="R2" s="541"/>
      <c r="S2" s="541"/>
      <c r="T2" s="541"/>
      <c r="U2" s="541"/>
    </row>
    <row r="3" spans="1:21" x14ac:dyDescent="0.3">
      <c r="A3" s="130">
        <f>'ISO_27006-Domaine 6'!$E$5</f>
        <v>2</v>
      </c>
      <c r="B3" s="130">
        <f>'ISO_27006-Domaine 6'!$I$2</f>
        <v>3</v>
      </c>
      <c r="C3" s="130">
        <f>'ISO_27006-Domaine 6'!F2</f>
        <v>2</v>
      </c>
      <c r="D3" s="130">
        <f>'ISO_27006-Domaine 6'!G2</f>
        <v>0</v>
      </c>
      <c r="E3" s="130">
        <f>'ISO_27006-Domaine 6'!$H$2</f>
        <v>1</v>
      </c>
      <c r="F3" s="468" t="s">
        <v>1257</v>
      </c>
      <c r="G3" s="225">
        <f>'ISO_27006-Domaine 6'!J2</f>
        <v>2.5</v>
      </c>
      <c r="H3" s="257" t="s">
        <v>18</v>
      </c>
      <c r="I3" s="466">
        <f t="shared" si="0"/>
        <v>0.5</v>
      </c>
      <c r="J3" s="111">
        <v>3</v>
      </c>
      <c r="K3" s="112">
        <f t="shared" si="1"/>
        <v>0.6</v>
      </c>
      <c r="L3" s="506"/>
      <c r="M3" s="506"/>
      <c r="N3" s="541"/>
      <c r="O3" s="541"/>
      <c r="P3" s="541"/>
      <c r="Q3" s="541"/>
      <c r="R3" s="541"/>
      <c r="S3" s="541"/>
      <c r="T3" s="541"/>
      <c r="U3" s="541"/>
    </row>
    <row r="4" spans="1:21" x14ac:dyDescent="0.3">
      <c r="A4" s="130">
        <f>'ISO_27006-Domaine 7'!E9</f>
        <v>6</v>
      </c>
      <c r="B4" s="130">
        <f>'ISO_27006-Domaine 7'!I2</f>
        <v>39</v>
      </c>
      <c r="C4" s="130">
        <f>'ISO_27006-Domaine 7'!F2</f>
        <v>20</v>
      </c>
      <c r="D4" s="130">
        <f>'ISO_27006-Domaine 7'!G2</f>
        <v>7</v>
      </c>
      <c r="E4" s="130">
        <f>'ISO_27006-Domaine 7'!H2</f>
        <v>12</v>
      </c>
      <c r="F4" s="258" t="s">
        <v>1256</v>
      </c>
      <c r="G4" s="225">
        <f>'ISO_27006-Domaine 7'!J2</f>
        <v>2.0138888888888888</v>
      </c>
      <c r="H4" s="257" t="s">
        <v>20</v>
      </c>
      <c r="I4" s="466">
        <f t="shared" si="0"/>
        <v>0.40277777777777779</v>
      </c>
      <c r="J4" s="111">
        <v>4</v>
      </c>
      <c r="K4" s="112">
        <f t="shared" si="1"/>
        <v>0.8</v>
      </c>
      <c r="L4" s="506"/>
      <c r="M4" s="506"/>
      <c r="N4" s="541"/>
      <c r="O4" s="541"/>
      <c r="P4" s="541"/>
      <c r="Q4" s="541"/>
      <c r="R4" s="541"/>
      <c r="S4" s="541"/>
      <c r="T4" s="541"/>
      <c r="U4" s="541"/>
    </row>
    <row r="5" spans="1:21" ht="13.5" customHeight="1" x14ac:dyDescent="0.3">
      <c r="A5" s="108">
        <f>'ISO_27006-Domaine 8'!F5</f>
        <v>2</v>
      </c>
      <c r="B5" s="108">
        <f>'ISO_27006-Domaine 8'!I2</f>
        <v>3</v>
      </c>
      <c r="C5" s="130">
        <f>'ISO_27006-Domaine 8'!F2</f>
        <v>1</v>
      </c>
      <c r="D5" s="130">
        <f>'ISO_27006-Domaine 8'!G2</f>
        <v>1</v>
      </c>
      <c r="E5" s="130">
        <f>'ISO_27006-Domaine 8'!H2</f>
        <v>1</v>
      </c>
      <c r="F5" s="467" t="s">
        <v>1255</v>
      </c>
      <c r="G5" s="225">
        <f>'ISO_27006-Domaine 8'!J2</f>
        <v>1.25</v>
      </c>
      <c r="H5" s="226"/>
      <c r="I5" s="466">
        <f t="shared" si="0"/>
        <v>0.25</v>
      </c>
      <c r="J5" s="111">
        <v>2</v>
      </c>
      <c r="K5" s="112">
        <f t="shared" si="1"/>
        <v>0.4</v>
      </c>
      <c r="L5" s="248"/>
      <c r="M5" s="248"/>
      <c r="N5" s="541"/>
      <c r="O5" s="541"/>
      <c r="P5" s="541"/>
      <c r="Q5" s="541"/>
      <c r="R5" s="541"/>
      <c r="S5" s="541"/>
      <c r="T5" s="541"/>
      <c r="U5" s="541"/>
    </row>
    <row r="6" spans="1:21" x14ac:dyDescent="0.3">
      <c r="A6" s="107">
        <f>'ISO_27006-Domaine 9'!E19</f>
        <v>16</v>
      </c>
      <c r="B6" s="107">
        <f>'ISO_27006-Domaine 9'!I2</f>
        <v>12</v>
      </c>
      <c r="C6" s="130">
        <f>'ISO_27006-Domaine 9'!F2</f>
        <v>6</v>
      </c>
      <c r="D6" s="130">
        <f>'ISO_27006-Domaine 9'!G2</f>
        <v>4</v>
      </c>
      <c r="E6" s="130">
        <f>'ISO_27006-Domaine 9'!H2</f>
        <v>2</v>
      </c>
      <c r="F6" s="467" t="s">
        <v>1254</v>
      </c>
      <c r="G6" s="225">
        <f>'ISO_27006-Domaine 9'!J2</f>
        <v>2.6875</v>
      </c>
      <c r="H6" s="226"/>
      <c r="I6" s="466">
        <f t="shared" si="0"/>
        <v>0.53749999999999998</v>
      </c>
      <c r="J6" s="111">
        <v>4</v>
      </c>
      <c r="K6" s="112">
        <f t="shared" si="1"/>
        <v>0.8</v>
      </c>
      <c r="L6" s="248"/>
      <c r="M6" s="248"/>
      <c r="N6" s="510" t="s">
        <v>25</v>
      </c>
      <c r="O6" s="511"/>
      <c r="P6" s="511"/>
      <c r="Q6" s="511"/>
      <c r="R6" s="511"/>
      <c r="S6" s="511"/>
      <c r="T6" s="511"/>
      <c r="U6" s="511"/>
    </row>
    <row r="7" spans="1:21" x14ac:dyDescent="0.3">
      <c r="A7" s="107">
        <f>'ISO_27006-Domaine 10'!E6</f>
        <v>3</v>
      </c>
      <c r="B7" s="107">
        <f>'ISO_27006-Domaine 10'!I2</f>
        <v>3</v>
      </c>
      <c r="C7" s="130">
        <f>'ISO_27006-Domaine 10'!F2</f>
        <v>2</v>
      </c>
      <c r="D7" s="130">
        <f>'ISO_27006-Domaine 10'!G2</f>
        <v>1</v>
      </c>
      <c r="E7" s="130">
        <f>'ISO_27006-Domaine 10'!H2</f>
        <v>0</v>
      </c>
      <c r="F7" s="467" t="s">
        <v>1253</v>
      </c>
      <c r="G7" s="225">
        <f>'ISO_27006-Domaine 10'!J2</f>
        <v>3.3333333333333335</v>
      </c>
      <c r="H7" s="226"/>
      <c r="I7" s="466">
        <f t="shared" si="0"/>
        <v>0.66666666666666674</v>
      </c>
      <c r="J7" s="111">
        <v>3</v>
      </c>
      <c r="K7" s="112">
        <f t="shared" si="1"/>
        <v>0.6</v>
      </c>
      <c r="L7" s="248"/>
      <c r="M7" s="248"/>
      <c r="N7" s="511"/>
      <c r="O7" s="511"/>
      <c r="P7" s="511"/>
      <c r="Q7" s="511"/>
      <c r="R7" s="511"/>
      <c r="S7" s="511"/>
      <c r="T7" s="511"/>
      <c r="U7" s="511"/>
    </row>
    <row r="8" spans="1:21" x14ac:dyDescent="0.3">
      <c r="A8" s="108">
        <f>SUM(A2:A7)</f>
        <v>30</v>
      </c>
      <c r="B8" s="108">
        <f>SUM(B2:B7)</f>
        <v>66</v>
      </c>
      <c r="C8" s="108">
        <f>SUM(C2:C7)</f>
        <v>34</v>
      </c>
      <c r="D8" s="108">
        <f>SUM(D2:D7)</f>
        <v>15</v>
      </c>
      <c r="E8" s="108">
        <f>SUM(E2:E7)</f>
        <v>17</v>
      </c>
      <c r="F8" s="226"/>
      <c r="G8" s="225">
        <f>SUM(G2:G7)/COUNT(G2:G7)</f>
        <v>2.4641203703703707</v>
      </c>
      <c r="H8" s="226"/>
      <c r="I8" s="226"/>
      <c r="J8" s="226"/>
      <c r="K8" s="226"/>
      <c r="L8" s="227">
        <f>SUM(I2:I7)/COUNT(I2:I7)</f>
        <v>0.49282407407407414</v>
      </c>
      <c r="M8" s="227">
        <f>SUM(K2:K7)/COUNT(K2:K7)</f>
        <v>0.63333333333333341</v>
      </c>
      <c r="N8" s="511"/>
      <c r="O8" s="511"/>
      <c r="P8" s="511"/>
      <c r="Q8" s="511"/>
      <c r="R8" s="511"/>
      <c r="S8" s="511"/>
      <c r="T8" s="511"/>
      <c r="U8" s="511"/>
    </row>
    <row r="9" spans="1:21" x14ac:dyDescent="0.3">
      <c r="A9" s="107"/>
      <c r="B9" s="107"/>
      <c r="C9" s="107"/>
      <c r="D9" s="107"/>
      <c r="E9" s="226"/>
      <c r="F9" s="226"/>
      <c r="G9" s="226"/>
      <c r="H9" s="226"/>
      <c r="I9" s="226"/>
      <c r="J9" s="226"/>
      <c r="K9" s="226"/>
      <c r="L9" s="257"/>
      <c r="M9" s="257"/>
      <c r="N9" s="511"/>
      <c r="O9" s="511"/>
      <c r="P9" s="511"/>
      <c r="Q9" s="511"/>
      <c r="R9" s="511"/>
      <c r="S9" s="511"/>
      <c r="T9" s="511"/>
      <c r="U9" s="511"/>
    </row>
    <row r="10" spans="1:21" x14ac:dyDescent="0.3">
      <c r="A10" s="107"/>
      <c r="B10" s="107"/>
      <c r="C10" s="107"/>
      <c r="D10" s="107"/>
      <c r="E10" s="226"/>
      <c r="F10" s="226"/>
      <c r="G10" s="226"/>
      <c r="H10" s="226"/>
      <c r="I10" s="226"/>
      <c r="J10" s="226"/>
      <c r="K10" s="226"/>
      <c r="L10" s="226"/>
      <c r="M10" s="226"/>
      <c r="N10" s="511"/>
      <c r="O10" s="511"/>
      <c r="P10" s="511"/>
      <c r="Q10" s="511"/>
      <c r="R10" s="511"/>
      <c r="S10" s="511"/>
      <c r="T10" s="511"/>
      <c r="U10" s="511"/>
    </row>
    <row r="11" spans="1:21" x14ac:dyDescent="0.3">
      <c r="A11" s="107"/>
      <c r="B11" s="107"/>
      <c r="C11" s="107"/>
      <c r="D11" s="107"/>
      <c r="E11" s="226"/>
      <c r="F11" s="226"/>
      <c r="G11" s="226"/>
      <c r="H11" s="226"/>
      <c r="I11" s="226"/>
      <c r="J11" s="226"/>
      <c r="K11" s="226"/>
      <c r="L11" s="226"/>
      <c r="M11" s="226"/>
      <c r="N11" s="511"/>
      <c r="O11" s="511"/>
      <c r="P11" s="511"/>
      <c r="Q11" s="511"/>
      <c r="R11" s="511"/>
      <c r="S11" s="511"/>
      <c r="T11" s="511"/>
      <c r="U11" s="511"/>
    </row>
    <row r="12" spans="1:21" x14ac:dyDescent="0.3">
      <c r="A12" s="257"/>
      <c r="B12" s="113"/>
      <c r="C12" s="107"/>
      <c r="D12" s="107"/>
      <c r="E12" s="226"/>
      <c r="F12" s="257"/>
      <c r="G12" s="226"/>
      <c r="H12" s="257"/>
      <c r="I12" s="257"/>
      <c r="J12" s="257"/>
      <c r="K12" s="257"/>
      <c r="L12" s="226"/>
      <c r="M12" s="226"/>
      <c r="N12" s="511"/>
      <c r="O12" s="511"/>
      <c r="P12" s="511"/>
      <c r="Q12" s="511"/>
      <c r="R12" s="511"/>
      <c r="S12" s="511"/>
      <c r="T12" s="511"/>
      <c r="U12" s="511"/>
    </row>
    <row r="13" spans="1:21" x14ac:dyDescent="0.3">
      <c r="C13" s="107"/>
      <c r="D13" s="107"/>
      <c r="E13" s="226"/>
      <c r="G13" s="226"/>
      <c r="L13" s="226"/>
      <c r="M13" s="226"/>
    </row>
    <row r="14" spans="1:21" ht="24.75" hidden="1" customHeight="1" x14ac:dyDescent="0.3">
      <c r="C14" s="107"/>
      <c r="D14" s="107"/>
      <c r="E14" s="226"/>
      <c r="G14" s="226"/>
      <c r="L14" s="226"/>
      <c r="M14" s="226"/>
    </row>
    <row r="15" spans="1:21" x14ac:dyDescent="0.3">
      <c r="C15" s="113"/>
      <c r="D15" s="113"/>
      <c r="G15" s="114" t="s">
        <v>12</v>
      </c>
      <c r="L15" s="226"/>
      <c r="M15" s="226"/>
    </row>
    <row r="16" spans="1:21" ht="15.6" hidden="1" x14ac:dyDescent="0.3">
      <c r="G16" s="114" t="s">
        <v>12</v>
      </c>
      <c r="L16" s="116"/>
      <c r="M16" s="117"/>
    </row>
    <row r="17" spans="7:7" x14ac:dyDescent="0.3">
      <c r="G17" s="114" t="s">
        <v>12</v>
      </c>
    </row>
    <row r="19" spans="7:7" ht="26.25" customHeight="1" x14ac:dyDescent="0.3"/>
    <row r="22" spans="7:7" ht="12.75" customHeight="1" x14ac:dyDescent="0.3"/>
    <row r="24" spans="7:7" ht="12.75" customHeight="1" x14ac:dyDescent="0.3"/>
    <row r="26" spans="7:7" ht="12.75" customHeight="1" x14ac:dyDescent="0.3"/>
    <row r="28" spans="7:7" ht="12.75" customHeight="1" x14ac:dyDescent="0.3"/>
    <row r="36" spans="1:21" ht="108.75" customHeight="1" x14ac:dyDescent="0.3">
      <c r="A36" s="250" t="s">
        <v>12</v>
      </c>
      <c r="F36" s="251"/>
      <c r="H36" s="118"/>
      <c r="I36" s="118" t="s">
        <v>12</v>
      </c>
      <c r="J36" s="118"/>
      <c r="K36" s="118"/>
    </row>
    <row r="38" spans="1:21" ht="0.75" customHeight="1" x14ac:dyDescent="0.3"/>
    <row r="39" spans="1:21" ht="17.399999999999999" x14ac:dyDescent="0.3">
      <c r="E39" s="247" t="s">
        <v>12</v>
      </c>
      <c r="G39" s="118" t="s">
        <v>12</v>
      </c>
    </row>
    <row r="40" spans="1:21" ht="13.5" customHeight="1" x14ac:dyDescent="0.3">
      <c r="L40" s="118"/>
      <c r="M40" s="119"/>
    </row>
    <row r="41" spans="1:21" ht="17.25" customHeight="1" x14ac:dyDescent="0.3">
      <c r="F41" s="251"/>
      <c r="H41" s="118"/>
      <c r="I41" s="118"/>
      <c r="J41" s="118"/>
      <c r="K41" s="118"/>
    </row>
    <row r="42" spans="1:21" ht="15" customHeight="1" x14ac:dyDescent="0.3">
      <c r="F42" s="255"/>
      <c r="H42" s="118"/>
      <c r="I42" s="118"/>
      <c r="J42" s="118"/>
      <c r="K42" s="118"/>
    </row>
    <row r="43" spans="1:21" ht="15" customHeight="1" x14ac:dyDescent="0.3">
      <c r="F43" s="109"/>
      <c r="H43" s="118"/>
      <c r="I43" s="118"/>
      <c r="J43" s="118"/>
      <c r="K43" s="118"/>
    </row>
    <row r="44" spans="1:21" ht="15" customHeight="1" x14ac:dyDescent="0.3">
      <c r="E44" s="228" t="s">
        <v>40</v>
      </c>
      <c r="F44" s="122"/>
      <c r="G44" s="118" t="s">
        <v>41</v>
      </c>
      <c r="H44" s="120" t="s">
        <v>12</v>
      </c>
      <c r="I44" s="120"/>
      <c r="J44" s="120"/>
      <c r="K44" s="120"/>
    </row>
    <row r="45" spans="1:21" ht="17.399999999999999" x14ac:dyDescent="0.3">
      <c r="E45" s="253" t="s">
        <v>42</v>
      </c>
      <c r="F45" s="249"/>
      <c r="G45" s="118"/>
      <c r="H45" s="249"/>
      <c r="I45" s="249"/>
      <c r="J45" s="249"/>
      <c r="K45" s="249"/>
      <c r="L45" s="118"/>
      <c r="M45" s="119"/>
      <c r="N45" s="120"/>
      <c r="O45" s="120"/>
      <c r="P45" s="120"/>
      <c r="Q45" s="120"/>
    </row>
    <row r="46" spans="1:21" ht="17.399999999999999" x14ac:dyDescent="0.3">
      <c r="E46" s="254" t="s">
        <v>43</v>
      </c>
      <c r="F46" s="122"/>
      <c r="G46" s="118"/>
      <c r="L46" s="118"/>
      <c r="M46" s="119"/>
      <c r="N46" s="249"/>
      <c r="O46" s="249"/>
      <c r="P46" s="249"/>
    </row>
    <row r="47" spans="1:21" ht="17.399999999999999" x14ac:dyDescent="0.3">
      <c r="E47" s="255" t="s">
        <v>44</v>
      </c>
      <c r="F47" s="256"/>
      <c r="G47" s="120" t="s">
        <v>12</v>
      </c>
      <c r="H47" s="256"/>
      <c r="I47" s="256"/>
      <c r="J47" s="256"/>
      <c r="K47" s="256"/>
      <c r="L47" s="118"/>
      <c r="M47" s="119"/>
    </row>
    <row r="48" spans="1:21" ht="15" customHeight="1" x14ac:dyDescent="0.3">
      <c r="E48" s="249" t="s">
        <v>45</v>
      </c>
      <c r="F48" s="122"/>
      <c r="G48" s="249"/>
      <c r="L48" s="120"/>
      <c r="M48" s="120"/>
      <c r="N48" s="256"/>
      <c r="O48" s="256"/>
      <c r="P48" s="256"/>
      <c r="Q48" s="256"/>
      <c r="R48" s="256"/>
      <c r="S48" s="256"/>
      <c r="T48" s="256"/>
      <c r="U48" s="256"/>
    </row>
    <row r="49" spans="5:13" x14ac:dyDescent="0.3">
      <c r="E49" s="255" t="s">
        <v>46</v>
      </c>
      <c r="L49" s="249"/>
      <c r="M49" s="249"/>
    </row>
    <row r="50" spans="5:13" ht="15" customHeight="1" x14ac:dyDescent="0.3">
      <c r="E50" s="249" t="s">
        <v>47</v>
      </c>
      <c r="F50" s="122"/>
      <c r="G50" s="256"/>
    </row>
    <row r="51" spans="5:13" x14ac:dyDescent="0.3">
      <c r="E51" s="255" t="s">
        <v>48</v>
      </c>
      <c r="L51" s="256"/>
      <c r="M51" s="256"/>
    </row>
    <row r="52" spans="5:13" ht="15" customHeight="1" x14ac:dyDescent="0.3">
      <c r="E52" s="249" t="s">
        <v>49</v>
      </c>
      <c r="F52" s="255"/>
    </row>
    <row r="53" spans="5:13" x14ac:dyDescent="0.3">
      <c r="E53" s="255" t="s">
        <v>50</v>
      </c>
      <c r="F53" s="252"/>
    </row>
    <row r="54" spans="5:13" ht="15" customHeight="1" x14ac:dyDescent="0.3">
      <c r="E54" s="249" t="s">
        <v>51</v>
      </c>
    </row>
    <row r="55" spans="5:13" x14ac:dyDescent="0.3">
      <c r="E55" s="255" t="s">
        <v>52</v>
      </c>
    </row>
    <row r="56" spans="5:13" x14ac:dyDescent="0.3">
      <c r="E56" s="249" t="s">
        <v>53</v>
      </c>
    </row>
  </sheetData>
  <mergeCells count="4">
    <mergeCell ref="L2:M4"/>
    <mergeCell ref="O1:R1"/>
    <mergeCell ref="N2:U5"/>
    <mergeCell ref="N6:U12"/>
  </mergeCells>
  <conditionalFormatting sqref="F2">
    <cfRule type="expression" dxfId="76" priority="1" stopIfTrue="1">
      <formula>$E$2&gt;0</formula>
    </cfRule>
    <cfRule type="expression" dxfId="75" priority="2" stopIfTrue="1">
      <formula>$E$2=0</formula>
    </cfRule>
  </conditionalFormatting>
  <conditionalFormatting sqref="F3">
    <cfRule type="expression" dxfId="74" priority="3" stopIfTrue="1">
      <formula>$E$3&gt;0</formula>
    </cfRule>
    <cfRule type="expression" dxfId="73" priority="4" stopIfTrue="1">
      <formula>$E$3=0</formula>
    </cfRule>
  </conditionalFormatting>
  <conditionalFormatting sqref="F4">
    <cfRule type="expression" dxfId="72" priority="5" stopIfTrue="1">
      <formula>$E$4&gt;0</formula>
    </cfRule>
    <cfRule type="expression" dxfId="71" priority="6" stopIfTrue="1">
      <formula>$E$4=0</formula>
    </cfRule>
  </conditionalFormatting>
  <conditionalFormatting sqref="L16:M16">
    <cfRule type="cellIs" dxfId="70" priority="7" stopIfTrue="1" operator="greaterThan">
      <formula>0.5</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0"/>
  <sheetViews>
    <sheetView zoomScale="60" zoomScaleNormal="60" workbookViewId="0">
      <selection activeCell="J2" sqref="J2"/>
    </sheetView>
  </sheetViews>
  <sheetFormatPr baseColWidth="10" defaultColWidth="11.44140625" defaultRowHeight="14.4" x14ac:dyDescent="0.3"/>
  <cols>
    <col min="1" max="1" width="10.5546875" style="257" customWidth="1"/>
    <col min="2" max="2" width="103.33203125" style="257" customWidth="1"/>
    <col min="3" max="3" width="11.44140625" style="149"/>
    <col min="4" max="4" width="11.44140625" style="257"/>
    <col min="5" max="5" width="69" style="257" customWidth="1"/>
    <col min="6" max="6" width="10.109375" style="257" customWidth="1"/>
    <col min="7" max="7" width="12.5546875" style="257" customWidth="1"/>
    <col min="8" max="8" width="10.33203125" style="257" customWidth="1"/>
    <col min="9" max="9" width="7.6640625" style="257" customWidth="1"/>
    <col min="10" max="10" width="6" style="257" customWidth="1"/>
    <col min="11" max="14" width="11.44140625" style="257"/>
    <col min="15" max="15" width="21.109375" style="257" customWidth="1"/>
    <col min="16" max="16" width="28.33203125" style="257" customWidth="1"/>
    <col min="17" max="17" width="29" style="257" customWidth="1"/>
    <col min="18" max="18" width="5" style="257" customWidth="1"/>
    <col min="19" max="19" width="8.109375" style="257" customWidth="1"/>
    <col min="20" max="20" width="6" style="257" customWidth="1"/>
    <col min="21" max="21" width="1.88671875" style="257" customWidth="1"/>
    <col min="22" max="22" width="1" style="257" customWidth="1"/>
    <col min="23" max="23" width="5.109375" style="257" customWidth="1"/>
    <col min="24" max="24" width="6.109375" style="257" customWidth="1"/>
    <col min="25" max="16384" width="11.44140625" style="257"/>
  </cols>
  <sheetData>
    <row r="1" spans="1:28" s="259" customFormat="1" ht="15" thickBot="1" x14ac:dyDescent="0.35">
      <c r="A1" s="259" t="s">
        <v>12</v>
      </c>
      <c r="B1" s="486" t="s">
        <v>54</v>
      </c>
      <c r="C1" s="481" t="s">
        <v>55</v>
      </c>
      <c r="D1" s="481"/>
      <c r="E1" s="485" t="s">
        <v>7</v>
      </c>
      <c r="F1" s="485" t="s">
        <v>2</v>
      </c>
      <c r="G1" s="485" t="s">
        <v>3</v>
      </c>
      <c r="H1" s="485" t="s">
        <v>4</v>
      </c>
      <c r="I1" s="485" t="s">
        <v>56</v>
      </c>
      <c r="J1" s="485" t="s">
        <v>57</v>
      </c>
      <c r="K1" s="484" t="s">
        <v>58</v>
      </c>
      <c r="L1" s="482"/>
      <c r="M1" s="482"/>
      <c r="N1" s="482"/>
      <c r="O1" s="482"/>
      <c r="P1" s="483"/>
      <c r="Q1" s="482"/>
      <c r="R1" s="482"/>
      <c r="S1" s="481" t="s">
        <v>12</v>
      </c>
    </row>
    <row r="2" spans="1:28" ht="15" thickBot="1" x14ac:dyDescent="0.35">
      <c r="A2" s="477" t="s">
        <v>12</v>
      </c>
      <c r="B2" s="257" t="s">
        <v>1267</v>
      </c>
      <c r="C2" s="196" t="s">
        <v>63</v>
      </c>
      <c r="D2" s="197"/>
      <c r="E2" s="198" t="s">
        <v>1258</v>
      </c>
      <c r="F2" s="199">
        <f>SUM(F3:F3)</f>
        <v>3</v>
      </c>
      <c r="G2" s="199">
        <f>SUM(G3:G3)</f>
        <v>2</v>
      </c>
      <c r="H2" s="199">
        <f>SUM(H3:H3)</f>
        <v>1</v>
      </c>
      <c r="I2" s="199">
        <f>SUM(F2:H2)</f>
        <v>6</v>
      </c>
      <c r="J2" s="479">
        <f>SUM(J3:J3)/COUNTIF(J3:J3,"&gt;-1")</f>
        <v>3</v>
      </c>
      <c r="K2" s="478">
        <v>3</v>
      </c>
      <c r="L2" s="249"/>
      <c r="M2" s="249"/>
      <c r="N2" s="249"/>
      <c r="O2" s="249"/>
      <c r="P2" s="249"/>
      <c r="Q2" s="249"/>
      <c r="R2" s="200"/>
      <c r="S2" s="249"/>
    </row>
    <row r="3" spans="1:28" ht="15" thickBot="1" x14ac:dyDescent="0.35">
      <c r="A3" s="477"/>
      <c r="B3" s="257" t="s">
        <v>1266</v>
      </c>
      <c r="C3" s="196" t="s">
        <v>60</v>
      </c>
      <c r="D3" s="197"/>
      <c r="E3" s="257" t="s">
        <v>1265</v>
      </c>
      <c r="F3" s="480">
        <f>COUNTIF(C2:C7, "Oui")</f>
        <v>3</v>
      </c>
      <c r="G3" s="480">
        <f>COUNTIF(C2:C7, "NON")</f>
        <v>2</v>
      </c>
      <c r="H3" s="480">
        <f>COUNTIF(C2:C7, "PAS")</f>
        <v>1</v>
      </c>
      <c r="I3" s="199">
        <f>SUM(F3:H3)</f>
        <v>6</v>
      </c>
      <c r="J3" s="479">
        <f>IF(I3=H3,0,5*F3/SUM(F3,G3))</f>
        <v>3</v>
      </c>
      <c r="K3" s="478">
        <v>3</v>
      </c>
      <c r="L3" s="249"/>
      <c r="M3" s="249"/>
      <c r="N3" s="249"/>
      <c r="O3" s="249"/>
      <c r="P3" s="249"/>
      <c r="Q3" s="249"/>
      <c r="R3" s="200"/>
      <c r="S3" s="249"/>
    </row>
    <row r="4" spans="1:28" ht="15" thickBot="1" x14ac:dyDescent="0.35">
      <c r="A4" s="477"/>
      <c r="B4" s="257" t="s">
        <v>1264</v>
      </c>
      <c r="C4" s="196" t="s">
        <v>60</v>
      </c>
      <c r="E4" s="257">
        <v>1</v>
      </c>
      <c r="J4" s="475" t="s">
        <v>12</v>
      </c>
      <c r="K4" s="475"/>
      <c r="L4" s="475"/>
      <c r="M4" s="475"/>
      <c r="N4" s="475"/>
      <c r="O4" s="475"/>
      <c r="P4" s="475"/>
      <c r="Q4" s="475"/>
      <c r="R4" s="475"/>
      <c r="S4" s="475"/>
      <c r="T4" s="475"/>
      <c r="U4" s="475"/>
      <c r="V4" s="475"/>
      <c r="W4" s="475"/>
      <c r="X4" s="475"/>
      <c r="Y4" s="475"/>
    </row>
    <row r="5" spans="1:28" ht="15" thickBot="1" x14ac:dyDescent="0.35">
      <c r="A5" s="477"/>
      <c r="B5" s="257" t="s">
        <v>1263</v>
      </c>
      <c r="C5" s="196" t="s">
        <v>63</v>
      </c>
      <c r="J5" s="475"/>
      <c r="K5" s="475"/>
      <c r="L5" s="475"/>
      <c r="M5" s="475"/>
      <c r="N5" s="475"/>
      <c r="O5" s="475"/>
      <c r="P5" s="475"/>
      <c r="Q5" s="475"/>
      <c r="R5" s="475"/>
      <c r="S5" s="475"/>
      <c r="T5" s="475"/>
      <c r="U5" s="475"/>
      <c r="V5" s="475"/>
      <c r="W5" s="475"/>
      <c r="X5" s="475"/>
      <c r="Y5" s="475"/>
    </row>
    <row r="6" spans="1:28" ht="15" thickBot="1" x14ac:dyDescent="0.35">
      <c r="A6" s="477"/>
      <c r="B6" s="257" t="s">
        <v>1262</v>
      </c>
      <c r="C6" s="196" t="s">
        <v>60</v>
      </c>
      <c r="L6" s="475"/>
      <c r="M6" s="475"/>
      <c r="N6" s="475"/>
      <c r="O6" s="475"/>
      <c r="P6" s="475"/>
      <c r="Q6" s="475"/>
      <c r="R6" s="475"/>
      <c r="S6" s="475"/>
      <c r="T6" s="475"/>
      <c r="U6" s="475"/>
      <c r="V6" s="475"/>
      <c r="W6" s="475"/>
      <c r="X6" s="475"/>
      <c r="Y6" s="475"/>
    </row>
    <row r="7" spans="1:28" ht="15" thickBot="1" x14ac:dyDescent="0.35">
      <c r="A7" s="477"/>
      <c r="B7" s="257" t="s">
        <v>1261</v>
      </c>
      <c r="C7" s="196" t="s">
        <v>69</v>
      </c>
      <c r="J7" s="114"/>
      <c r="L7" s="475"/>
      <c r="M7" s="475"/>
      <c r="N7" s="475"/>
      <c r="O7" s="475"/>
      <c r="P7" s="475"/>
      <c r="Q7" s="475"/>
      <c r="R7" s="475"/>
      <c r="S7" s="475"/>
      <c r="T7" s="475"/>
      <c r="U7" s="475"/>
      <c r="V7" s="475"/>
      <c r="W7" s="475"/>
      <c r="X7" s="475"/>
      <c r="Y7" s="475"/>
    </row>
    <row r="8" spans="1:28" x14ac:dyDescent="0.3">
      <c r="J8" s="161"/>
      <c r="K8" s="161"/>
      <c r="L8" s="475"/>
      <c r="M8" s="475"/>
      <c r="N8" s="475"/>
      <c r="O8" s="475"/>
      <c r="P8" s="475"/>
      <c r="Q8" s="475"/>
      <c r="R8" s="475"/>
      <c r="S8" s="475"/>
      <c r="T8" s="475"/>
      <c r="U8" s="475"/>
      <c r="V8" s="475"/>
      <c r="W8" s="475"/>
      <c r="X8" s="475"/>
      <c r="Y8" s="475"/>
      <c r="Z8" s="475"/>
      <c r="AA8" s="475"/>
      <c r="AB8" s="475"/>
    </row>
    <row r="9" spans="1:28" x14ac:dyDescent="0.3">
      <c r="L9" s="475"/>
      <c r="M9" s="475"/>
      <c r="N9" s="475"/>
      <c r="O9" s="475"/>
      <c r="P9" s="475"/>
      <c r="Q9" s="475"/>
      <c r="R9" s="475"/>
      <c r="S9" s="475"/>
      <c r="T9" s="475"/>
      <c r="U9" s="475"/>
      <c r="V9" s="475"/>
      <c r="W9" s="475"/>
      <c r="X9" s="475"/>
      <c r="Y9" s="475"/>
      <c r="Z9" s="475"/>
      <c r="AA9" s="475"/>
      <c r="AB9" s="475"/>
    </row>
    <row r="10" spans="1:28" x14ac:dyDescent="0.3">
      <c r="F10" s="161"/>
      <c r="G10" s="161"/>
      <c r="H10" s="161"/>
      <c r="I10" s="161"/>
      <c r="J10" s="161"/>
      <c r="K10" s="161"/>
      <c r="L10" s="475"/>
      <c r="M10" s="475"/>
      <c r="N10" s="475"/>
      <c r="O10" s="475"/>
      <c r="P10" s="475"/>
      <c r="Q10" s="475"/>
      <c r="R10" s="475"/>
      <c r="S10" s="475"/>
      <c r="T10" s="475"/>
      <c r="U10" s="475"/>
      <c r="V10" s="475"/>
      <c r="W10" s="475"/>
      <c r="X10" s="475"/>
      <c r="Y10" s="475"/>
      <c r="Z10" s="475"/>
      <c r="AA10" s="475"/>
      <c r="AB10" s="475"/>
    </row>
    <row r="11" spans="1:28" x14ac:dyDescent="0.3">
      <c r="F11" s="249"/>
      <c r="G11" s="249"/>
      <c r="H11" s="249"/>
      <c r="I11" s="249"/>
      <c r="J11" s="249"/>
      <c r="K11" s="249"/>
    </row>
    <row r="12" spans="1:28" x14ac:dyDescent="0.3">
      <c r="Q12" s="161"/>
      <c r="R12" s="161"/>
    </row>
    <row r="14" spans="1:28" x14ac:dyDescent="0.3">
      <c r="T14" s="161"/>
      <c r="U14" s="161"/>
      <c r="V14" s="161"/>
    </row>
    <row r="15" spans="1:28" x14ac:dyDescent="0.3">
      <c r="A15" s="161"/>
      <c r="D15" s="161"/>
      <c r="L15" s="161"/>
      <c r="M15" s="161"/>
      <c r="N15" s="161"/>
      <c r="O15" s="161"/>
    </row>
    <row r="16" spans="1:28" x14ac:dyDescent="0.3">
      <c r="A16" s="249"/>
      <c r="C16" s="249"/>
      <c r="D16" s="249"/>
      <c r="E16" s="161"/>
      <c r="L16" s="249"/>
      <c r="M16" s="249"/>
      <c r="N16" s="249"/>
      <c r="T16" s="249"/>
      <c r="U16" s="249"/>
    </row>
    <row r="17" spans="1:33" x14ac:dyDescent="0.3">
      <c r="A17" s="161"/>
      <c r="E17" s="249"/>
    </row>
    <row r="18" spans="1:33" x14ac:dyDescent="0.3">
      <c r="A18" s="249"/>
      <c r="C18" s="257"/>
      <c r="F18" s="161"/>
      <c r="G18" s="161"/>
      <c r="H18" s="161"/>
      <c r="I18" s="161"/>
    </row>
    <row r="19" spans="1:33" x14ac:dyDescent="0.3">
      <c r="A19" s="161"/>
      <c r="B19" s="161"/>
      <c r="F19" s="249"/>
      <c r="G19" s="249"/>
      <c r="H19" s="249"/>
      <c r="I19" s="249"/>
    </row>
    <row r="20" spans="1:33" x14ac:dyDescent="0.3">
      <c r="A20" s="249"/>
      <c r="B20" s="249"/>
      <c r="C20" s="257"/>
    </row>
    <row r="21" spans="1:33" x14ac:dyDescent="0.3">
      <c r="A21" s="161"/>
      <c r="F21" s="475"/>
      <c r="G21" s="475"/>
      <c r="H21" s="475"/>
      <c r="I21" s="475"/>
      <c r="J21" s="475"/>
      <c r="K21" s="475"/>
    </row>
    <row r="22" spans="1:33" x14ac:dyDescent="0.3">
      <c r="A22" s="249"/>
      <c r="C22" s="257"/>
    </row>
    <row r="23" spans="1:33" x14ac:dyDescent="0.3">
      <c r="A23" s="161"/>
      <c r="D23" s="161"/>
    </row>
    <row r="24" spans="1:33" x14ac:dyDescent="0.3">
      <c r="A24" s="249"/>
      <c r="C24" s="249"/>
      <c r="D24" s="249"/>
      <c r="E24" s="161"/>
    </row>
    <row r="25" spans="1:33" x14ac:dyDescent="0.3">
      <c r="E25" s="249"/>
    </row>
    <row r="26" spans="1:33" x14ac:dyDescent="0.3">
      <c r="A26" s="475"/>
      <c r="C26" s="476"/>
      <c r="D26" s="475"/>
      <c r="L26" s="475"/>
      <c r="M26" s="475"/>
      <c r="N26" s="475"/>
      <c r="O26" s="475"/>
      <c r="P26" s="475"/>
      <c r="Q26" s="475"/>
      <c r="R26" s="475"/>
      <c r="S26" s="475"/>
      <c r="T26" s="475"/>
      <c r="U26" s="475"/>
      <c r="V26" s="475"/>
      <c r="W26" s="475"/>
      <c r="X26" s="475"/>
      <c r="Y26" s="475"/>
      <c r="Z26" s="475"/>
      <c r="AA26" s="475"/>
      <c r="AB26" s="475"/>
      <c r="AC26" s="475"/>
      <c r="AD26" s="475"/>
      <c r="AE26" s="475"/>
      <c r="AF26" s="475"/>
      <c r="AG26" s="475"/>
    </row>
    <row r="27" spans="1:33" x14ac:dyDescent="0.3">
      <c r="B27" s="161"/>
      <c r="E27" s="475"/>
    </row>
    <row r="28" spans="1:33" x14ac:dyDescent="0.3">
      <c r="B28" s="249"/>
    </row>
    <row r="30" spans="1:33" x14ac:dyDescent="0.3">
      <c r="B30" s="475"/>
    </row>
  </sheetData>
  <dataValidations count="1">
    <dataValidation type="list" allowBlank="1" showInputMessage="1" showErrorMessage="1" sqref="C2:C7">
      <formula1>"Oui,Non,Pas"</formula1>
    </dataValidation>
  </dataValidation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0"/>
  <sheetViews>
    <sheetView zoomScale="60" zoomScaleNormal="60" workbookViewId="0">
      <selection activeCell="J2" sqref="J2"/>
    </sheetView>
  </sheetViews>
  <sheetFormatPr baseColWidth="10" defaultColWidth="11.44140625" defaultRowHeight="14.4" x14ac:dyDescent="0.3"/>
  <cols>
    <col min="1" max="1" width="10.5546875" style="250" customWidth="1"/>
    <col min="2" max="2" width="103.33203125" style="250" customWidth="1"/>
    <col min="3" max="3" width="11.44140625" style="205"/>
    <col min="4" max="4" width="11.44140625" style="250"/>
    <col min="5" max="5" width="69" style="250" customWidth="1"/>
    <col min="6" max="6" width="10.109375" style="250" customWidth="1"/>
    <col min="7" max="7" width="12.5546875" style="250" customWidth="1"/>
    <col min="8" max="8" width="10.33203125" style="250" customWidth="1"/>
    <col min="9" max="9" width="7.6640625" style="250" customWidth="1"/>
    <col min="10" max="10" width="6" style="250" customWidth="1"/>
    <col min="11" max="14" width="11.44140625" style="250"/>
    <col min="15" max="15" width="21.109375" style="250" customWidth="1"/>
    <col min="16" max="16" width="28.33203125" style="250" customWidth="1"/>
    <col min="17" max="17" width="29" style="250" customWidth="1"/>
    <col min="18" max="18" width="5" style="250" customWidth="1"/>
    <col min="19" max="19" width="8.109375" style="250" customWidth="1"/>
    <col min="20" max="20" width="6" style="250" customWidth="1"/>
    <col min="21" max="21" width="1.88671875" style="250" customWidth="1"/>
    <col min="22" max="22" width="1" style="250" customWidth="1"/>
    <col min="23" max="23" width="5.109375" style="250" customWidth="1"/>
    <col min="24" max="24" width="6.109375" style="250" customWidth="1"/>
    <col min="25" max="16384" width="11.44140625" style="250"/>
  </cols>
  <sheetData>
    <row r="1" spans="1:25" s="122" customFormat="1" ht="15" thickBot="1" x14ac:dyDescent="0.35">
      <c r="A1" s="122" t="s">
        <v>12</v>
      </c>
      <c r="B1" s="190" t="s">
        <v>54</v>
      </c>
      <c r="C1" s="191" t="s">
        <v>55</v>
      </c>
      <c r="D1" s="191"/>
      <c r="E1" s="192" t="s">
        <v>7</v>
      </c>
      <c r="F1" s="192" t="s">
        <v>2</v>
      </c>
      <c r="G1" s="192" t="s">
        <v>3</v>
      </c>
      <c r="H1" s="192" t="s">
        <v>4</v>
      </c>
      <c r="I1" s="192" t="s">
        <v>56</v>
      </c>
      <c r="J1" s="192" t="s">
        <v>57</v>
      </c>
      <c r="K1" s="193" t="s">
        <v>58</v>
      </c>
      <c r="L1" s="194"/>
      <c r="M1" s="194"/>
      <c r="N1" s="194"/>
      <c r="O1" s="194"/>
      <c r="P1" s="195"/>
      <c r="Q1" s="194"/>
      <c r="R1" s="194"/>
      <c r="S1" s="191" t="s">
        <v>12</v>
      </c>
    </row>
    <row r="2" spans="1:25" ht="15" thickBot="1" x14ac:dyDescent="0.35">
      <c r="A2" s="492" t="s">
        <v>12</v>
      </c>
      <c r="B2" s="491" t="s">
        <v>1292</v>
      </c>
      <c r="C2" s="196" t="s">
        <v>60</v>
      </c>
      <c r="D2" s="197"/>
      <c r="E2" s="198" t="s">
        <v>1257</v>
      </c>
      <c r="F2" s="199">
        <f>SUM(F3:F4)</f>
        <v>2</v>
      </c>
      <c r="G2" s="199">
        <f>SUM(G3:G4)</f>
        <v>0</v>
      </c>
      <c r="H2" s="199">
        <f>SUM(H3:H4)</f>
        <v>1</v>
      </c>
      <c r="I2" s="199">
        <f>SUM(F2:H2)</f>
        <v>3</v>
      </c>
      <c r="J2" s="479">
        <f>SUM(J3:J4)/COUNTIF(J3:J4,"&gt;-1")</f>
        <v>2.5</v>
      </c>
      <c r="K2" s="478">
        <v>3</v>
      </c>
      <c r="L2" s="249"/>
      <c r="M2" s="249"/>
      <c r="N2" s="249"/>
      <c r="O2" s="249"/>
      <c r="P2" s="249"/>
      <c r="Q2" s="249"/>
      <c r="R2" s="200"/>
      <c r="S2" s="249"/>
    </row>
    <row r="3" spans="1:25" ht="15" thickBot="1" x14ac:dyDescent="0.35">
      <c r="A3" s="492"/>
      <c r="B3" s="493" t="s">
        <v>1291</v>
      </c>
      <c r="C3" s="196" t="s">
        <v>60</v>
      </c>
      <c r="D3" s="197"/>
      <c r="E3" s="250" t="s">
        <v>1290</v>
      </c>
      <c r="F3" s="480">
        <f>COUNTIF(C2:C3, "Oui")</f>
        <v>2</v>
      </c>
      <c r="G3" s="480">
        <f>COUNTIF(C2:C3, "Non")</f>
        <v>0</v>
      </c>
      <c r="H3" s="480">
        <f>COUNTIF(C2:C3, "Pas")</f>
        <v>0</v>
      </c>
      <c r="I3" s="480">
        <f>SUM(F3:H3)</f>
        <v>2</v>
      </c>
      <c r="J3" s="479">
        <f>IF(I3=H3,0,5*F3/SUM(F3,G3))</f>
        <v>5</v>
      </c>
      <c r="K3" s="478">
        <v>3</v>
      </c>
      <c r="L3" s="249"/>
      <c r="M3" s="249"/>
      <c r="N3" s="249"/>
      <c r="O3" s="249"/>
      <c r="P3" s="249"/>
      <c r="Q3" s="249"/>
      <c r="R3" s="200"/>
      <c r="S3" s="249"/>
    </row>
    <row r="4" spans="1:25" ht="15" thickBot="1" x14ac:dyDescent="0.35">
      <c r="A4" s="492"/>
      <c r="B4" s="491" t="s">
        <v>1289</v>
      </c>
      <c r="C4" s="196" t="s">
        <v>69</v>
      </c>
      <c r="D4" s="197"/>
      <c r="E4" s="250" t="s">
        <v>1288</v>
      </c>
      <c r="F4" s="480">
        <f>COUNTIF(C4:C4, "Oui")</f>
        <v>0</v>
      </c>
      <c r="G4" s="480">
        <f>COUNTIF(C4:C4, "Non")</f>
        <v>0</v>
      </c>
      <c r="H4" s="480">
        <f>COUNTIF(C4:C4, "Pas")</f>
        <v>1</v>
      </c>
      <c r="I4" s="480">
        <f>SUM(F4:H4)</f>
        <v>1</v>
      </c>
      <c r="J4" s="479">
        <f>IF(I4=H4,0,5*F4/SUM(F4,G4))</f>
        <v>0</v>
      </c>
      <c r="K4" s="478">
        <v>3</v>
      </c>
      <c r="L4" s="249"/>
      <c r="M4" s="249"/>
      <c r="N4" s="249"/>
      <c r="O4" s="249"/>
      <c r="P4" s="249"/>
      <c r="Q4" s="249"/>
      <c r="R4" s="200"/>
      <c r="S4" s="249"/>
    </row>
    <row r="5" spans="1:25" ht="12.75" customHeight="1" thickBot="1" x14ac:dyDescent="0.35">
      <c r="A5" s="488" t="s">
        <v>12</v>
      </c>
      <c r="B5" s="172" t="s">
        <v>1287</v>
      </c>
      <c r="C5" s="196" t="s">
        <v>69</v>
      </c>
      <c r="E5" s="490">
        <f>COUNTIF(J3:J4,"&gt;-1")</f>
        <v>2</v>
      </c>
      <c r="H5" s="114"/>
      <c r="S5" s="107"/>
    </row>
    <row r="6" spans="1:25" ht="14.25" customHeight="1" thickBot="1" x14ac:dyDescent="0.35">
      <c r="A6" s="488" t="s">
        <v>12</v>
      </c>
      <c r="B6" s="260" t="s">
        <v>1286</v>
      </c>
      <c r="C6" s="196" t="s">
        <v>60</v>
      </c>
      <c r="F6" s="249"/>
      <c r="G6" s="249"/>
      <c r="H6" s="245"/>
      <c r="I6" s="246"/>
      <c r="J6" s="246"/>
      <c r="K6" s="246"/>
      <c r="S6" s="107"/>
    </row>
    <row r="7" spans="1:25" ht="12.75" customHeight="1" thickBot="1" x14ac:dyDescent="0.35">
      <c r="A7" s="488" t="s">
        <v>12</v>
      </c>
      <c r="B7" s="260" t="s">
        <v>1285</v>
      </c>
      <c r="C7" s="196" t="s">
        <v>60</v>
      </c>
      <c r="F7" s="249"/>
      <c r="G7" s="249"/>
      <c r="H7" s="245"/>
      <c r="I7" s="246"/>
      <c r="J7" s="246"/>
      <c r="K7" s="246"/>
      <c r="S7" s="107"/>
    </row>
    <row r="8" spans="1:25" ht="29.4" thickBot="1" x14ac:dyDescent="0.35">
      <c r="A8" s="488" t="s">
        <v>12</v>
      </c>
      <c r="B8" s="260" t="s">
        <v>1284</v>
      </c>
      <c r="C8" s="196" t="s">
        <v>69</v>
      </c>
      <c r="H8" s="245"/>
      <c r="I8" s="246"/>
      <c r="J8" s="246"/>
      <c r="K8" s="246"/>
      <c r="S8" s="107"/>
    </row>
    <row r="9" spans="1:25" ht="16.2" thickBot="1" x14ac:dyDescent="0.35">
      <c r="A9" s="488" t="s">
        <v>12</v>
      </c>
      <c r="B9" s="172" t="s">
        <v>1283</v>
      </c>
      <c r="C9" s="196" t="s">
        <v>60</v>
      </c>
      <c r="D9" s="489"/>
      <c r="E9" s="489"/>
      <c r="J9" s="245"/>
      <c r="K9" s="245"/>
      <c r="S9" s="107"/>
    </row>
    <row r="10" spans="1:25" ht="15" thickBot="1" x14ac:dyDescent="0.35">
      <c r="A10" s="488" t="s">
        <v>12</v>
      </c>
      <c r="B10" s="172" t="s">
        <v>1282</v>
      </c>
      <c r="C10" s="196" t="s">
        <v>60</v>
      </c>
      <c r="J10" s="245"/>
      <c r="K10" s="245"/>
      <c r="Q10" s="107"/>
    </row>
    <row r="11" spans="1:25" ht="15" thickBot="1" x14ac:dyDescent="0.35">
      <c r="A11" s="204"/>
      <c r="B11" s="487" t="s">
        <v>1281</v>
      </c>
      <c r="C11" s="196" t="s">
        <v>60</v>
      </c>
      <c r="D11" s="249"/>
      <c r="E11" s="249"/>
      <c r="J11" s="245"/>
      <c r="K11" s="245"/>
      <c r="L11" s="246"/>
      <c r="M11" s="246"/>
      <c r="N11" s="246"/>
      <c r="O11" s="246"/>
      <c r="P11" s="246"/>
      <c r="Q11" s="256"/>
      <c r="R11" s="256"/>
      <c r="S11" s="256"/>
      <c r="T11" s="256"/>
      <c r="U11" s="256"/>
      <c r="V11" s="256"/>
      <c r="W11" s="256"/>
      <c r="X11" s="256"/>
    </row>
    <row r="12" spans="1:25" ht="15" thickBot="1" x14ac:dyDescent="0.35">
      <c r="A12" s="122"/>
      <c r="B12" s="487" t="s">
        <v>1280</v>
      </c>
      <c r="C12" s="196" t="s">
        <v>60</v>
      </c>
      <c r="D12" s="249"/>
      <c r="E12" s="249"/>
      <c r="J12" s="245"/>
      <c r="K12" s="245"/>
      <c r="L12" s="246"/>
      <c r="M12" s="246"/>
      <c r="N12" s="246"/>
      <c r="O12" s="246"/>
      <c r="P12" s="246"/>
      <c r="Q12" s="246"/>
      <c r="R12" s="246"/>
      <c r="S12" s="246"/>
      <c r="T12" s="246"/>
      <c r="U12" s="246"/>
      <c r="V12" s="246"/>
      <c r="W12" s="246"/>
    </row>
    <row r="13" spans="1:25" ht="15" thickBot="1" x14ac:dyDescent="0.35">
      <c r="A13" s="122"/>
      <c r="B13" s="487" t="s">
        <v>1279</v>
      </c>
      <c r="C13" s="196" t="s">
        <v>60</v>
      </c>
      <c r="J13" s="245"/>
      <c r="K13" s="245"/>
      <c r="L13" s="246"/>
      <c r="M13" s="246"/>
      <c r="N13" s="246"/>
      <c r="O13" s="246"/>
      <c r="P13" s="246"/>
      <c r="Q13" s="246"/>
      <c r="R13" s="246"/>
      <c r="S13" s="246"/>
      <c r="T13" s="246"/>
      <c r="U13" s="246"/>
      <c r="V13" s="246"/>
      <c r="W13" s="246"/>
    </row>
    <row r="14" spans="1:25" ht="15" thickBot="1" x14ac:dyDescent="0.35">
      <c r="A14" s="122"/>
      <c r="B14" s="487" t="s">
        <v>1278</v>
      </c>
      <c r="C14" s="196" t="s">
        <v>60</v>
      </c>
      <c r="J14" s="245" t="s">
        <v>12</v>
      </c>
      <c r="K14" s="245"/>
      <c r="L14" s="245"/>
      <c r="M14" s="245"/>
      <c r="N14" s="245"/>
      <c r="O14" s="245"/>
      <c r="P14" s="245"/>
      <c r="Q14" s="245"/>
      <c r="R14" s="245"/>
      <c r="S14" s="245"/>
      <c r="T14" s="245"/>
      <c r="U14" s="245"/>
      <c r="V14" s="245"/>
      <c r="W14" s="245"/>
      <c r="X14" s="245"/>
      <c r="Y14" s="245"/>
    </row>
    <row r="15" spans="1:25" ht="15" thickBot="1" x14ac:dyDescent="0.35">
      <c r="A15" s="122"/>
      <c r="B15" s="487" t="s">
        <v>1277</v>
      </c>
      <c r="C15" s="196" t="s">
        <v>60</v>
      </c>
      <c r="J15" s="245"/>
      <c r="K15" s="245"/>
      <c r="L15" s="245"/>
      <c r="M15" s="245"/>
      <c r="N15" s="245"/>
      <c r="O15" s="245"/>
      <c r="P15" s="245"/>
      <c r="Q15" s="245"/>
      <c r="R15" s="245"/>
      <c r="S15" s="245"/>
      <c r="T15" s="245"/>
      <c r="U15" s="245"/>
      <c r="V15" s="245"/>
      <c r="W15" s="245"/>
      <c r="X15" s="245"/>
      <c r="Y15" s="245"/>
    </row>
    <row r="16" spans="1:25" ht="15" thickBot="1" x14ac:dyDescent="0.35">
      <c r="A16" s="122"/>
      <c r="B16" s="487" t="s">
        <v>1276</v>
      </c>
      <c r="C16" s="196" t="s">
        <v>63</v>
      </c>
      <c r="J16" s="256"/>
      <c r="K16" s="256"/>
      <c r="L16" s="245"/>
      <c r="M16" s="245"/>
      <c r="N16" s="245"/>
      <c r="O16" s="245"/>
      <c r="P16" s="245"/>
      <c r="Q16" s="245"/>
      <c r="R16" s="245"/>
      <c r="S16" s="245"/>
      <c r="T16" s="245"/>
      <c r="U16" s="245"/>
      <c r="V16" s="245"/>
      <c r="W16" s="245"/>
      <c r="X16" s="245"/>
      <c r="Y16" s="245"/>
    </row>
    <row r="17" spans="1:28" ht="15" thickBot="1" x14ac:dyDescent="0.35">
      <c r="A17" s="122"/>
      <c r="B17" s="487" t="s">
        <v>1275</v>
      </c>
      <c r="C17" s="196" t="s">
        <v>63</v>
      </c>
      <c r="J17" s="114"/>
      <c r="L17" s="245"/>
      <c r="M17" s="245"/>
      <c r="N17" s="245"/>
      <c r="O17" s="245"/>
      <c r="P17" s="245"/>
      <c r="Q17" s="245"/>
      <c r="R17" s="245"/>
      <c r="S17" s="245"/>
      <c r="T17" s="245"/>
      <c r="U17" s="245"/>
      <c r="V17" s="245"/>
      <c r="W17" s="245"/>
      <c r="X17" s="245"/>
      <c r="Y17" s="245"/>
    </row>
    <row r="18" spans="1:28" ht="15" thickBot="1" x14ac:dyDescent="0.35">
      <c r="A18" s="122"/>
      <c r="B18" s="487" t="s">
        <v>1274</v>
      </c>
      <c r="C18" s="196" t="s">
        <v>63</v>
      </c>
      <c r="J18" s="119"/>
      <c r="K18" s="119"/>
      <c r="L18" s="245"/>
      <c r="M18" s="245"/>
      <c r="N18" s="245"/>
      <c r="O18" s="245"/>
      <c r="P18" s="245"/>
      <c r="Q18" s="245"/>
      <c r="R18" s="245"/>
      <c r="S18" s="245"/>
      <c r="T18" s="245"/>
      <c r="U18" s="245"/>
      <c r="V18" s="245"/>
      <c r="W18" s="245"/>
      <c r="X18" s="245"/>
      <c r="Y18" s="245"/>
      <c r="Z18" s="245"/>
      <c r="AA18" s="245"/>
      <c r="AB18" s="245"/>
    </row>
    <row r="19" spans="1:28" ht="15" thickBot="1" x14ac:dyDescent="0.35">
      <c r="A19" s="122"/>
      <c r="B19" s="487" t="s">
        <v>1273</v>
      </c>
      <c r="C19" s="196" t="s">
        <v>63</v>
      </c>
      <c r="L19" s="245"/>
      <c r="M19" s="245"/>
      <c r="N19" s="245"/>
      <c r="O19" s="245"/>
      <c r="P19" s="245"/>
      <c r="Q19" s="245"/>
      <c r="R19" s="245"/>
      <c r="S19" s="245"/>
      <c r="T19" s="245"/>
      <c r="U19" s="245"/>
      <c r="V19" s="245"/>
      <c r="W19" s="245"/>
      <c r="X19" s="245"/>
      <c r="Y19" s="245"/>
      <c r="Z19" s="245"/>
      <c r="AA19" s="245"/>
      <c r="AB19" s="245"/>
    </row>
    <row r="20" spans="1:28" ht="15" thickBot="1" x14ac:dyDescent="0.35">
      <c r="A20" s="122"/>
      <c r="B20" s="487" t="s">
        <v>1272</v>
      </c>
      <c r="C20" s="196" t="s">
        <v>63</v>
      </c>
      <c r="F20" s="119"/>
      <c r="G20" s="119"/>
      <c r="H20" s="119"/>
      <c r="I20" s="119"/>
      <c r="J20" s="119"/>
      <c r="K20" s="119"/>
      <c r="L20" s="245"/>
      <c r="M20" s="245"/>
      <c r="N20" s="245"/>
      <c r="O20" s="245"/>
      <c r="P20" s="245"/>
      <c r="Q20" s="245"/>
      <c r="R20" s="245"/>
      <c r="S20" s="245"/>
      <c r="T20" s="245"/>
      <c r="U20" s="245"/>
      <c r="V20" s="245"/>
      <c r="W20" s="245"/>
      <c r="X20" s="245"/>
      <c r="Y20" s="245"/>
      <c r="Z20" s="245"/>
      <c r="AA20" s="245"/>
      <c r="AB20" s="245"/>
    </row>
    <row r="21" spans="1:28" ht="15" thickBot="1" x14ac:dyDescent="0.35">
      <c r="A21" s="122"/>
      <c r="B21" s="487" t="s">
        <v>1271</v>
      </c>
      <c r="C21" s="196" t="s">
        <v>60</v>
      </c>
      <c r="F21" s="249"/>
      <c r="G21" s="249"/>
      <c r="H21" s="249"/>
      <c r="I21" s="249"/>
      <c r="J21" s="249"/>
      <c r="K21" s="249"/>
      <c r="L21" s="256"/>
      <c r="M21" s="256"/>
      <c r="N21" s="256"/>
      <c r="O21" s="256"/>
      <c r="P21" s="256"/>
      <c r="Q21" s="256"/>
      <c r="R21" s="256"/>
      <c r="S21" s="256"/>
      <c r="T21" s="256"/>
      <c r="U21" s="256"/>
      <c r="V21" s="256"/>
      <c r="W21" s="256"/>
      <c r="X21" s="256"/>
      <c r="Y21" s="256"/>
      <c r="Z21" s="256"/>
      <c r="AA21" s="256"/>
      <c r="AB21" s="256"/>
    </row>
    <row r="22" spans="1:28" ht="15" thickBot="1" x14ac:dyDescent="0.35">
      <c r="A22" s="122"/>
      <c r="B22" s="487" t="s">
        <v>1270</v>
      </c>
      <c r="C22" s="196" t="s">
        <v>60</v>
      </c>
      <c r="Q22" s="119"/>
      <c r="R22" s="119"/>
    </row>
    <row r="23" spans="1:28" ht="29.4" thickBot="1" x14ac:dyDescent="0.35">
      <c r="A23" s="122"/>
      <c r="B23" s="487" t="s">
        <v>1269</v>
      </c>
      <c r="C23" s="196" t="s">
        <v>69</v>
      </c>
      <c r="F23" s="256"/>
      <c r="G23" s="256"/>
      <c r="H23" s="256"/>
      <c r="I23" s="256"/>
      <c r="J23" s="256"/>
      <c r="K23" s="256"/>
    </row>
    <row r="24" spans="1:28" ht="29.4" thickBot="1" x14ac:dyDescent="0.35">
      <c r="A24" s="122"/>
      <c r="B24" s="487" t="s">
        <v>1268</v>
      </c>
      <c r="C24" s="196" t="s">
        <v>60</v>
      </c>
      <c r="T24" s="119"/>
      <c r="U24" s="119"/>
      <c r="V24" s="119"/>
    </row>
    <row r="25" spans="1:28" x14ac:dyDescent="0.3">
      <c r="A25" s="119"/>
      <c r="D25" s="119"/>
      <c r="L25" s="119"/>
      <c r="M25" s="119"/>
      <c r="N25" s="119"/>
      <c r="O25" s="119"/>
    </row>
    <row r="26" spans="1:28" x14ac:dyDescent="0.3">
      <c r="A26" s="249"/>
      <c r="C26" s="249"/>
      <c r="D26" s="249"/>
      <c r="E26" s="119"/>
      <c r="L26" s="249"/>
      <c r="M26" s="249"/>
      <c r="N26" s="249"/>
      <c r="T26" s="249"/>
      <c r="U26" s="249"/>
    </row>
    <row r="27" spans="1:28" x14ac:dyDescent="0.3">
      <c r="A27" s="119"/>
      <c r="E27" s="249"/>
    </row>
    <row r="28" spans="1:28" x14ac:dyDescent="0.3">
      <c r="A28" s="252"/>
      <c r="C28" s="256"/>
      <c r="D28" s="256"/>
      <c r="F28" s="119"/>
      <c r="G28" s="119"/>
      <c r="H28" s="119"/>
      <c r="I28" s="119"/>
      <c r="L28" s="256"/>
      <c r="M28" s="256"/>
      <c r="N28" s="256"/>
      <c r="O28" s="256"/>
      <c r="P28" s="256"/>
      <c r="Q28" s="256"/>
      <c r="R28" s="256"/>
      <c r="S28" s="256"/>
    </row>
    <row r="29" spans="1:28" x14ac:dyDescent="0.3">
      <c r="A29" s="119"/>
      <c r="B29" s="119"/>
      <c r="E29" s="256"/>
      <c r="F29" s="252"/>
      <c r="G29" s="252"/>
      <c r="H29" s="252"/>
      <c r="I29" s="252"/>
    </row>
    <row r="30" spans="1:28" x14ac:dyDescent="0.3">
      <c r="A30" s="252"/>
      <c r="B30" s="249"/>
      <c r="C30" s="250"/>
    </row>
    <row r="31" spans="1:28" x14ac:dyDescent="0.3">
      <c r="A31" s="119"/>
      <c r="F31" s="245"/>
      <c r="G31" s="245"/>
      <c r="H31" s="245"/>
      <c r="I31" s="245"/>
      <c r="J31" s="245"/>
      <c r="K31" s="245"/>
    </row>
    <row r="32" spans="1:28" x14ac:dyDescent="0.3">
      <c r="A32" s="252"/>
      <c r="B32" s="256"/>
      <c r="C32" s="250"/>
    </row>
    <row r="33" spans="1:33" x14ac:dyDescent="0.3">
      <c r="A33" s="119"/>
      <c r="D33" s="119"/>
    </row>
    <row r="34" spans="1:33" x14ac:dyDescent="0.3">
      <c r="A34" s="252"/>
      <c r="C34" s="252"/>
      <c r="D34" s="252"/>
      <c r="E34" s="119"/>
    </row>
    <row r="35" spans="1:33" x14ac:dyDescent="0.3">
      <c r="E35" s="252"/>
    </row>
    <row r="36" spans="1:33" x14ac:dyDescent="0.3">
      <c r="A36" s="245"/>
      <c r="C36" s="163"/>
      <c r="D36" s="245"/>
      <c r="L36" s="245"/>
      <c r="M36" s="245"/>
      <c r="N36" s="245"/>
      <c r="O36" s="245"/>
      <c r="P36" s="245"/>
      <c r="Q36" s="245"/>
      <c r="R36" s="245"/>
      <c r="S36" s="245"/>
      <c r="T36" s="245"/>
      <c r="U36" s="245"/>
      <c r="V36" s="245"/>
      <c r="W36" s="245"/>
      <c r="X36" s="245"/>
      <c r="Y36" s="245"/>
      <c r="Z36" s="245"/>
      <c r="AA36" s="245"/>
      <c r="AB36" s="245"/>
      <c r="AC36" s="245"/>
      <c r="AD36" s="245"/>
      <c r="AE36" s="245"/>
      <c r="AF36" s="245"/>
      <c r="AG36" s="245"/>
    </row>
    <row r="37" spans="1:33" x14ac:dyDescent="0.3">
      <c r="B37" s="119"/>
      <c r="E37" s="245"/>
    </row>
    <row r="38" spans="1:33" x14ac:dyDescent="0.3">
      <c r="B38" s="252"/>
    </row>
    <row r="40" spans="1:33" x14ac:dyDescent="0.3">
      <c r="B40" s="245"/>
    </row>
  </sheetData>
  <dataValidations count="1">
    <dataValidation type="list" allowBlank="1" showInputMessage="1" showErrorMessage="1" sqref="C2:C24">
      <formula1>"Oui,Non,Pas"</formula1>
    </dataValidation>
  </dataValidations>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0"/>
  <sheetViews>
    <sheetView zoomScale="60" zoomScaleNormal="60" workbookViewId="0">
      <selection activeCell="J2" sqref="J2"/>
    </sheetView>
  </sheetViews>
  <sheetFormatPr baseColWidth="10" defaultColWidth="11.44140625" defaultRowHeight="14.4" x14ac:dyDescent="0.3"/>
  <cols>
    <col min="1" max="1" width="10.5546875" style="250" customWidth="1"/>
    <col min="2" max="2" width="149.44140625" style="250" customWidth="1"/>
    <col min="3" max="3" width="11.44140625" style="205"/>
    <col min="4" max="4" width="11.44140625" style="250"/>
    <col min="5" max="5" width="69" style="250" customWidth="1"/>
    <col min="6" max="6" width="10.109375" style="250" customWidth="1"/>
    <col min="7" max="7" width="12.5546875" style="250" customWidth="1"/>
    <col min="8" max="8" width="10.33203125" style="250" customWidth="1"/>
    <col min="9" max="9" width="7.6640625" style="250" customWidth="1"/>
    <col min="10" max="10" width="6" style="250" customWidth="1"/>
    <col min="11" max="14" width="11.44140625" style="250"/>
    <col min="15" max="15" width="21.109375" style="250" customWidth="1"/>
    <col min="16" max="16" width="28.33203125" style="250" customWidth="1"/>
    <col min="17" max="17" width="29" style="250" customWidth="1"/>
    <col min="18" max="18" width="5" style="250" customWidth="1"/>
    <col min="19" max="19" width="8.109375" style="250" customWidth="1"/>
    <col min="20" max="20" width="6" style="250" customWidth="1"/>
    <col min="21" max="21" width="1.88671875" style="250" customWidth="1"/>
    <col min="22" max="22" width="1" style="250" customWidth="1"/>
    <col min="23" max="23" width="5.109375" style="250" customWidth="1"/>
    <col min="24" max="24" width="6.109375" style="250" customWidth="1"/>
    <col min="25" max="16384" width="11.44140625" style="250"/>
  </cols>
  <sheetData>
    <row r="1" spans="1:26" s="122" customFormat="1" ht="15" thickBot="1" x14ac:dyDescent="0.35">
      <c r="A1" s="122" t="s">
        <v>12</v>
      </c>
      <c r="B1" s="190" t="s">
        <v>54</v>
      </c>
      <c r="C1" s="191" t="s">
        <v>55</v>
      </c>
      <c r="D1" s="191"/>
      <c r="E1" s="192" t="s">
        <v>7</v>
      </c>
      <c r="F1" s="192" t="s">
        <v>2</v>
      </c>
      <c r="G1" s="192" t="s">
        <v>3</v>
      </c>
      <c r="H1" s="192" t="s">
        <v>4</v>
      </c>
      <c r="I1" s="192" t="s">
        <v>56</v>
      </c>
      <c r="J1" s="192" t="s">
        <v>57</v>
      </c>
      <c r="K1" s="193" t="s">
        <v>58</v>
      </c>
      <c r="L1" s="194"/>
      <c r="M1" s="194"/>
      <c r="N1" s="194"/>
      <c r="O1" s="194"/>
      <c r="P1" s="195"/>
      <c r="Q1" s="194"/>
      <c r="R1" s="194"/>
      <c r="S1" s="191" t="s">
        <v>12</v>
      </c>
    </row>
    <row r="2" spans="1:26" ht="15" thickBot="1" x14ac:dyDescent="0.35">
      <c r="A2" s="492" t="s">
        <v>12</v>
      </c>
      <c r="B2" s="242" t="s">
        <v>1347</v>
      </c>
      <c r="C2" s="196" t="s">
        <v>63</v>
      </c>
      <c r="D2" s="197"/>
      <c r="E2" s="198" t="s">
        <v>1256</v>
      </c>
      <c r="F2" s="199">
        <f>SUM(F3:F8)</f>
        <v>20</v>
      </c>
      <c r="G2" s="199">
        <f>SUM(G3:G8)</f>
        <v>7</v>
      </c>
      <c r="H2" s="199">
        <f>SUM(H3:H8)</f>
        <v>12</v>
      </c>
      <c r="I2" s="199">
        <f t="shared" ref="I2:I8" si="0">SUM(F2:H2)</f>
        <v>39</v>
      </c>
      <c r="J2" s="479">
        <f>SUM(J3:J8)/COUNTIF(J3:J8,"&gt;-1")</f>
        <v>2.0138888888888888</v>
      </c>
      <c r="K2" s="497"/>
      <c r="L2" s="249"/>
      <c r="M2" s="249"/>
      <c r="N2" s="249"/>
      <c r="O2" s="249"/>
      <c r="P2" s="249"/>
      <c r="Q2" s="249"/>
      <c r="R2" s="200"/>
      <c r="S2" s="249"/>
    </row>
    <row r="3" spans="1:26" ht="15" thickBot="1" x14ac:dyDescent="0.35">
      <c r="A3" s="492"/>
      <c r="B3" s="163" t="s">
        <v>1346</v>
      </c>
      <c r="C3" s="196" t="s">
        <v>60</v>
      </c>
      <c r="D3" s="197"/>
      <c r="E3" s="250" t="s">
        <v>1345</v>
      </c>
      <c r="F3" s="480">
        <f>COUNTIF(C2:C8,"Oui")</f>
        <v>4</v>
      </c>
      <c r="G3" s="480">
        <f>COUNTIF(C2:C8,"NON")</f>
        <v>2</v>
      </c>
      <c r="H3" s="480">
        <f>COUNTIF(C2:C8,"PAS")</f>
        <v>1</v>
      </c>
      <c r="I3" s="199">
        <f t="shared" si="0"/>
        <v>7</v>
      </c>
      <c r="J3" s="479">
        <f t="shared" ref="J3:J8" si="1">IF(I3=H3,0,5*F3/SUM(F3,G3))</f>
        <v>3.3333333333333335</v>
      </c>
      <c r="K3" s="478">
        <v>4</v>
      </c>
      <c r="L3" s="249"/>
      <c r="M3" s="249"/>
      <c r="N3" s="249"/>
      <c r="O3" s="249"/>
      <c r="P3" s="249"/>
      <c r="Q3" s="249"/>
      <c r="R3" s="200"/>
      <c r="S3" s="249"/>
    </row>
    <row r="4" spans="1:26" ht="15" thickBot="1" x14ac:dyDescent="0.35">
      <c r="A4" s="492"/>
      <c r="B4" s="491" t="s">
        <v>1344</v>
      </c>
      <c r="C4" s="196" t="s">
        <v>69</v>
      </c>
      <c r="D4" s="197"/>
      <c r="E4" s="250" t="s">
        <v>1343</v>
      </c>
      <c r="F4" s="480">
        <f>COUNTIF(C13:C25,"Oui")</f>
        <v>13</v>
      </c>
      <c r="G4" s="480">
        <f>COUNTIF(C13:C25,"NON")</f>
        <v>0</v>
      </c>
      <c r="H4" s="480">
        <f>COUNTIF(C13:C25,"PAS")</f>
        <v>0</v>
      </c>
      <c r="I4" s="199">
        <f t="shared" si="0"/>
        <v>13</v>
      </c>
      <c r="J4" s="479">
        <f t="shared" si="1"/>
        <v>5</v>
      </c>
      <c r="K4" s="478">
        <v>4</v>
      </c>
      <c r="L4" s="249"/>
      <c r="M4" s="249"/>
      <c r="N4" s="249"/>
      <c r="O4" s="249"/>
      <c r="P4" s="249"/>
      <c r="Q4" s="249"/>
      <c r="R4" s="200"/>
      <c r="S4" s="249"/>
    </row>
    <row r="5" spans="1:26" ht="15" thickBot="1" x14ac:dyDescent="0.35">
      <c r="A5" s="492"/>
      <c r="B5" s="491" t="s">
        <v>1342</v>
      </c>
      <c r="C5" s="196" t="s">
        <v>60</v>
      </c>
      <c r="D5" s="197"/>
      <c r="E5" s="250" t="s">
        <v>1341</v>
      </c>
      <c r="F5" s="480">
        <f>COUNTIF(C36:C46,"Oui")</f>
        <v>0</v>
      </c>
      <c r="G5" s="480">
        <f>COUNTIF(C36:C46,"NON")</f>
        <v>4</v>
      </c>
      <c r="H5" s="480">
        <f>COUNTIF(C36:C46,"PAS")</f>
        <v>7</v>
      </c>
      <c r="I5" s="199">
        <f t="shared" si="0"/>
        <v>11</v>
      </c>
      <c r="J5" s="479">
        <f t="shared" si="1"/>
        <v>0</v>
      </c>
      <c r="K5" s="478">
        <v>4</v>
      </c>
      <c r="L5" s="249"/>
      <c r="M5" s="249"/>
      <c r="N5" s="249"/>
      <c r="O5" s="249"/>
      <c r="P5" s="249"/>
      <c r="Q5" s="249"/>
      <c r="R5" s="200"/>
      <c r="S5" s="249"/>
    </row>
    <row r="6" spans="1:26" ht="29.4" thickBot="1" x14ac:dyDescent="0.35">
      <c r="A6" s="488" t="s">
        <v>12</v>
      </c>
      <c r="B6" s="491" t="s">
        <v>1340</v>
      </c>
      <c r="C6" s="196" t="s">
        <v>60</v>
      </c>
      <c r="D6" s="249"/>
      <c r="E6" s="256" t="s">
        <v>1339</v>
      </c>
      <c r="F6" s="480">
        <f>COUNTIF(C9:C12,"Oui")</f>
        <v>3</v>
      </c>
      <c r="G6" s="480">
        <f>COUNTIF(C9:C12,"NON")</f>
        <v>1</v>
      </c>
      <c r="H6" s="480">
        <f>COUNTIF(C9:C12,"PAS")</f>
        <v>0</v>
      </c>
      <c r="I6" s="199">
        <f t="shared" si="0"/>
        <v>4</v>
      </c>
      <c r="J6" s="479">
        <f t="shared" si="1"/>
        <v>3.75</v>
      </c>
      <c r="K6" s="478">
        <v>4</v>
      </c>
      <c r="L6" s="249"/>
      <c r="M6" s="249"/>
      <c r="N6" s="249"/>
      <c r="O6" s="249"/>
      <c r="P6" s="249"/>
      <c r="Q6" s="249"/>
      <c r="R6" s="496"/>
      <c r="S6" s="249"/>
    </row>
    <row r="7" spans="1:26" ht="15" thickBot="1" x14ac:dyDescent="0.35">
      <c r="A7" s="488"/>
      <c r="B7" s="491" t="s">
        <v>1338</v>
      </c>
      <c r="C7" s="196" t="s">
        <v>63</v>
      </c>
      <c r="D7" s="249"/>
      <c r="E7" s="250" t="s">
        <v>1337</v>
      </c>
      <c r="F7" s="480">
        <f>COUNTIF(C47:C49,"Oui")</f>
        <v>0</v>
      </c>
      <c r="G7" s="480">
        <f>COUNTIF(C47:C49,"NON")</f>
        <v>0</v>
      </c>
      <c r="H7" s="480">
        <f>COUNTIF(C47:C49,"PAS")</f>
        <v>3</v>
      </c>
      <c r="I7" s="199">
        <f t="shared" si="0"/>
        <v>3</v>
      </c>
      <c r="J7" s="479">
        <f t="shared" si="1"/>
        <v>0</v>
      </c>
      <c r="K7" s="478">
        <v>4</v>
      </c>
      <c r="L7" s="249"/>
      <c r="M7" s="249"/>
      <c r="N7" s="249"/>
      <c r="O7" s="249"/>
      <c r="P7" s="249"/>
      <c r="Q7" s="249"/>
      <c r="R7" s="496"/>
      <c r="S7" s="249"/>
    </row>
    <row r="8" spans="1:26" ht="15" thickBot="1" x14ac:dyDescent="0.35">
      <c r="A8" s="488" t="s">
        <v>12</v>
      </c>
      <c r="B8" s="491" t="s">
        <v>1336</v>
      </c>
      <c r="C8" s="196" t="s">
        <v>60</v>
      </c>
      <c r="E8" s="250" t="s">
        <v>1335</v>
      </c>
      <c r="F8" s="480">
        <f>COUNTIF(C50,"Oui")</f>
        <v>0</v>
      </c>
      <c r="G8" s="480">
        <f>COUNTIF(C50,"NON")</f>
        <v>0</v>
      </c>
      <c r="H8" s="480">
        <f>COUNTIF(C50,"PAS")</f>
        <v>1</v>
      </c>
      <c r="I8" s="199">
        <f t="shared" si="0"/>
        <v>1</v>
      </c>
      <c r="J8" s="479">
        <f t="shared" si="1"/>
        <v>0</v>
      </c>
      <c r="K8" s="478">
        <v>4</v>
      </c>
      <c r="S8" s="107"/>
    </row>
    <row r="9" spans="1:26" ht="12.75" customHeight="1" thickBot="1" x14ac:dyDescent="0.35">
      <c r="A9" s="488" t="s">
        <v>12</v>
      </c>
      <c r="B9" s="172" t="s">
        <v>1334</v>
      </c>
      <c r="C9" s="196" t="s">
        <v>60</v>
      </c>
      <c r="E9" s="495">
        <f>COUNTIF(J3:J8,"&gt;-1")</f>
        <v>6</v>
      </c>
      <c r="J9" s="114"/>
      <c r="S9" s="107"/>
    </row>
    <row r="10" spans="1:26" ht="14.25" customHeight="1" thickBot="1" x14ac:dyDescent="0.35">
      <c r="A10" s="488" t="s">
        <v>12</v>
      </c>
      <c r="B10" s="172" t="s">
        <v>1333</v>
      </c>
      <c r="C10" s="196" t="s">
        <v>63</v>
      </c>
      <c r="F10" s="249"/>
      <c r="G10" s="249"/>
      <c r="H10" s="249"/>
      <c r="I10" s="249"/>
      <c r="J10" s="245"/>
      <c r="K10" s="246"/>
      <c r="S10" s="107"/>
    </row>
    <row r="11" spans="1:26" ht="12.75" customHeight="1" thickBot="1" x14ac:dyDescent="0.35">
      <c r="A11" s="488" t="s">
        <v>12</v>
      </c>
      <c r="B11" s="172" t="s">
        <v>1332</v>
      </c>
      <c r="C11" s="196" t="s">
        <v>60</v>
      </c>
      <c r="F11" s="249"/>
      <c r="G11" s="249"/>
      <c r="H11" s="249"/>
      <c r="I11" s="249"/>
      <c r="J11" s="245"/>
      <c r="K11" s="246"/>
      <c r="S11" s="107"/>
    </row>
    <row r="12" spans="1:26" ht="15" thickBot="1" x14ac:dyDescent="0.35">
      <c r="A12" s="488" t="s">
        <v>12</v>
      </c>
      <c r="B12" s="172" t="s">
        <v>1331</v>
      </c>
      <c r="C12" s="196" t="s">
        <v>60</v>
      </c>
      <c r="H12" s="245"/>
      <c r="I12" s="246"/>
      <c r="J12" s="246"/>
      <c r="K12" s="246"/>
      <c r="S12" s="107"/>
    </row>
    <row r="13" spans="1:26" ht="15" thickBot="1" x14ac:dyDescent="0.35">
      <c r="A13" s="488" t="s">
        <v>12</v>
      </c>
      <c r="B13" s="172" t="s">
        <v>1330</v>
      </c>
      <c r="C13" s="196" t="s">
        <v>60</v>
      </c>
      <c r="J13" s="245"/>
      <c r="K13" s="245"/>
      <c r="S13" s="107"/>
    </row>
    <row r="14" spans="1:26" ht="15" thickBot="1" x14ac:dyDescent="0.35">
      <c r="A14" s="488" t="s">
        <v>12</v>
      </c>
      <c r="B14" s="172" t="s">
        <v>1329</v>
      </c>
      <c r="C14" s="196" t="s">
        <v>60</v>
      </c>
      <c r="J14" s="245"/>
      <c r="K14" s="245"/>
      <c r="S14" s="107"/>
    </row>
    <row r="15" spans="1:26" ht="15" thickBot="1" x14ac:dyDescent="0.35">
      <c r="A15" s="204"/>
      <c r="B15" s="172" t="s">
        <v>1328</v>
      </c>
      <c r="C15" s="196" t="s">
        <v>60</v>
      </c>
      <c r="D15" s="249"/>
      <c r="J15" s="245"/>
      <c r="K15" s="245"/>
      <c r="L15" s="246"/>
      <c r="M15" s="246"/>
      <c r="N15" s="246"/>
      <c r="O15" s="246"/>
      <c r="P15" s="246"/>
      <c r="Q15" s="246"/>
      <c r="R15" s="246"/>
      <c r="S15" s="256"/>
      <c r="T15" s="256"/>
      <c r="U15" s="256"/>
      <c r="V15" s="256"/>
      <c r="W15" s="256"/>
      <c r="X15" s="256"/>
      <c r="Y15" s="256"/>
      <c r="Z15" s="256"/>
    </row>
    <row r="16" spans="1:26" ht="15" thickBot="1" x14ac:dyDescent="0.35">
      <c r="A16" s="122"/>
      <c r="B16" s="172" t="s">
        <v>1327</v>
      </c>
      <c r="C16" s="196" t="s">
        <v>60</v>
      </c>
      <c r="D16" s="249"/>
      <c r="E16" s="249"/>
      <c r="J16" s="245"/>
      <c r="K16" s="245"/>
      <c r="L16" s="246"/>
      <c r="M16" s="246"/>
      <c r="N16" s="246"/>
      <c r="O16" s="246"/>
      <c r="P16" s="246"/>
      <c r="Q16" s="246"/>
      <c r="R16" s="246"/>
      <c r="S16" s="246"/>
      <c r="T16" s="246"/>
      <c r="U16" s="246"/>
      <c r="V16" s="246"/>
      <c r="W16" s="246"/>
      <c r="X16" s="246"/>
      <c r="Y16" s="246"/>
    </row>
    <row r="17" spans="1:28" ht="15" thickBot="1" x14ac:dyDescent="0.35">
      <c r="A17" s="122"/>
      <c r="B17" s="172" t="s">
        <v>1326</v>
      </c>
      <c r="C17" s="196" t="s">
        <v>60</v>
      </c>
      <c r="J17" s="245"/>
      <c r="K17" s="245"/>
      <c r="L17" s="246"/>
      <c r="M17" s="246"/>
      <c r="N17" s="246"/>
      <c r="O17" s="246"/>
      <c r="P17" s="246"/>
      <c r="Q17" s="246"/>
      <c r="R17" s="246"/>
      <c r="S17" s="246"/>
      <c r="T17" s="246"/>
      <c r="U17" s="246"/>
      <c r="V17" s="246"/>
      <c r="W17" s="246"/>
    </row>
    <row r="18" spans="1:28" ht="15" thickBot="1" x14ac:dyDescent="0.35">
      <c r="A18" s="122"/>
      <c r="B18" s="172" t="s">
        <v>1325</v>
      </c>
      <c r="C18" s="196" t="s">
        <v>60</v>
      </c>
      <c r="J18" s="245" t="s">
        <v>12</v>
      </c>
      <c r="K18" s="245"/>
      <c r="L18" s="245"/>
      <c r="M18" s="245"/>
      <c r="N18" s="245"/>
      <c r="O18" s="245"/>
      <c r="P18" s="245"/>
      <c r="Q18" s="245"/>
      <c r="R18" s="245"/>
      <c r="S18" s="245"/>
      <c r="T18" s="245"/>
      <c r="U18" s="245"/>
      <c r="V18" s="245"/>
      <c r="W18" s="245"/>
      <c r="X18" s="245"/>
      <c r="Y18" s="245"/>
    </row>
    <row r="19" spans="1:28" ht="15" thickBot="1" x14ac:dyDescent="0.35">
      <c r="A19" s="122"/>
      <c r="B19" s="172" t="s">
        <v>1324</v>
      </c>
      <c r="C19" s="196" t="s">
        <v>60</v>
      </c>
      <c r="J19" s="245"/>
      <c r="K19" s="245"/>
      <c r="L19" s="245"/>
      <c r="M19" s="245"/>
      <c r="N19" s="245"/>
      <c r="O19" s="245"/>
      <c r="P19" s="245"/>
      <c r="Q19" s="245"/>
      <c r="R19" s="245"/>
      <c r="S19" s="245"/>
      <c r="T19" s="245"/>
      <c r="U19" s="245"/>
      <c r="V19" s="245"/>
      <c r="W19" s="245"/>
      <c r="X19" s="245"/>
      <c r="Y19" s="245"/>
    </row>
    <row r="20" spans="1:28" ht="15" thickBot="1" x14ac:dyDescent="0.35">
      <c r="A20" s="122"/>
      <c r="B20" s="172" t="s">
        <v>1323</v>
      </c>
      <c r="C20" s="196" t="s">
        <v>60</v>
      </c>
      <c r="J20" s="256"/>
      <c r="K20" s="256"/>
      <c r="L20" s="245"/>
      <c r="M20" s="245"/>
      <c r="N20" s="245"/>
      <c r="O20" s="245"/>
      <c r="P20" s="245"/>
      <c r="Q20" s="245"/>
      <c r="R20" s="245"/>
      <c r="S20" s="245"/>
      <c r="T20" s="245"/>
      <c r="U20" s="245"/>
      <c r="V20" s="245"/>
      <c r="W20" s="245"/>
      <c r="X20" s="245"/>
      <c r="Y20" s="245"/>
    </row>
    <row r="21" spans="1:28" ht="15" thickBot="1" x14ac:dyDescent="0.35">
      <c r="A21" s="122"/>
      <c r="B21" s="172" t="s">
        <v>1322</v>
      </c>
      <c r="C21" s="196" t="s">
        <v>60</v>
      </c>
      <c r="J21" s="114"/>
      <c r="L21" s="245"/>
      <c r="M21" s="245"/>
      <c r="N21" s="245"/>
      <c r="O21" s="245"/>
      <c r="P21" s="245"/>
      <c r="Q21" s="245"/>
      <c r="R21" s="245"/>
      <c r="S21" s="245"/>
      <c r="T21" s="245"/>
      <c r="U21" s="245"/>
      <c r="V21" s="245"/>
      <c r="W21" s="245"/>
      <c r="X21" s="245"/>
      <c r="Y21" s="245"/>
    </row>
    <row r="22" spans="1:28" ht="15" thickBot="1" x14ac:dyDescent="0.35">
      <c r="A22" s="122"/>
      <c r="B22" s="172" t="s">
        <v>1321</v>
      </c>
      <c r="C22" s="196" t="s">
        <v>60</v>
      </c>
      <c r="J22" s="119"/>
      <c r="K22" s="119"/>
      <c r="L22" s="245"/>
      <c r="M22" s="245"/>
      <c r="N22" s="245"/>
      <c r="O22" s="245"/>
      <c r="P22" s="245"/>
      <c r="Q22" s="245"/>
      <c r="R22" s="245"/>
      <c r="S22" s="245"/>
      <c r="T22" s="245"/>
      <c r="U22" s="245"/>
      <c r="V22" s="245"/>
      <c r="W22" s="245"/>
      <c r="X22" s="245"/>
      <c r="Y22" s="245"/>
      <c r="Z22" s="245"/>
      <c r="AA22" s="245"/>
      <c r="AB22" s="245"/>
    </row>
    <row r="23" spans="1:28" ht="15" thickBot="1" x14ac:dyDescent="0.35">
      <c r="A23" s="122"/>
      <c r="B23" s="172" t="s">
        <v>1320</v>
      </c>
      <c r="C23" s="196" t="s">
        <v>60</v>
      </c>
      <c r="L23" s="245"/>
      <c r="M23" s="245"/>
      <c r="N23" s="245"/>
      <c r="O23" s="245"/>
      <c r="P23" s="245"/>
      <c r="Q23" s="245"/>
      <c r="R23" s="245"/>
      <c r="S23" s="245"/>
      <c r="T23" s="245"/>
      <c r="U23" s="245"/>
      <c r="V23" s="245"/>
      <c r="W23" s="245"/>
      <c r="X23" s="245"/>
      <c r="Y23" s="245"/>
      <c r="Z23" s="245"/>
      <c r="AA23" s="245"/>
      <c r="AB23" s="245"/>
    </row>
    <row r="24" spans="1:28" ht="15" thickBot="1" x14ac:dyDescent="0.35">
      <c r="A24" s="122"/>
      <c r="B24" s="172" t="s">
        <v>1319</v>
      </c>
      <c r="C24" s="196" t="s">
        <v>60</v>
      </c>
      <c r="F24" s="119"/>
      <c r="G24" s="119"/>
      <c r="H24" s="119"/>
      <c r="I24" s="119"/>
      <c r="J24" s="119"/>
      <c r="K24" s="119"/>
      <c r="L24" s="245"/>
      <c r="M24" s="245"/>
      <c r="N24" s="245"/>
      <c r="O24" s="245"/>
      <c r="P24" s="245"/>
      <c r="Q24" s="245"/>
      <c r="R24" s="245"/>
      <c r="S24" s="245"/>
      <c r="T24" s="245"/>
      <c r="U24" s="245"/>
      <c r="V24" s="245"/>
      <c r="W24" s="245"/>
      <c r="X24" s="245"/>
      <c r="Y24" s="245"/>
      <c r="Z24" s="245"/>
      <c r="AA24" s="245"/>
      <c r="AB24" s="245"/>
    </row>
    <row r="25" spans="1:28" ht="15" thickBot="1" x14ac:dyDescent="0.35">
      <c r="A25" s="122"/>
      <c r="B25" s="172" t="s">
        <v>1318</v>
      </c>
      <c r="C25" s="196" t="s">
        <v>60</v>
      </c>
      <c r="F25" s="249"/>
      <c r="G25" s="249"/>
      <c r="H25" s="249"/>
      <c r="I25" s="249"/>
      <c r="J25" s="249"/>
      <c r="K25" s="249"/>
      <c r="L25" s="256"/>
      <c r="M25" s="256"/>
      <c r="N25" s="256"/>
      <c r="O25" s="256"/>
      <c r="P25" s="256"/>
      <c r="Q25" s="256"/>
      <c r="R25" s="256"/>
      <c r="S25" s="256"/>
      <c r="T25" s="256"/>
      <c r="U25" s="256"/>
      <c r="V25" s="256"/>
      <c r="W25" s="256"/>
      <c r="X25" s="256"/>
      <c r="Y25" s="256"/>
      <c r="Z25" s="256"/>
      <c r="AA25" s="256"/>
      <c r="AB25" s="256"/>
    </row>
    <row r="26" spans="1:28" ht="15" thickBot="1" x14ac:dyDescent="0.35">
      <c r="A26" s="122"/>
      <c r="B26" s="172" t="s">
        <v>1317</v>
      </c>
      <c r="C26" s="196" t="s">
        <v>60</v>
      </c>
      <c r="Q26" s="119"/>
      <c r="R26" s="119"/>
    </row>
    <row r="27" spans="1:28" ht="15" thickBot="1" x14ac:dyDescent="0.35">
      <c r="A27" s="122"/>
      <c r="B27" s="172" t="s">
        <v>1316</v>
      </c>
      <c r="C27" s="196" t="s">
        <v>60</v>
      </c>
      <c r="F27" s="256"/>
      <c r="G27" s="256"/>
      <c r="H27" s="256"/>
      <c r="I27" s="256"/>
      <c r="J27" s="256"/>
      <c r="K27" s="256"/>
    </row>
    <row r="28" spans="1:28" ht="15" thickBot="1" x14ac:dyDescent="0.35">
      <c r="A28" s="122"/>
      <c r="B28" s="172" t="s">
        <v>1315</v>
      </c>
      <c r="C28" s="196" t="s">
        <v>60</v>
      </c>
      <c r="T28" s="119"/>
      <c r="U28" s="119"/>
      <c r="V28" s="119"/>
    </row>
    <row r="29" spans="1:28" ht="15" thickBot="1" x14ac:dyDescent="0.35">
      <c r="A29" s="122"/>
      <c r="B29" s="172" t="s">
        <v>1314</v>
      </c>
      <c r="C29" s="196" t="s">
        <v>60</v>
      </c>
      <c r="D29" s="119"/>
      <c r="L29" s="119"/>
      <c r="M29" s="119"/>
      <c r="N29" s="119"/>
      <c r="O29" s="119"/>
    </row>
    <row r="30" spans="1:28" ht="15" thickBot="1" x14ac:dyDescent="0.35">
      <c r="A30" s="122"/>
      <c r="B30" s="147" t="s">
        <v>1313</v>
      </c>
      <c r="C30" s="196" t="s">
        <v>63</v>
      </c>
      <c r="D30" s="249"/>
      <c r="E30" s="119"/>
      <c r="L30" s="249"/>
      <c r="M30" s="249"/>
      <c r="N30" s="249"/>
      <c r="T30" s="249"/>
      <c r="U30" s="249"/>
    </row>
    <row r="31" spans="1:28" ht="15" thickBot="1" x14ac:dyDescent="0.35">
      <c r="A31" s="122"/>
      <c r="B31" s="172" t="s">
        <v>1312</v>
      </c>
      <c r="C31" s="196" t="s">
        <v>63</v>
      </c>
      <c r="E31" s="249"/>
    </row>
    <row r="32" spans="1:28" ht="15" thickBot="1" x14ac:dyDescent="0.35">
      <c r="A32" s="122"/>
      <c r="B32" s="172" t="s">
        <v>1311</v>
      </c>
      <c r="C32" s="196" t="s">
        <v>63</v>
      </c>
      <c r="D32" s="256"/>
      <c r="F32" s="119"/>
      <c r="G32" s="119"/>
      <c r="H32" s="119"/>
      <c r="I32" s="119"/>
      <c r="L32" s="256"/>
      <c r="M32" s="256"/>
      <c r="N32" s="256"/>
      <c r="O32" s="256"/>
      <c r="P32" s="256"/>
      <c r="Q32" s="256"/>
      <c r="R32" s="256"/>
      <c r="S32" s="256"/>
    </row>
    <row r="33" spans="1:33" ht="15" thickBot="1" x14ac:dyDescent="0.35">
      <c r="A33" s="122"/>
      <c r="B33" s="172" t="s">
        <v>1310</v>
      </c>
      <c r="C33" s="196" t="s">
        <v>63</v>
      </c>
      <c r="E33" s="256"/>
      <c r="F33" s="252"/>
      <c r="G33" s="252"/>
      <c r="H33" s="252"/>
      <c r="I33" s="252"/>
    </row>
    <row r="34" spans="1:33" ht="15" thickBot="1" x14ac:dyDescent="0.35">
      <c r="A34" s="122"/>
      <c r="B34" s="147" t="s">
        <v>1309</v>
      </c>
      <c r="C34" s="196" t="s">
        <v>63</v>
      </c>
    </row>
    <row r="35" spans="1:33" ht="15" thickBot="1" x14ac:dyDescent="0.35">
      <c r="A35" s="122"/>
      <c r="B35" s="242" t="s">
        <v>1308</v>
      </c>
      <c r="C35" s="196" t="s">
        <v>63</v>
      </c>
      <c r="F35" s="245"/>
      <c r="G35" s="245"/>
      <c r="H35" s="245"/>
      <c r="I35" s="245"/>
      <c r="J35" s="245"/>
      <c r="K35" s="245"/>
    </row>
    <row r="36" spans="1:33" ht="15" thickBot="1" x14ac:dyDescent="0.35">
      <c r="A36" s="122"/>
      <c r="B36" s="241" t="s">
        <v>1307</v>
      </c>
      <c r="C36" s="196" t="s">
        <v>63</v>
      </c>
    </row>
    <row r="37" spans="1:33" ht="15" thickBot="1" x14ac:dyDescent="0.35">
      <c r="A37" s="122"/>
      <c r="B37" s="241" t="s">
        <v>1306</v>
      </c>
      <c r="C37" s="196" t="s">
        <v>63</v>
      </c>
      <c r="D37" s="119"/>
    </row>
    <row r="38" spans="1:33" ht="15" thickBot="1" x14ac:dyDescent="0.35">
      <c r="A38" s="122"/>
      <c r="B38" s="494" t="s">
        <v>1305</v>
      </c>
      <c r="C38" s="196" t="s">
        <v>63</v>
      </c>
      <c r="D38" s="252"/>
      <c r="E38" s="119"/>
    </row>
    <row r="39" spans="1:33" ht="15" thickBot="1" x14ac:dyDescent="0.35">
      <c r="A39" s="122"/>
      <c r="B39" s="494" t="s">
        <v>1304</v>
      </c>
      <c r="C39" s="196" t="s">
        <v>63</v>
      </c>
      <c r="E39" s="252"/>
    </row>
    <row r="40" spans="1:33" ht="15" thickBot="1" x14ac:dyDescent="0.35">
      <c r="A40" s="122"/>
      <c r="B40" s="494" t="s">
        <v>1303</v>
      </c>
      <c r="C40" s="196" t="s">
        <v>69</v>
      </c>
      <c r="D40" s="245"/>
      <c r="L40" s="245"/>
      <c r="M40" s="245"/>
      <c r="N40" s="245"/>
      <c r="O40" s="245"/>
      <c r="P40" s="245"/>
      <c r="Q40" s="245"/>
      <c r="R40" s="245"/>
      <c r="S40" s="245"/>
      <c r="T40" s="245"/>
      <c r="U40" s="245"/>
      <c r="V40" s="245"/>
      <c r="W40" s="245"/>
      <c r="X40" s="245"/>
      <c r="Y40" s="245"/>
      <c r="Z40" s="245"/>
      <c r="AA40" s="245"/>
      <c r="AB40" s="245"/>
      <c r="AC40" s="245"/>
      <c r="AD40" s="245"/>
      <c r="AE40" s="245"/>
      <c r="AF40" s="245"/>
      <c r="AG40" s="245"/>
    </row>
    <row r="41" spans="1:33" ht="15" thickBot="1" x14ac:dyDescent="0.35">
      <c r="A41" s="122"/>
      <c r="B41" s="494" t="s">
        <v>1302</v>
      </c>
      <c r="C41" s="196" t="s">
        <v>69</v>
      </c>
      <c r="E41" s="245"/>
    </row>
    <row r="42" spans="1:33" ht="15" thickBot="1" x14ac:dyDescent="0.35">
      <c r="A42" s="122"/>
      <c r="B42" s="241" t="s">
        <v>1301</v>
      </c>
      <c r="C42" s="196" t="s">
        <v>69</v>
      </c>
    </row>
    <row r="43" spans="1:33" ht="15" thickBot="1" x14ac:dyDescent="0.35">
      <c r="A43" s="122"/>
      <c r="B43" s="241" t="s">
        <v>1300</v>
      </c>
      <c r="C43" s="196" t="s">
        <v>69</v>
      </c>
    </row>
    <row r="44" spans="1:33" ht="15" thickBot="1" x14ac:dyDescent="0.35">
      <c r="A44" s="122"/>
      <c r="B44" s="241" t="s">
        <v>1299</v>
      </c>
      <c r="C44" s="196" t="s">
        <v>69</v>
      </c>
    </row>
    <row r="45" spans="1:33" ht="15" thickBot="1" x14ac:dyDescent="0.35">
      <c r="A45" s="122"/>
      <c r="B45" s="241" t="s">
        <v>1298</v>
      </c>
      <c r="C45" s="196" t="s">
        <v>69</v>
      </c>
    </row>
    <row r="46" spans="1:33" ht="15" thickBot="1" x14ac:dyDescent="0.35">
      <c r="A46" s="122"/>
      <c r="B46" s="109" t="s">
        <v>1297</v>
      </c>
      <c r="C46" s="196" t="s">
        <v>69</v>
      </c>
    </row>
    <row r="47" spans="1:33" ht="15" thickBot="1" x14ac:dyDescent="0.35">
      <c r="A47" s="122"/>
      <c r="B47" s="109" t="s">
        <v>1296</v>
      </c>
      <c r="C47" s="196" t="s">
        <v>69</v>
      </c>
    </row>
    <row r="48" spans="1:33" ht="15" thickBot="1" x14ac:dyDescent="0.35">
      <c r="A48" s="122"/>
      <c r="B48" s="109" t="s">
        <v>1295</v>
      </c>
      <c r="C48" s="196" t="s">
        <v>69</v>
      </c>
    </row>
    <row r="49" spans="1:3" ht="15" thickBot="1" x14ac:dyDescent="0.35">
      <c r="A49" s="122"/>
      <c r="B49" s="172" t="s">
        <v>1294</v>
      </c>
      <c r="C49" s="196" t="s">
        <v>69</v>
      </c>
    </row>
    <row r="50" spans="1:3" ht="15" thickBot="1" x14ac:dyDescent="0.35">
      <c r="A50" s="122"/>
      <c r="B50" s="172" t="s">
        <v>1293</v>
      </c>
      <c r="C50" s="196" t="s">
        <v>69</v>
      </c>
    </row>
  </sheetData>
  <dataValidations count="1">
    <dataValidation type="list" allowBlank="1" showInputMessage="1" showErrorMessage="1" sqref="C2:C50">
      <formula1>"Oui,Non,Pas"</formula1>
    </dataValidation>
  </dataValidations>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1"/>
  <sheetViews>
    <sheetView zoomScale="60" zoomScaleNormal="60" workbookViewId="0">
      <selection activeCell="J2" sqref="J2"/>
    </sheetView>
  </sheetViews>
  <sheetFormatPr baseColWidth="10" defaultColWidth="11.44140625" defaultRowHeight="14.4" x14ac:dyDescent="0.3"/>
  <cols>
    <col min="1" max="1" width="10.5546875" style="250" customWidth="1"/>
    <col min="2" max="2" width="103.33203125" style="250" customWidth="1"/>
    <col min="3" max="3" width="11.44140625" style="205"/>
    <col min="4" max="4" width="11.44140625" style="250"/>
    <col min="5" max="5" width="69" style="250" customWidth="1"/>
    <col min="6" max="6" width="10.109375" style="250" customWidth="1"/>
    <col min="7" max="7" width="12.5546875" style="250" customWidth="1"/>
    <col min="8" max="8" width="10.33203125" style="250" customWidth="1"/>
    <col min="9" max="9" width="7.6640625" style="250" customWidth="1"/>
    <col min="10" max="10" width="6" style="250" customWidth="1"/>
    <col min="11" max="14" width="11.44140625" style="250"/>
    <col min="15" max="15" width="21.109375" style="250" customWidth="1"/>
    <col min="16" max="16" width="28.33203125" style="250" customWidth="1"/>
    <col min="17" max="17" width="29" style="250" customWidth="1"/>
    <col min="18" max="18" width="5" style="250" customWidth="1"/>
    <col min="19" max="19" width="8.109375" style="250" customWidth="1"/>
    <col min="20" max="20" width="6" style="250" customWidth="1"/>
    <col min="21" max="21" width="1.88671875" style="250" customWidth="1"/>
    <col min="22" max="22" width="1" style="250" customWidth="1"/>
    <col min="23" max="23" width="5.109375" style="250" customWidth="1"/>
    <col min="24" max="24" width="6.109375" style="250" customWidth="1"/>
    <col min="25" max="16384" width="11.44140625" style="250"/>
  </cols>
  <sheetData>
    <row r="1" spans="1:28" s="122" customFormat="1" ht="15" thickBot="1" x14ac:dyDescent="0.35">
      <c r="A1" s="122" t="s">
        <v>12</v>
      </c>
      <c r="B1" s="190" t="s">
        <v>54</v>
      </c>
      <c r="C1" s="191" t="s">
        <v>55</v>
      </c>
      <c r="D1" s="191"/>
      <c r="E1" s="192" t="s">
        <v>7</v>
      </c>
      <c r="F1" s="192" t="s">
        <v>2</v>
      </c>
      <c r="G1" s="192" t="s">
        <v>3</v>
      </c>
      <c r="H1" s="192" t="s">
        <v>4</v>
      </c>
      <c r="I1" s="192" t="s">
        <v>56</v>
      </c>
      <c r="J1" s="192" t="s">
        <v>57</v>
      </c>
      <c r="K1" s="193" t="s">
        <v>58</v>
      </c>
      <c r="L1" s="194"/>
      <c r="M1" s="194"/>
      <c r="N1" s="194"/>
      <c r="O1" s="194"/>
      <c r="P1" s="195"/>
      <c r="Q1" s="194"/>
      <c r="R1" s="194"/>
      <c r="S1" s="191" t="s">
        <v>12</v>
      </c>
    </row>
    <row r="2" spans="1:28" ht="15" thickBot="1" x14ac:dyDescent="0.35">
      <c r="A2" s="492" t="s">
        <v>12</v>
      </c>
      <c r="B2" s="242" t="s">
        <v>1352</v>
      </c>
      <c r="C2" s="196" t="s">
        <v>63</v>
      </c>
      <c r="D2" s="197"/>
      <c r="E2" s="198" t="s">
        <v>1255</v>
      </c>
      <c r="F2" s="199">
        <f>SUM(F3:F4)</f>
        <v>1</v>
      </c>
      <c r="G2" s="199">
        <f>SUM(G3:G4)</f>
        <v>1</v>
      </c>
      <c r="H2" s="199">
        <f>SUM(H3:H4)</f>
        <v>1</v>
      </c>
      <c r="I2" s="199">
        <f>SUM(F2:H2)</f>
        <v>3</v>
      </c>
      <c r="J2" s="479">
        <f>SUM(J3:J4)/COUNTIF(J3:J4,"&gt;-1")</f>
        <v>1.25</v>
      </c>
      <c r="K2" s="478">
        <v>2</v>
      </c>
      <c r="L2" s="249"/>
      <c r="M2" s="249"/>
      <c r="N2" s="249"/>
      <c r="O2" s="249"/>
      <c r="P2" s="249"/>
      <c r="Q2" s="249"/>
      <c r="R2" s="200"/>
      <c r="S2" s="249"/>
    </row>
    <row r="3" spans="1:28" ht="15" thickBot="1" x14ac:dyDescent="0.35">
      <c r="A3" s="492"/>
      <c r="B3" s="493" t="s">
        <v>1351</v>
      </c>
      <c r="C3" s="196" t="s">
        <v>60</v>
      </c>
      <c r="D3" s="197"/>
      <c r="E3" s="250" t="s">
        <v>1350</v>
      </c>
      <c r="F3" s="480">
        <f>COUNTIF(C2:C3, "Oui")</f>
        <v>1</v>
      </c>
      <c r="G3" s="480">
        <f>COUNTIF(C2:C3, "Non")</f>
        <v>1</v>
      </c>
      <c r="H3" s="480">
        <f>COUNTIF(C2:C3, "Pas")</f>
        <v>0</v>
      </c>
      <c r="I3" s="199">
        <f>SUM(F3:H3)</f>
        <v>2</v>
      </c>
      <c r="J3" s="479">
        <f>IF(I3=H3,0,5*F3/SUM(F3,G3))</f>
        <v>2.5</v>
      </c>
      <c r="K3" s="478">
        <v>2</v>
      </c>
      <c r="L3" s="249"/>
      <c r="M3" s="249"/>
      <c r="N3" s="249"/>
      <c r="O3" s="249"/>
      <c r="P3" s="249"/>
      <c r="Q3" s="249"/>
      <c r="R3" s="200"/>
      <c r="S3" s="249"/>
    </row>
    <row r="4" spans="1:28" ht="15" thickBot="1" x14ac:dyDescent="0.35">
      <c r="A4" s="492"/>
      <c r="B4" s="241" t="s">
        <v>1349</v>
      </c>
      <c r="C4" s="196" t="s">
        <v>69</v>
      </c>
      <c r="D4" s="197"/>
      <c r="E4" s="109" t="s">
        <v>1348</v>
      </c>
      <c r="F4" s="480">
        <f>COUNTIF(C4, "Oui")</f>
        <v>0</v>
      </c>
      <c r="G4" s="480">
        <f>COUNTIF(C4, "NON")</f>
        <v>0</v>
      </c>
      <c r="H4" s="480">
        <f>COUNTIF(C4, "PAS")</f>
        <v>1</v>
      </c>
      <c r="I4" s="199">
        <f>SUM(F4:H4)</f>
        <v>1</v>
      </c>
      <c r="J4" s="479">
        <f>IF(I4=H4,0,5*F4/SUM(F4,G4))</f>
        <v>0</v>
      </c>
      <c r="K4" s="478">
        <v>2</v>
      </c>
      <c r="L4" s="249"/>
      <c r="M4" s="249"/>
      <c r="N4" s="249"/>
      <c r="O4" s="249"/>
      <c r="P4" s="249"/>
      <c r="Q4" s="249"/>
      <c r="R4" s="200"/>
      <c r="S4" s="249"/>
    </row>
    <row r="5" spans="1:28" x14ac:dyDescent="0.3">
      <c r="F5" s="250">
        <v>2</v>
      </c>
      <c r="J5" s="245" t="s">
        <v>12</v>
      </c>
      <c r="K5" s="245"/>
      <c r="L5" s="245"/>
      <c r="M5" s="245"/>
      <c r="N5" s="245"/>
      <c r="O5" s="245"/>
      <c r="P5" s="245"/>
      <c r="Q5" s="245"/>
      <c r="R5" s="245"/>
      <c r="S5" s="245"/>
      <c r="T5" s="245"/>
      <c r="U5" s="245"/>
      <c r="V5" s="245"/>
      <c r="W5" s="245"/>
      <c r="X5" s="245"/>
      <c r="Y5" s="245"/>
    </row>
    <row r="6" spans="1:28" x14ac:dyDescent="0.3">
      <c r="B6" s="249"/>
      <c r="J6" s="245"/>
      <c r="K6" s="245"/>
      <c r="L6" s="245"/>
      <c r="M6" s="245"/>
      <c r="N6" s="245"/>
      <c r="O6" s="245"/>
      <c r="P6" s="245"/>
      <c r="Q6" s="245"/>
      <c r="R6" s="245"/>
      <c r="S6" s="245"/>
      <c r="T6" s="245"/>
      <c r="U6" s="245"/>
      <c r="V6" s="245"/>
      <c r="W6" s="245"/>
      <c r="X6" s="245"/>
      <c r="Y6" s="245"/>
    </row>
    <row r="7" spans="1:28" x14ac:dyDescent="0.3">
      <c r="B7" s="249"/>
      <c r="J7" s="256"/>
      <c r="K7" s="256"/>
      <c r="L7" s="245"/>
      <c r="M7" s="245"/>
      <c r="N7" s="245"/>
      <c r="O7" s="245"/>
      <c r="P7" s="245"/>
      <c r="Q7" s="245"/>
      <c r="R7" s="245"/>
      <c r="S7" s="245"/>
      <c r="T7" s="245"/>
      <c r="U7" s="245"/>
      <c r="V7" s="245"/>
      <c r="W7" s="245"/>
      <c r="X7" s="245"/>
      <c r="Y7" s="245"/>
    </row>
    <row r="8" spans="1:28" x14ac:dyDescent="0.3">
      <c r="J8" s="114"/>
      <c r="L8" s="245"/>
      <c r="M8" s="245"/>
      <c r="N8" s="245"/>
      <c r="O8" s="245"/>
      <c r="P8" s="245"/>
      <c r="Q8" s="245"/>
      <c r="R8" s="245"/>
      <c r="S8" s="245"/>
      <c r="T8" s="245"/>
      <c r="U8" s="245"/>
      <c r="V8" s="245"/>
      <c r="W8" s="245"/>
      <c r="X8" s="245"/>
      <c r="Y8" s="245"/>
    </row>
    <row r="9" spans="1:28" x14ac:dyDescent="0.3">
      <c r="J9" s="119"/>
      <c r="K9" s="119"/>
      <c r="L9" s="245"/>
      <c r="M9" s="245"/>
      <c r="N9" s="245"/>
      <c r="O9" s="245"/>
      <c r="P9" s="245"/>
      <c r="Q9" s="245"/>
      <c r="R9" s="245"/>
      <c r="S9" s="245"/>
      <c r="T9" s="245"/>
      <c r="U9" s="245"/>
      <c r="V9" s="245"/>
      <c r="W9" s="245"/>
      <c r="X9" s="245"/>
      <c r="Y9" s="245"/>
      <c r="Z9" s="245"/>
      <c r="AA9" s="245"/>
      <c r="AB9" s="245"/>
    </row>
    <row r="10" spans="1:28" x14ac:dyDescent="0.3">
      <c r="L10" s="245"/>
      <c r="M10" s="245"/>
      <c r="N10" s="245"/>
      <c r="O10" s="245"/>
      <c r="P10" s="245"/>
      <c r="Q10" s="245"/>
      <c r="R10" s="245"/>
      <c r="S10" s="245"/>
      <c r="T10" s="245"/>
      <c r="U10" s="245"/>
      <c r="V10" s="245"/>
      <c r="W10" s="245"/>
      <c r="X10" s="245"/>
      <c r="Y10" s="245"/>
      <c r="Z10" s="245"/>
      <c r="AA10" s="245"/>
      <c r="AB10" s="245"/>
    </row>
    <row r="11" spans="1:28" x14ac:dyDescent="0.3">
      <c r="F11" s="119"/>
      <c r="G11" s="119"/>
      <c r="H11" s="119"/>
      <c r="I11" s="119"/>
      <c r="J11" s="119"/>
      <c r="K11" s="119"/>
      <c r="L11" s="245"/>
      <c r="M11" s="245"/>
      <c r="N11" s="245"/>
      <c r="O11" s="245"/>
      <c r="P11" s="245"/>
      <c r="Q11" s="245"/>
      <c r="R11" s="245"/>
      <c r="S11" s="245"/>
      <c r="T11" s="245"/>
      <c r="U11" s="245"/>
      <c r="V11" s="245"/>
      <c r="W11" s="245"/>
      <c r="X11" s="245"/>
      <c r="Y11" s="245"/>
      <c r="Z11" s="245"/>
      <c r="AA11" s="245"/>
      <c r="AB11" s="245"/>
    </row>
    <row r="12" spans="1:28" x14ac:dyDescent="0.3">
      <c r="F12" s="249"/>
      <c r="G12" s="249"/>
      <c r="H12" s="249"/>
      <c r="I12" s="249"/>
      <c r="J12" s="249"/>
      <c r="K12" s="249"/>
      <c r="L12" s="256"/>
      <c r="M12" s="256"/>
      <c r="N12" s="256"/>
      <c r="O12" s="256"/>
      <c r="P12" s="256"/>
      <c r="Q12" s="256"/>
      <c r="R12" s="256"/>
      <c r="S12" s="256"/>
      <c r="T12" s="256"/>
      <c r="U12" s="256"/>
      <c r="V12" s="256"/>
      <c r="W12" s="256"/>
      <c r="X12" s="256"/>
      <c r="Y12" s="256"/>
      <c r="Z12" s="256"/>
      <c r="AA12" s="256"/>
      <c r="AB12" s="256"/>
    </row>
    <row r="13" spans="1:28" x14ac:dyDescent="0.3">
      <c r="Q13" s="119"/>
      <c r="R13" s="119"/>
    </row>
    <row r="14" spans="1:28" x14ac:dyDescent="0.3">
      <c r="F14" s="256"/>
      <c r="G14" s="256"/>
      <c r="H14" s="256"/>
      <c r="I14" s="256"/>
      <c r="J14" s="256"/>
      <c r="K14" s="256"/>
    </row>
    <row r="15" spans="1:28" x14ac:dyDescent="0.3">
      <c r="T15" s="119"/>
      <c r="U15" s="119"/>
      <c r="V15" s="119"/>
    </row>
    <row r="16" spans="1:28" x14ac:dyDescent="0.3">
      <c r="A16" s="119"/>
      <c r="D16" s="119"/>
      <c r="L16" s="119"/>
      <c r="M16" s="119"/>
      <c r="N16" s="119"/>
      <c r="O16" s="119"/>
    </row>
    <row r="17" spans="1:33" x14ac:dyDescent="0.3">
      <c r="A17" s="249"/>
      <c r="C17" s="249"/>
      <c r="D17" s="249"/>
      <c r="E17" s="119"/>
      <c r="L17" s="249"/>
      <c r="M17" s="249"/>
      <c r="N17" s="249"/>
      <c r="T17" s="249"/>
      <c r="U17" s="249"/>
    </row>
    <row r="18" spans="1:33" x14ac:dyDescent="0.3">
      <c r="A18" s="119"/>
      <c r="E18" s="249"/>
    </row>
    <row r="19" spans="1:33" x14ac:dyDescent="0.3">
      <c r="A19" s="252"/>
      <c r="C19" s="256"/>
      <c r="D19" s="256"/>
      <c r="F19" s="119"/>
      <c r="G19" s="119"/>
      <c r="H19" s="119"/>
      <c r="I19" s="119"/>
      <c r="L19" s="256"/>
      <c r="M19" s="256"/>
      <c r="N19" s="256"/>
      <c r="O19" s="256"/>
      <c r="P19" s="256"/>
      <c r="Q19" s="256"/>
      <c r="R19" s="256"/>
      <c r="S19" s="256"/>
    </row>
    <row r="20" spans="1:33" x14ac:dyDescent="0.3">
      <c r="A20" s="119"/>
      <c r="B20" s="119"/>
      <c r="E20" s="256"/>
      <c r="F20" s="252"/>
      <c r="G20" s="252"/>
      <c r="H20" s="252"/>
      <c r="I20" s="252"/>
    </row>
    <row r="21" spans="1:33" x14ac:dyDescent="0.3">
      <c r="A21" s="252"/>
      <c r="B21" s="249"/>
      <c r="C21" s="250"/>
    </row>
    <row r="22" spans="1:33" x14ac:dyDescent="0.3">
      <c r="A22" s="119"/>
      <c r="F22" s="245"/>
      <c r="G22" s="245"/>
      <c r="H22" s="245"/>
      <c r="I22" s="245"/>
      <c r="J22" s="245"/>
      <c r="K22" s="245"/>
    </row>
    <row r="23" spans="1:33" x14ac:dyDescent="0.3">
      <c r="A23" s="252"/>
      <c r="B23" s="256"/>
      <c r="C23" s="250"/>
    </row>
    <row r="24" spans="1:33" x14ac:dyDescent="0.3">
      <c r="A24" s="119"/>
      <c r="D24" s="119"/>
    </row>
    <row r="25" spans="1:33" x14ac:dyDescent="0.3">
      <c r="A25" s="252"/>
      <c r="C25" s="252"/>
      <c r="D25" s="252"/>
      <c r="E25" s="119"/>
    </row>
    <row r="26" spans="1:33" x14ac:dyDescent="0.3">
      <c r="E26" s="252"/>
    </row>
    <row r="27" spans="1:33" x14ac:dyDescent="0.3">
      <c r="A27" s="245"/>
      <c r="C27" s="163"/>
      <c r="D27" s="245"/>
      <c r="L27" s="245"/>
      <c r="M27" s="245"/>
      <c r="N27" s="245"/>
      <c r="O27" s="245"/>
      <c r="P27" s="245"/>
      <c r="Q27" s="245"/>
      <c r="R27" s="245"/>
      <c r="S27" s="245"/>
      <c r="T27" s="245"/>
      <c r="U27" s="245"/>
      <c r="V27" s="245"/>
      <c r="W27" s="245"/>
      <c r="X27" s="245"/>
      <c r="Y27" s="245"/>
      <c r="Z27" s="245"/>
      <c r="AA27" s="245"/>
      <c r="AB27" s="245"/>
      <c r="AC27" s="245"/>
      <c r="AD27" s="245"/>
      <c r="AE27" s="245"/>
      <c r="AF27" s="245"/>
      <c r="AG27" s="245"/>
    </row>
    <row r="28" spans="1:33" x14ac:dyDescent="0.3">
      <c r="B28" s="119"/>
      <c r="E28" s="245"/>
    </row>
    <row r="29" spans="1:33" x14ac:dyDescent="0.3">
      <c r="B29" s="252"/>
    </row>
    <row r="31" spans="1:33" x14ac:dyDescent="0.3">
      <c r="B31" s="245"/>
    </row>
  </sheetData>
  <dataValidations count="1">
    <dataValidation type="list" allowBlank="1" showInputMessage="1" showErrorMessage="1" sqref="C2:C4">
      <formula1>"Oui,Non,Pas"</formula1>
    </dataValidation>
  </dataValidation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4"/>
  <sheetViews>
    <sheetView zoomScale="60" zoomScaleNormal="60" workbookViewId="0">
      <selection activeCell="J2" sqref="J2"/>
    </sheetView>
  </sheetViews>
  <sheetFormatPr baseColWidth="10" defaultColWidth="11.44140625" defaultRowHeight="14.4" x14ac:dyDescent="0.3"/>
  <cols>
    <col min="1" max="1" width="10.5546875" style="250" customWidth="1"/>
    <col min="2" max="2" width="114.44140625" style="250" customWidth="1"/>
    <col min="3" max="3" width="11.44140625" style="205"/>
    <col min="4" max="4" width="11.44140625" style="250"/>
    <col min="5" max="5" width="69" style="250" customWidth="1"/>
    <col min="6" max="6" width="10.109375" style="250" customWidth="1"/>
    <col min="7" max="7" width="12.5546875" style="250" customWidth="1"/>
    <col min="8" max="8" width="10.33203125" style="250" customWidth="1"/>
    <col min="9" max="9" width="7.6640625" style="250" customWidth="1"/>
    <col min="10" max="10" width="6" style="250" customWidth="1"/>
    <col min="11" max="14" width="11.44140625" style="250"/>
    <col min="15" max="15" width="21.109375" style="250" customWidth="1"/>
    <col min="16" max="16" width="28.33203125" style="250" customWidth="1"/>
    <col min="17" max="17" width="29" style="250" customWidth="1"/>
    <col min="18" max="18" width="5" style="250" customWidth="1"/>
    <col min="19" max="19" width="8.109375" style="250" customWidth="1"/>
    <col min="20" max="20" width="6" style="250" customWidth="1"/>
    <col min="21" max="21" width="1.88671875" style="250" customWidth="1"/>
    <col min="22" max="22" width="1" style="250" customWidth="1"/>
    <col min="23" max="23" width="5.109375" style="250" customWidth="1"/>
    <col min="24" max="24" width="6.109375" style="250" customWidth="1"/>
    <col min="25" max="16384" width="11.44140625" style="250"/>
  </cols>
  <sheetData>
    <row r="1" spans="1:26" s="122" customFormat="1" ht="15" thickBot="1" x14ac:dyDescent="0.35">
      <c r="A1" s="122" t="s">
        <v>12</v>
      </c>
      <c r="B1" s="190" t="s">
        <v>54</v>
      </c>
      <c r="C1" s="191" t="s">
        <v>55</v>
      </c>
      <c r="D1" s="191"/>
      <c r="E1" s="192" t="s">
        <v>7</v>
      </c>
      <c r="F1" s="192" t="s">
        <v>2</v>
      </c>
      <c r="G1" s="192" t="s">
        <v>3</v>
      </c>
      <c r="H1" s="192" t="s">
        <v>4</v>
      </c>
      <c r="I1" s="192" t="s">
        <v>56</v>
      </c>
      <c r="J1" s="192" t="s">
        <v>57</v>
      </c>
      <c r="K1" s="193" t="s">
        <v>58</v>
      </c>
      <c r="L1" s="194"/>
      <c r="M1" s="194"/>
      <c r="N1" s="194"/>
      <c r="O1" s="194"/>
      <c r="P1" s="195"/>
      <c r="Q1" s="194"/>
      <c r="R1" s="194"/>
      <c r="S1" s="191" t="s">
        <v>12</v>
      </c>
    </row>
    <row r="2" spans="1:26" ht="15" thickBot="1" x14ac:dyDescent="0.35">
      <c r="A2" s="492" t="s">
        <v>12</v>
      </c>
      <c r="B2" s="491" t="s">
        <v>1395</v>
      </c>
      <c r="C2" s="196" t="s">
        <v>63</v>
      </c>
      <c r="D2" s="197"/>
      <c r="E2" s="198" t="s">
        <v>1254</v>
      </c>
      <c r="F2" s="199">
        <f>SUM(F3:F8)</f>
        <v>6</v>
      </c>
      <c r="G2" s="199">
        <f>SUM(G3:G8)</f>
        <v>4</v>
      </c>
      <c r="H2" s="199">
        <f>SUM(H3:H8)</f>
        <v>2</v>
      </c>
      <c r="I2" s="199">
        <f t="shared" ref="I2:I18" si="0">SUM(F2:H2)</f>
        <v>12</v>
      </c>
      <c r="J2" s="479">
        <f>SUM(J3:J18)/COUNTIF(J3:J18,"&gt;-1")</f>
        <v>2.6875</v>
      </c>
      <c r="K2" s="478">
        <v>4</v>
      </c>
      <c r="L2" s="249"/>
      <c r="M2" s="249"/>
      <c r="N2" s="249"/>
      <c r="O2" s="249"/>
      <c r="P2" s="249"/>
      <c r="Q2" s="249"/>
      <c r="R2" s="200"/>
      <c r="S2" s="249"/>
    </row>
    <row r="3" spans="1:26" ht="15" thickBot="1" x14ac:dyDescent="0.35">
      <c r="A3" s="492"/>
      <c r="B3" s="491" t="s">
        <v>1394</v>
      </c>
      <c r="C3" s="196" t="s">
        <v>60</v>
      </c>
      <c r="D3" s="197"/>
      <c r="E3" s="109" t="s">
        <v>1393</v>
      </c>
      <c r="F3" s="480">
        <f>COUNTIF(C2,"Oui")</f>
        <v>0</v>
      </c>
      <c r="G3" s="480">
        <f>COUNTIF(C2,"NON")</f>
        <v>1</v>
      </c>
      <c r="H3" s="480">
        <f>COUNTIF(C2,"PAS")</f>
        <v>0</v>
      </c>
      <c r="I3" s="199">
        <f t="shared" si="0"/>
        <v>1</v>
      </c>
      <c r="J3" s="479">
        <f t="shared" ref="J3:J18" si="1">IF(I3=H3,0,5*F3/SUM(F3,G3))</f>
        <v>0</v>
      </c>
      <c r="K3" s="478">
        <v>4</v>
      </c>
      <c r="L3" s="249"/>
      <c r="M3" s="249"/>
      <c r="N3" s="249"/>
      <c r="O3" s="249"/>
      <c r="P3" s="249"/>
      <c r="Q3" s="249"/>
      <c r="R3" s="200"/>
      <c r="S3" s="249"/>
    </row>
    <row r="4" spans="1:26" ht="15" thickBot="1" x14ac:dyDescent="0.35">
      <c r="A4" s="492"/>
      <c r="B4" s="491" t="s">
        <v>1392</v>
      </c>
      <c r="C4" s="196" t="s">
        <v>69</v>
      </c>
      <c r="D4" s="197"/>
      <c r="E4" s="109" t="s">
        <v>1391</v>
      </c>
      <c r="F4" s="480">
        <f>COUNTIF(C3:C8,"Oui")</f>
        <v>3</v>
      </c>
      <c r="G4" s="480">
        <f>COUNTIF(C3:C8,"NON")</f>
        <v>2</v>
      </c>
      <c r="H4" s="480">
        <f>COUNTIF(C3:C8,"PAS")</f>
        <v>1</v>
      </c>
      <c r="I4" s="199">
        <f t="shared" si="0"/>
        <v>6</v>
      </c>
      <c r="J4" s="479">
        <f t="shared" si="1"/>
        <v>3</v>
      </c>
      <c r="K4" s="478">
        <v>4</v>
      </c>
      <c r="L4" s="249"/>
      <c r="M4" s="249"/>
      <c r="N4" s="249"/>
      <c r="O4" s="249"/>
      <c r="P4" s="249"/>
      <c r="Q4" s="249"/>
      <c r="R4" s="200"/>
      <c r="S4" s="249"/>
    </row>
    <row r="5" spans="1:26" ht="15" thickBot="1" x14ac:dyDescent="0.35">
      <c r="A5" s="492"/>
      <c r="B5" s="491" t="s">
        <v>1390</v>
      </c>
      <c r="C5" s="196" t="s">
        <v>60</v>
      </c>
      <c r="D5" s="197"/>
      <c r="E5" s="498" t="s">
        <v>1389</v>
      </c>
      <c r="F5" s="480">
        <f>COUNTIF(C9:C10,"Oui")</f>
        <v>0</v>
      </c>
      <c r="G5" s="480">
        <f>COUNTIF(C9:C10,"NON")</f>
        <v>1</v>
      </c>
      <c r="H5" s="480">
        <f>COUNTIF(C9:C10,"PAS")</f>
        <v>1</v>
      </c>
      <c r="I5" s="199">
        <f t="shared" si="0"/>
        <v>2</v>
      </c>
      <c r="J5" s="479">
        <f t="shared" si="1"/>
        <v>0</v>
      </c>
      <c r="K5" s="478">
        <v>4</v>
      </c>
      <c r="L5" s="249"/>
      <c r="M5" s="249"/>
      <c r="N5" s="249"/>
      <c r="O5" s="249"/>
      <c r="P5" s="249"/>
      <c r="Q5" s="249"/>
      <c r="R5" s="200"/>
      <c r="S5" s="249"/>
    </row>
    <row r="6" spans="1:26" ht="15" thickBot="1" x14ac:dyDescent="0.35">
      <c r="A6" s="488" t="s">
        <v>12</v>
      </c>
      <c r="B6" s="491" t="s">
        <v>1388</v>
      </c>
      <c r="C6" s="196" t="s">
        <v>60</v>
      </c>
      <c r="D6" s="249"/>
      <c r="E6" s="498" t="s">
        <v>1387</v>
      </c>
      <c r="F6" s="480">
        <f>COUNTIF(C11,"Oui")</f>
        <v>1</v>
      </c>
      <c r="G6" s="480">
        <f>COUNTIF(C11,"NON")</f>
        <v>0</v>
      </c>
      <c r="H6" s="480">
        <f>COUNTIF(C11,"PAS")</f>
        <v>0</v>
      </c>
      <c r="I6" s="199">
        <f t="shared" si="0"/>
        <v>1</v>
      </c>
      <c r="J6" s="479">
        <f t="shared" si="1"/>
        <v>5</v>
      </c>
      <c r="K6" s="478">
        <v>4</v>
      </c>
      <c r="L6" s="249"/>
      <c r="M6" s="249"/>
      <c r="N6" s="249"/>
      <c r="O6" s="249"/>
      <c r="P6" s="249"/>
      <c r="Q6" s="249"/>
      <c r="R6" s="496"/>
      <c r="S6" s="249"/>
    </row>
    <row r="7" spans="1:26" ht="28.8" thickBot="1" x14ac:dyDescent="0.35">
      <c r="A7" s="488" t="s">
        <v>12</v>
      </c>
      <c r="B7" s="493" t="s">
        <v>1386</v>
      </c>
      <c r="C7" s="196" t="s">
        <v>63</v>
      </c>
      <c r="E7" s="498" t="s">
        <v>1385</v>
      </c>
      <c r="F7" s="480">
        <f>COUNTIF(C12,"Oui")</f>
        <v>1</v>
      </c>
      <c r="G7" s="480">
        <f>COUNTIF(C12,"NON")</f>
        <v>0</v>
      </c>
      <c r="H7" s="480">
        <f>COUNTIF(C12,"PAS")</f>
        <v>0</v>
      </c>
      <c r="I7" s="199">
        <f t="shared" si="0"/>
        <v>1</v>
      </c>
      <c r="J7" s="479">
        <f t="shared" si="1"/>
        <v>5</v>
      </c>
      <c r="K7" s="478">
        <v>4</v>
      </c>
      <c r="S7" s="107"/>
    </row>
    <row r="8" spans="1:26" ht="12.75" customHeight="1" thickBot="1" x14ac:dyDescent="0.35">
      <c r="A8" s="488" t="s">
        <v>12</v>
      </c>
      <c r="B8" s="172" t="s">
        <v>1384</v>
      </c>
      <c r="C8" s="196" t="s">
        <v>63</v>
      </c>
      <c r="E8" s="498" t="s">
        <v>1383</v>
      </c>
      <c r="F8" s="480">
        <f>COUNTIF(C13, "Oui")</f>
        <v>1</v>
      </c>
      <c r="G8" s="480">
        <f>COUNTIF(C13, "NON")</f>
        <v>0</v>
      </c>
      <c r="H8" s="480">
        <f>COUNTIF(C13, "PAS")</f>
        <v>0</v>
      </c>
      <c r="I8" s="199">
        <f t="shared" si="0"/>
        <v>1</v>
      </c>
      <c r="J8" s="479">
        <f t="shared" si="1"/>
        <v>5</v>
      </c>
      <c r="K8" s="478">
        <v>4</v>
      </c>
      <c r="S8" s="107"/>
    </row>
    <row r="9" spans="1:26" ht="12.75" customHeight="1" thickBot="1" x14ac:dyDescent="0.35">
      <c r="A9" s="488" t="s">
        <v>12</v>
      </c>
      <c r="B9" s="260" t="s">
        <v>1382</v>
      </c>
      <c r="C9" s="196" t="s">
        <v>69</v>
      </c>
      <c r="E9" s="498" t="s">
        <v>1381</v>
      </c>
      <c r="F9" s="480">
        <f>COUNTIF(C14:C16,"Oui")</f>
        <v>2</v>
      </c>
      <c r="G9" s="480">
        <f>COUNTIF(C14:C16,"NON")</f>
        <v>0</v>
      </c>
      <c r="H9" s="480">
        <f>COUNTIF(C14:C16,"PAS")</f>
        <v>1</v>
      </c>
      <c r="I9" s="199">
        <f t="shared" si="0"/>
        <v>3</v>
      </c>
      <c r="J9" s="479">
        <f t="shared" si="1"/>
        <v>5</v>
      </c>
      <c r="K9" s="478">
        <v>4</v>
      </c>
      <c r="S9" s="107"/>
    </row>
    <row r="10" spans="1:26" ht="14.25" customHeight="1" thickBot="1" x14ac:dyDescent="0.35">
      <c r="A10" s="488" t="s">
        <v>12</v>
      </c>
      <c r="B10" s="260" t="s">
        <v>1380</v>
      </c>
      <c r="C10" s="196" t="s">
        <v>63</v>
      </c>
      <c r="E10" s="498" t="s">
        <v>1379</v>
      </c>
      <c r="F10" s="480">
        <f>COUNTIF(C17:C18,"Oui")</f>
        <v>0</v>
      </c>
      <c r="G10" s="480">
        <f>COUNTIF(C17:C18,"NON")</f>
        <v>2</v>
      </c>
      <c r="H10" s="480">
        <f>COUNTIF(C17:C18,"PAS")</f>
        <v>0</v>
      </c>
      <c r="I10" s="199">
        <f t="shared" si="0"/>
        <v>2</v>
      </c>
      <c r="J10" s="479">
        <f t="shared" si="1"/>
        <v>0</v>
      </c>
      <c r="K10" s="478">
        <v>4</v>
      </c>
      <c r="S10" s="107"/>
    </row>
    <row r="11" spans="1:26" ht="12.75" customHeight="1" thickBot="1" x14ac:dyDescent="0.35">
      <c r="A11" s="488" t="s">
        <v>12</v>
      </c>
      <c r="B11" s="260" t="s">
        <v>1378</v>
      </c>
      <c r="C11" s="196" t="s">
        <v>60</v>
      </c>
      <c r="E11" s="498" t="s">
        <v>1377</v>
      </c>
      <c r="F11" s="480">
        <f>COUNTIF(C21:C22,"Oui")</f>
        <v>0</v>
      </c>
      <c r="G11" s="480">
        <f>COUNTIF(C21:C22,"NON")</f>
        <v>2</v>
      </c>
      <c r="H11" s="480">
        <f>COUNTIF(C21:C22,"PAS")</f>
        <v>0</v>
      </c>
      <c r="I11" s="199">
        <f t="shared" si="0"/>
        <v>2</v>
      </c>
      <c r="J11" s="479">
        <f t="shared" si="1"/>
        <v>0</v>
      </c>
      <c r="K11" s="478">
        <v>4</v>
      </c>
      <c r="S11" s="107"/>
    </row>
    <row r="12" spans="1:26" ht="15" thickBot="1" x14ac:dyDescent="0.35">
      <c r="A12" s="488" t="s">
        <v>12</v>
      </c>
      <c r="B12" s="260" t="s">
        <v>1376</v>
      </c>
      <c r="C12" s="196" t="s">
        <v>60</v>
      </c>
      <c r="E12" s="498" t="s">
        <v>1375</v>
      </c>
      <c r="F12" s="480">
        <f>COUNTIF(C23,"Oui")</f>
        <v>1</v>
      </c>
      <c r="G12" s="480">
        <f>COUNTIF(C23,"NON")</f>
        <v>0</v>
      </c>
      <c r="H12" s="480">
        <f>COUNTIF(C23,"PAS")</f>
        <v>0</v>
      </c>
      <c r="I12" s="199">
        <f t="shared" si="0"/>
        <v>1</v>
      </c>
      <c r="J12" s="479">
        <f t="shared" si="1"/>
        <v>5</v>
      </c>
      <c r="K12" s="478">
        <v>4</v>
      </c>
      <c r="S12" s="107"/>
    </row>
    <row r="13" spans="1:26" ht="15" thickBot="1" x14ac:dyDescent="0.35">
      <c r="A13" s="488" t="s">
        <v>12</v>
      </c>
      <c r="B13" s="260" t="s">
        <v>1374</v>
      </c>
      <c r="C13" s="196" t="s">
        <v>60</v>
      </c>
      <c r="E13" s="498" t="s">
        <v>1373</v>
      </c>
      <c r="F13" s="480">
        <f>COUNTIF(C24,"Oui")</f>
        <v>1</v>
      </c>
      <c r="G13" s="480">
        <f>COUNTIF(C24,"NON")</f>
        <v>0</v>
      </c>
      <c r="H13" s="480">
        <f>COUNTIF(C24,"PAS")</f>
        <v>0</v>
      </c>
      <c r="I13" s="199">
        <f t="shared" si="0"/>
        <v>1</v>
      </c>
      <c r="J13" s="479">
        <f t="shared" si="1"/>
        <v>5</v>
      </c>
      <c r="K13" s="478">
        <v>4</v>
      </c>
      <c r="S13" s="107"/>
    </row>
    <row r="14" spans="1:26" ht="15" thickBot="1" x14ac:dyDescent="0.35">
      <c r="A14" s="488" t="s">
        <v>12</v>
      </c>
      <c r="B14" s="172" t="s">
        <v>1372</v>
      </c>
      <c r="C14" s="196" t="s">
        <v>69</v>
      </c>
      <c r="E14" s="498" t="s">
        <v>1371</v>
      </c>
      <c r="F14" s="480">
        <f>COUNTIF(C19:C20,"Oui")</f>
        <v>0</v>
      </c>
      <c r="G14" s="480">
        <f>COUNTIF(C19:C20,"NON")</f>
        <v>2</v>
      </c>
      <c r="H14" s="480">
        <f>COUNTIF(C19:C20,"PAS")</f>
        <v>0</v>
      </c>
      <c r="I14" s="199">
        <f t="shared" si="0"/>
        <v>2</v>
      </c>
      <c r="J14" s="479">
        <f t="shared" si="1"/>
        <v>0</v>
      </c>
      <c r="K14" s="478">
        <v>4</v>
      </c>
      <c r="S14" s="107"/>
    </row>
    <row r="15" spans="1:26" ht="15" thickBot="1" x14ac:dyDescent="0.35">
      <c r="A15" s="204"/>
      <c r="B15" s="172" t="s">
        <v>1370</v>
      </c>
      <c r="C15" s="196" t="s">
        <v>60</v>
      </c>
      <c r="D15" s="249"/>
      <c r="E15" s="498" t="s">
        <v>1369</v>
      </c>
      <c r="F15" s="480">
        <f>COUNTIF(C24:C25,"Oui")</f>
        <v>2</v>
      </c>
      <c r="G15" s="480">
        <f>COUNTIF(C24:C25,"NON")</f>
        <v>0</v>
      </c>
      <c r="H15" s="480">
        <f>COUNTIF(C24:C25,"PAS")</f>
        <v>0</v>
      </c>
      <c r="I15" s="199">
        <f t="shared" si="0"/>
        <v>2</v>
      </c>
      <c r="J15" s="479">
        <f t="shared" si="1"/>
        <v>5</v>
      </c>
      <c r="K15" s="478">
        <v>4</v>
      </c>
      <c r="L15" s="246"/>
      <c r="M15" s="246"/>
      <c r="N15" s="246"/>
      <c r="O15" s="246"/>
      <c r="P15" s="246"/>
      <c r="Q15" s="246"/>
      <c r="R15" s="246"/>
      <c r="S15" s="256"/>
      <c r="T15" s="256"/>
      <c r="U15" s="256"/>
      <c r="V15" s="256"/>
      <c r="W15" s="256"/>
      <c r="X15" s="256"/>
      <c r="Y15" s="256"/>
      <c r="Z15" s="256"/>
    </row>
    <row r="16" spans="1:26" ht="15" thickBot="1" x14ac:dyDescent="0.35">
      <c r="A16" s="122"/>
      <c r="B16" s="487" t="s">
        <v>1368</v>
      </c>
      <c r="C16" s="196" t="s">
        <v>60</v>
      </c>
      <c r="D16" s="249"/>
      <c r="E16" s="498" t="s">
        <v>1367</v>
      </c>
      <c r="F16" s="480">
        <f>COUNTIF(C26,"Oui")</f>
        <v>1</v>
      </c>
      <c r="G16" s="480">
        <f>COUNTIF(C26,"NON")</f>
        <v>0</v>
      </c>
      <c r="H16" s="480">
        <f>COUNTIF(C26,"PAS")</f>
        <v>0</v>
      </c>
      <c r="I16" s="199">
        <f t="shared" si="0"/>
        <v>1</v>
      </c>
      <c r="J16" s="479">
        <f t="shared" si="1"/>
        <v>5</v>
      </c>
      <c r="K16" s="478">
        <v>4</v>
      </c>
      <c r="L16" s="246"/>
      <c r="M16" s="246"/>
      <c r="N16" s="246"/>
      <c r="O16" s="246"/>
      <c r="P16" s="246"/>
      <c r="Q16" s="246"/>
      <c r="R16" s="246"/>
      <c r="S16" s="246"/>
      <c r="T16" s="246"/>
      <c r="U16" s="246"/>
      <c r="V16" s="246"/>
      <c r="W16" s="246"/>
      <c r="X16" s="246"/>
      <c r="Y16" s="246"/>
    </row>
    <row r="17" spans="1:28" ht="15" thickBot="1" x14ac:dyDescent="0.35">
      <c r="A17" s="122"/>
      <c r="B17" s="250" t="s">
        <v>1366</v>
      </c>
      <c r="C17" s="196" t="s">
        <v>63</v>
      </c>
      <c r="E17" s="498" t="s">
        <v>1365</v>
      </c>
      <c r="F17" s="480">
        <f>COUNTIF(C27,"Oui")</f>
        <v>0</v>
      </c>
      <c r="G17" s="480">
        <f>COUNTIF(C27,"NON")</f>
        <v>0</v>
      </c>
      <c r="H17" s="480">
        <f>COUNTIF(C27,"PAS")</f>
        <v>1</v>
      </c>
      <c r="I17" s="199">
        <f t="shared" si="0"/>
        <v>1</v>
      </c>
      <c r="J17" s="479">
        <f t="shared" si="1"/>
        <v>0</v>
      </c>
      <c r="K17" s="478">
        <v>4</v>
      </c>
      <c r="L17" s="246"/>
      <c r="M17" s="246"/>
      <c r="N17" s="246"/>
      <c r="O17" s="246"/>
      <c r="P17" s="246"/>
      <c r="Q17" s="246"/>
      <c r="R17" s="246"/>
      <c r="S17" s="246"/>
      <c r="T17" s="246"/>
      <c r="U17" s="246"/>
      <c r="V17" s="246"/>
      <c r="W17" s="246"/>
      <c r="X17" s="246"/>
      <c r="Y17" s="246"/>
    </row>
    <row r="18" spans="1:28" ht="15" thickBot="1" x14ac:dyDescent="0.35">
      <c r="A18" s="122"/>
      <c r="B18" s="250" t="s">
        <v>1364</v>
      </c>
      <c r="C18" s="196" t="s">
        <v>63</v>
      </c>
      <c r="E18" s="498" t="s">
        <v>1363</v>
      </c>
      <c r="F18" s="480">
        <f>COUNTIF(C28,"Oui")</f>
        <v>0</v>
      </c>
      <c r="G18" s="480">
        <f>COUNTIF(C28,"NON")</f>
        <v>1</v>
      </c>
      <c r="H18" s="480">
        <f>COUNTIF(C28,"PAS")</f>
        <v>0</v>
      </c>
      <c r="I18" s="199">
        <f t="shared" si="0"/>
        <v>1</v>
      </c>
      <c r="J18" s="479">
        <f t="shared" si="1"/>
        <v>0</v>
      </c>
      <c r="K18" s="478">
        <v>4</v>
      </c>
      <c r="L18" s="245"/>
      <c r="M18" s="245"/>
      <c r="N18" s="245"/>
      <c r="O18" s="245"/>
      <c r="P18" s="245"/>
      <c r="Q18" s="245"/>
      <c r="R18" s="245"/>
      <c r="S18" s="245"/>
      <c r="T18" s="245"/>
      <c r="U18" s="245"/>
      <c r="V18" s="245"/>
      <c r="W18" s="245"/>
      <c r="X18" s="245"/>
      <c r="Y18" s="245"/>
    </row>
    <row r="19" spans="1:28" ht="15" thickBot="1" x14ac:dyDescent="0.35">
      <c r="A19" s="122"/>
      <c r="B19" s="487" t="s">
        <v>1362</v>
      </c>
      <c r="C19" s="196" t="s">
        <v>63</v>
      </c>
      <c r="E19" s="250">
        <v>16</v>
      </c>
      <c r="J19" s="245"/>
      <c r="K19" s="245"/>
      <c r="L19" s="245"/>
      <c r="M19" s="245"/>
      <c r="N19" s="245"/>
      <c r="O19" s="245"/>
      <c r="P19" s="245"/>
      <c r="Q19" s="245"/>
      <c r="R19" s="245"/>
      <c r="S19" s="245"/>
      <c r="T19" s="245"/>
      <c r="U19" s="245"/>
      <c r="V19" s="245"/>
      <c r="W19" s="245"/>
      <c r="X19" s="245"/>
      <c r="Y19" s="245"/>
    </row>
    <row r="20" spans="1:28" ht="15" thickBot="1" x14ac:dyDescent="0.35">
      <c r="A20" s="122"/>
      <c r="B20" s="487" t="s">
        <v>1361</v>
      </c>
      <c r="C20" s="196" t="s">
        <v>63</v>
      </c>
      <c r="J20" s="256"/>
      <c r="K20" s="256"/>
      <c r="L20" s="245"/>
      <c r="M20" s="245"/>
      <c r="N20" s="245"/>
      <c r="O20" s="245"/>
      <c r="P20" s="245"/>
      <c r="Q20" s="245"/>
      <c r="R20" s="245"/>
      <c r="S20" s="245"/>
      <c r="T20" s="245"/>
      <c r="U20" s="245"/>
      <c r="V20" s="245"/>
      <c r="W20" s="245"/>
      <c r="X20" s="245"/>
      <c r="Y20" s="245"/>
    </row>
    <row r="21" spans="1:28" ht="15" thickBot="1" x14ac:dyDescent="0.35">
      <c r="A21" s="122"/>
      <c r="B21" s="257" t="s">
        <v>1360</v>
      </c>
      <c r="C21" s="196" t="s">
        <v>63</v>
      </c>
      <c r="J21" s="114"/>
      <c r="L21" s="245"/>
      <c r="M21" s="245"/>
      <c r="N21" s="245"/>
      <c r="O21" s="245"/>
      <c r="P21" s="245"/>
      <c r="Q21" s="245"/>
      <c r="R21" s="245"/>
      <c r="S21" s="245"/>
      <c r="T21" s="245"/>
      <c r="U21" s="245"/>
      <c r="V21" s="245"/>
      <c r="W21" s="245"/>
      <c r="X21" s="245"/>
      <c r="Y21" s="245"/>
    </row>
    <row r="22" spans="1:28" ht="15" thickBot="1" x14ac:dyDescent="0.35">
      <c r="A22" s="122"/>
      <c r="B22" s="257" t="s">
        <v>1359</v>
      </c>
      <c r="C22" s="196" t="s">
        <v>63</v>
      </c>
      <c r="J22" s="119"/>
      <c r="K22" s="119"/>
      <c r="L22" s="245"/>
      <c r="M22" s="245"/>
      <c r="N22" s="245"/>
      <c r="O22" s="245"/>
      <c r="P22" s="245"/>
      <c r="Q22" s="245"/>
      <c r="R22" s="245"/>
      <c r="S22" s="245"/>
      <c r="T22" s="245"/>
      <c r="U22" s="245"/>
      <c r="V22" s="245"/>
      <c r="W22" s="245"/>
      <c r="X22" s="245"/>
      <c r="Y22" s="245"/>
      <c r="Z22" s="245"/>
      <c r="AA22" s="245"/>
      <c r="AB22" s="245"/>
    </row>
    <row r="23" spans="1:28" ht="15" thickBot="1" x14ac:dyDescent="0.35">
      <c r="A23" s="122"/>
      <c r="B23" s="257" t="s">
        <v>1358</v>
      </c>
      <c r="C23" s="196" t="s">
        <v>60</v>
      </c>
      <c r="L23" s="245"/>
      <c r="M23" s="245"/>
      <c r="N23" s="245"/>
      <c r="O23" s="245"/>
      <c r="P23" s="245"/>
      <c r="Q23" s="245"/>
      <c r="R23" s="245"/>
      <c r="S23" s="245"/>
      <c r="T23" s="245"/>
      <c r="U23" s="245"/>
      <c r="V23" s="245"/>
      <c r="W23" s="245"/>
      <c r="X23" s="245"/>
      <c r="Y23" s="245"/>
      <c r="Z23" s="245"/>
      <c r="AA23" s="245"/>
      <c r="AB23" s="245"/>
    </row>
    <row r="24" spans="1:28" ht="29.4" thickBot="1" x14ac:dyDescent="0.35">
      <c r="A24" s="122"/>
      <c r="B24" s="487" t="s">
        <v>1357</v>
      </c>
      <c r="C24" s="196" t="s">
        <v>60</v>
      </c>
      <c r="F24" s="119"/>
      <c r="G24" s="119"/>
      <c r="H24" s="119"/>
      <c r="I24" s="119"/>
      <c r="J24" s="119"/>
      <c r="K24" s="119"/>
      <c r="L24" s="245"/>
      <c r="M24" s="245"/>
      <c r="N24" s="245"/>
      <c r="O24" s="245"/>
      <c r="P24" s="245"/>
      <c r="Q24" s="245"/>
      <c r="R24" s="245"/>
      <c r="S24" s="245"/>
      <c r="T24" s="245"/>
      <c r="U24" s="245"/>
      <c r="V24" s="245"/>
      <c r="W24" s="245"/>
      <c r="X24" s="245"/>
      <c r="Y24" s="245"/>
      <c r="Z24" s="245"/>
      <c r="AA24" s="245"/>
      <c r="AB24" s="245"/>
    </row>
    <row r="25" spans="1:28" ht="15" thickBot="1" x14ac:dyDescent="0.35">
      <c r="A25" s="122"/>
      <c r="B25" s="487" t="s">
        <v>1356</v>
      </c>
      <c r="C25" s="196" t="s">
        <v>60</v>
      </c>
      <c r="F25" s="249"/>
      <c r="G25" s="249"/>
      <c r="H25" s="249"/>
      <c r="I25" s="249"/>
      <c r="J25" s="249"/>
      <c r="K25" s="249"/>
      <c r="L25" s="256"/>
      <c r="M25" s="256"/>
      <c r="N25" s="256"/>
      <c r="O25" s="256"/>
      <c r="P25" s="256"/>
      <c r="Q25" s="256"/>
      <c r="R25" s="256"/>
      <c r="S25" s="256"/>
      <c r="T25" s="256"/>
      <c r="U25" s="256"/>
      <c r="V25" s="256"/>
      <c r="W25" s="256"/>
      <c r="X25" s="256"/>
      <c r="Y25" s="256"/>
      <c r="Z25" s="256"/>
      <c r="AA25" s="256"/>
      <c r="AB25" s="256"/>
    </row>
    <row r="26" spans="1:28" ht="15" thickBot="1" x14ac:dyDescent="0.35">
      <c r="A26" s="122"/>
      <c r="B26" s="487" t="s">
        <v>1355</v>
      </c>
      <c r="C26" s="196" t="s">
        <v>60</v>
      </c>
      <c r="Q26" s="119"/>
      <c r="R26" s="119"/>
    </row>
    <row r="27" spans="1:28" ht="15" thickBot="1" x14ac:dyDescent="0.35">
      <c r="A27" s="122"/>
      <c r="B27" s="487" t="s">
        <v>1354</v>
      </c>
      <c r="C27" s="196" t="s">
        <v>69</v>
      </c>
      <c r="F27" s="256"/>
      <c r="G27" s="256"/>
      <c r="H27" s="256"/>
      <c r="I27" s="256"/>
      <c r="J27" s="256"/>
      <c r="K27" s="256"/>
    </row>
    <row r="28" spans="1:28" ht="29.4" thickBot="1" x14ac:dyDescent="0.35">
      <c r="A28" s="122"/>
      <c r="B28" s="487" t="s">
        <v>1353</v>
      </c>
      <c r="C28" s="196" t="s">
        <v>63</v>
      </c>
      <c r="T28" s="119"/>
      <c r="U28" s="119"/>
      <c r="V28" s="119"/>
    </row>
    <row r="29" spans="1:28" x14ac:dyDescent="0.3">
      <c r="A29" s="119"/>
      <c r="D29" s="119"/>
      <c r="L29" s="119"/>
      <c r="M29" s="119"/>
      <c r="N29" s="119"/>
      <c r="O29" s="119"/>
    </row>
    <row r="30" spans="1:28" x14ac:dyDescent="0.3">
      <c r="A30" s="249"/>
      <c r="C30" s="249"/>
      <c r="D30" s="249"/>
      <c r="E30" s="119"/>
      <c r="L30" s="249"/>
      <c r="M30" s="249"/>
      <c r="N30" s="249"/>
      <c r="T30" s="249"/>
      <c r="U30" s="249"/>
    </row>
    <row r="31" spans="1:28" x14ac:dyDescent="0.3">
      <c r="A31" s="119"/>
      <c r="E31" s="249"/>
    </row>
    <row r="32" spans="1:28" x14ac:dyDescent="0.3">
      <c r="A32" s="252"/>
      <c r="C32" s="256"/>
      <c r="D32" s="256"/>
      <c r="F32" s="119"/>
      <c r="G32" s="119"/>
      <c r="H32" s="119"/>
      <c r="I32" s="119"/>
      <c r="L32" s="256"/>
      <c r="M32" s="256"/>
      <c r="N32" s="256"/>
      <c r="O32" s="256"/>
      <c r="P32" s="256"/>
      <c r="Q32" s="256"/>
      <c r="R32" s="256"/>
      <c r="S32" s="256"/>
    </row>
    <row r="33" spans="1:33" x14ac:dyDescent="0.3">
      <c r="A33" s="119"/>
      <c r="B33" s="119"/>
      <c r="E33" s="256"/>
      <c r="F33" s="252"/>
      <c r="G33" s="252"/>
      <c r="H33" s="252"/>
      <c r="I33" s="252"/>
    </row>
    <row r="34" spans="1:33" x14ac:dyDescent="0.3">
      <c r="A34" s="252"/>
      <c r="B34" s="249"/>
      <c r="C34" s="250"/>
    </row>
    <row r="35" spans="1:33" x14ac:dyDescent="0.3">
      <c r="A35" s="119"/>
      <c r="F35" s="245"/>
      <c r="G35" s="245"/>
      <c r="H35" s="245"/>
      <c r="I35" s="245"/>
      <c r="J35" s="245"/>
      <c r="K35" s="245"/>
    </row>
    <row r="36" spans="1:33" x14ac:dyDescent="0.3">
      <c r="A36" s="252"/>
      <c r="B36" s="256"/>
      <c r="C36" s="250"/>
    </row>
    <row r="37" spans="1:33" x14ac:dyDescent="0.3">
      <c r="A37" s="119"/>
      <c r="D37" s="119"/>
    </row>
    <row r="38" spans="1:33" x14ac:dyDescent="0.3">
      <c r="A38" s="252"/>
      <c r="C38" s="252"/>
      <c r="D38" s="252"/>
      <c r="E38" s="119"/>
    </row>
    <row r="39" spans="1:33" x14ac:dyDescent="0.3">
      <c r="E39" s="252"/>
    </row>
    <row r="40" spans="1:33" x14ac:dyDescent="0.3">
      <c r="A40" s="245"/>
      <c r="C40" s="163"/>
      <c r="D40" s="245"/>
      <c r="L40" s="245"/>
      <c r="M40" s="245"/>
      <c r="N40" s="245"/>
      <c r="O40" s="245"/>
      <c r="P40" s="245"/>
      <c r="Q40" s="245"/>
      <c r="R40" s="245"/>
      <c r="S40" s="245"/>
      <c r="T40" s="245"/>
      <c r="U40" s="245"/>
      <c r="V40" s="245"/>
      <c r="W40" s="245"/>
      <c r="X40" s="245"/>
      <c r="Y40" s="245"/>
      <c r="Z40" s="245"/>
      <c r="AA40" s="245"/>
      <c r="AB40" s="245"/>
      <c r="AC40" s="245"/>
      <c r="AD40" s="245"/>
      <c r="AE40" s="245"/>
      <c r="AF40" s="245"/>
      <c r="AG40" s="245"/>
    </row>
    <row r="41" spans="1:33" x14ac:dyDescent="0.3">
      <c r="B41" s="119"/>
      <c r="E41" s="245"/>
    </row>
    <row r="42" spans="1:33" x14ac:dyDescent="0.3">
      <c r="B42" s="252"/>
    </row>
    <row r="44" spans="1:33" x14ac:dyDescent="0.3">
      <c r="B44" s="245"/>
    </row>
  </sheetData>
  <dataValidations count="1">
    <dataValidation type="list" allowBlank="1" showInputMessage="1" showErrorMessage="1" sqref="C2:C28">
      <formula1>"Oui,Non,Pas"</formula1>
    </dataValidation>
  </dataValidations>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1"/>
  <sheetViews>
    <sheetView zoomScale="60" zoomScaleNormal="60" workbookViewId="0">
      <selection activeCell="J2" sqref="J2"/>
    </sheetView>
  </sheetViews>
  <sheetFormatPr baseColWidth="10" defaultColWidth="11.44140625" defaultRowHeight="14.4" x14ac:dyDescent="0.3"/>
  <cols>
    <col min="1" max="1" width="10.5546875" style="250" customWidth="1"/>
    <col min="2" max="2" width="103.33203125" style="250" customWidth="1"/>
    <col min="3" max="3" width="11.44140625" style="205"/>
    <col min="4" max="4" width="11.44140625" style="250"/>
    <col min="5" max="5" width="75.109375" style="250" customWidth="1"/>
    <col min="6" max="6" width="10.109375" style="250" customWidth="1"/>
    <col min="7" max="7" width="12.5546875" style="250" customWidth="1"/>
    <col min="8" max="8" width="10.33203125" style="250" customWidth="1"/>
    <col min="9" max="9" width="7.6640625" style="250" customWidth="1"/>
    <col min="10" max="10" width="6" style="250" customWidth="1"/>
    <col min="11" max="14" width="11.44140625" style="250"/>
    <col min="15" max="15" width="21.109375" style="250" customWidth="1"/>
    <col min="16" max="16" width="28.33203125" style="250" customWidth="1"/>
    <col min="17" max="17" width="29" style="250" customWidth="1"/>
    <col min="18" max="18" width="5" style="250" customWidth="1"/>
    <col min="19" max="19" width="8.109375" style="250" customWidth="1"/>
    <col min="20" max="20" width="6" style="250" customWidth="1"/>
    <col min="21" max="21" width="1.88671875" style="250" customWidth="1"/>
    <col min="22" max="22" width="1" style="250" customWidth="1"/>
    <col min="23" max="23" width="5.109375" style="250" customWidth="1"/>
    <col min="24" max="24" width="6.109375" style="250" customWidth="1"/>
    <col min="25" max="16384" width="11.44140625" style="250"/>
  </cols>
  <sheetData>
    <row r="1" spans="1:28" s="122" customFormat="1" ht="15" thickBot="1" x14ac:dyDescent="0.35">
      <c r="A1" s="122" t="s">
        <v>12</v>
      </c>
      <c r="B1" s="190" t="s">
        <v>54</v>
      </c>
      <c r="C1" s="191" t="s">
        <v>55</v>
      </c>
      <c r="D1" s="191"/>
      <c r="E1" s="192" t="s">
        <v>7</v>
      </c>
      <c r="F1" s="192" t="s">
        <v>2</v>
      </c>
      <c r="G1" s="192" t="s">
        <v>3</v>
      </c>
      <c r="H1" s="192" t="s">
        <v>4</v>
      </c>
      <c r="I1" s="192" t="s">
        <v>56</v>
      </c>
      <c r="J1" s="192" t="s">
        <v>57</v>
      </c>
      <c r="K1" s="193" t="s">
        <v>58</v>
      </c>
      <c r="L1" s="194"/>
      <c r="M1" s="194"/>
      <c r="N1" s="194"/>
      <c r="O1" s="194"/>
      <c r="P1" s="195"/>
      <c r="Q1" s="194"/>
      <c r="R1" s="194"/>
      <c r="S1" s="191" t="s">
        <v>12</v>
      </c>
    </row>
    <row r="2" spans="1:28" ht="15" thickBot="1" x14ac:dyDescent="0.35">
      <c r="A2" s="492" t="s">
        <v>12</v>
      </c>
      <c r="B2" s="491" t="s">
        <v>1401</v>
      </c>
      <c r="C2" s="196" t="s">
        <v>63</v>
      </c>
      <c r="D2" s="197"/>
      <c r="E2" s="499" t="s">
        <v>1253</v>
      </c>
      <c r="F2" s="199">
        <f>SUM(F3:F5)</f>
        <v>2</v>
      </c>
      <c r="G2" s="199">
        <f>SUM(G3:G5)</f>
        <v>1</v>
      </c>
      <c r="H2" s="199">
        <f>SUM(H3:H5)</f>
        <v>0</v>
      </c>
      <c r="I2" s="199">
        <f>SUM(F2:H2)</f>
        <v>3</v>
      </c>
      <c r="J2" s="479">
        <f>SUM(J3:J5)/COUNTIF(J3:J5,"&gt;-1")</f>
        <v>3.3333333333333335</v>
      </c>
      <c r="K2" s="478">
        <v>3</v>
      </c>
      <c r="L2" s="249"/>
      <c r="M2" s="249"/>
      <c r="N2" s="249"/>
      <c r="O2" s="249"/>
      <c r="P2" s="249"/>
      <c r="Q2" s="249"/>
      <c r="R2" s="200"/>
      <c r="S2" s="249"/>
    </row>
    <row r="3" spans="1:28" ht="15" thickBot="1" x14ac:dyDescent="0.35">
      <c r="A3" s="492"/>
      <c r="B3" s="491" t="s">
        <v>1400</v>
      </c>
      <c r="C3" s="196" t="s">
        <v>60</v>
      </c>
      <c r="D3" s="197"/>
      <c r="E3" s="250" t="s">
        <v>1399</v>
      </c>
      <c r="F3" s="480">
        <f>COUNTIF(C2, "Oui")</f>
        <v>0</v>
      </c>
      <c r="G3" s="480">
        <f>COUNTIF(C2, "Non")</f>
        <v>1</v>
      </c>
      <c r="H3" s="480">
        <f>COUNTIF(C2, "Pas")</f>
        <v>0</v>
      </c>
      <c r="I3" s="199">
        <f>SUM(F3:H3)</f>
        <v>1</v>
      </c>
      <c r="J3" s="479">
        <f>IF(I3=H3,0,5*F3/SUM(F3,G3))</f>
        <v>0</v>
      </c>
      <c r="K3" s="478">
        <v>3</v>
      </c>
      <c r="L3" s="249"/>
      <c r="M3" s="249"/>
      <c r="N3" s="249"/>
      <c r="O3" s="249"/>
      <c r="P3" s="249"/>
      <c r="Q3" s="249"/>
      <c r="R3" s="200"/>
      <c r="S3" s="249"/>
    </row>
    <row r="4" spans="1:28" ht="28.8" thickBot="1" x14ac:dyDescent="0.35">
      <c r="A4" s="492"/>
      <c r="B4" s="493" t="s">
        <v>1398</v>
      </c>
      <c r="C4" s="196" t="s">
        <v>60</v>
      </c>
      <c r="D4" s="197"/>
      <c r="E4" s="250" t="s">
        <v>1397</v>
      </c>
      <c r="F4" s="480">
        <f>COUNTIF(C3, "Oui")</f>
        <v>1</v>
      </c>
      <c r="G4" s="480">
        <f>COUNTIF(C3, "Non")</f>
        <v>0</v>
      </c>
      <c r="H4" s="480">
        <f>COUNTIF(C3, "Pas")</f>
        <v>0</v>
      </c>
      <c r="I4" s="199">
        <f>SUM(F4:H4)</f>
        <v>1</v>
      </c>
      <c r="J4" s="479">
        <f>IF(I4=H4,0,5*F4/SUM(F4,G4))</f>
        <v>5</v>
      </c>
      <c r="K4" s="478">
        <v>3</v>
      </c>
      <c r="L4" s="249"/>
      <c r="M4" s="249"/>
      <c r="N4" s="249"/>
      <c r="O4" s="249"/>
      <c r="P4" s="249"/>
      <c r="Q4" s="249"/>
      <c r="R4" s="200"/>
      <c r="S4" s="249"/>
    </row>
    <row r="5" spans="1:28" x14ac:dyDescent="0.3">
      <c r="E5" s="250" t="s">
        <v>1396</v>
      </c>
      <c r="F5" s="480">
        <f>COUNTIF(C4, "Oui")</f>
        <v>1</v>
      </c>
      <c r="G5" s="480">
        <f>COUNTIF(C4, "Non")</f>
        <v>0</v>
      </c>
      <c r="H5" s="480">
        <f>COUNTIF(C4, "Pas")</f>
        <v>0</v>
      </c>
      <c r="I5" s="199">
        <f>SUM(F5:H5)</f>
        <v>1</v>
      </c>
      <c r="J5" s="479">
        <f>IF(I5=H5,0,5*F5/SUM(F5,G5))</f>
        <v>5</v>
      </c>
      <c r="K5" s="478">
        <v>3</v>
      </c>
      <c r="L5" s="245"/>
      <c r="M5" s="245"/>
      <c r="N5" s="245"/>
      <c r="O5" s="245"/>
      <c r="P5" s="245"/>
      <c r="Q5" s="245"/>
      <c r="R5" s="245"/>
      <c r="S5" s="245"/>
      <c r="T5" s="245"/>
      <c r="U5" s="245"/>
      <c r="V5" s="245"/>
      <c r="W5" s="245"/>
      <c r="X5" s="245"/>
      <c r="Y5" s="245"/>
    </row>
    <row r="6" spans="1:28" x14ac:dyDescent="0.3">
      <c r="B6" s="249"/>
      <c r="E6" s="250">
        <v>3</v>
      </c>
      <c r="J6" s="245"/>
      <c r="K6" s="245"/>
      <c r="L6" s="245"/>
      <c r="M6" s="245"/>
      <c r="N6" s="245"/>
      <c r="O6" s="245"/>
      <c r="P6" s="245"/>
      <c r="Q6" s="245"/>
      <c r="R6" s="245"/>
      <c r="S6" s="245"/>
      <c r="T6" s="245"/>
      <c r="U6" s="245"/>
      <c r="V6" s="245"/>
      <c r="W6" s="245"/>
      <c r="X6" s="245"/>
      <c r="Y6" s="245"/>
    </row>
    <row r="7" spans="1:28" x14ac:dyDescent="0.3">
      <c r="B7" s="249"/>
      <c r="J7" s="256"/>
      <c r="K7" s="256"/>
      <c r="L7" s="245"/>
      <c r="M7" s="245"/>
      <c r="N7" s="245"/>
      <c r="O7" s="245"/>
      <c r="P7" s="245"/>
      <c r="Q7" s="245"/>
      <c r="R7" s="245"/>
      <c r="S7" s="245"/>
      <c r="T7" s="245"/>
      <c r="U7" s="245"/>
      <c r="V7" s="245"/>
      <c r="W7" s="245"/>
      <c r="X7" s="245"/>
      <c r="Y7" s="245"/>
    </row>
    <row r="8" spans="1:28" x14ac:dyDescent="0.3">
      <c r="J8" s="114"/>
      <c r="L8" s="245"/>
      <c r="M8" s="245"/>
      <c r="N8" s="245"/>
      <c r="O8" s="245"/>
      <c r="P8" s="245"/>
      <c r="Q8" s="245"/>
      <c r="R8" s="245"/>
      <c r="S8" s="245"/>
      <c r="T8" s="245"/>
      <c r="U8" s="245"/>
      <c r="V8" s="245"/>
      <c r="W8" s="245"/>
      <c r="X8" s="245"/>
      <c r="Y8" s="245"/>
    </row>
    <row r="9" spans="1:28" x14ac:dyDescent="0.3">
      <c r="J9" s="119"/>
      <c r="K9" s="119"/>
      <c r="L9" s="245"/>
      <c r="M9" s="245"/>
      <c r="N9" s="245"/>
      <c r="O9" s="245"/>
      <c r="P9" s="245"/>
      <c r="Q9" s="245"/>
      <c r="R9" s="245"/>
      <c r="S9" s="245"/>
      <c r="T9" s="245"/>
      <c r="U9" s="245"/>
      <c r="V9" s="245"/>
      <c r="W9" s="245"/>
      <c r="X9" s="245"/>
      <c r="Y9" s="245"/>
      <c r="Z9" s="245"/>
      <c r="AA9" s="245"/>
      <c r="AB9" s="245"/>
    </row>
    <row r="10" spans="1:28" x14ac:dyDescent="0.3">
      <c r="L10" s="245"/>
      <c r="M10" s="245"/>
      <c r="N10" s="245"/>
      <c r="O10" s="245"/>
      <c r="P10" s="245"/>
      <c r="Q10" s="245"/>
      <c r="R10" s="245"/>
      <c r="S10" s="245"/>
      <c r="T10" s="245"/>
      <c r="U10" s="245"/>
      <c r="V10" s="245"/>
      <c r="W10" s="245"/>
      <c r="X10" s="245"/>
      <c r="Y10" s="245"/>
      <c r="Z10" s="245"/>
      <c r="AA10" s="245"/>
      <c r="AB10" s="245"/>
    </row>
    <row r="11" spans="1:28" x14ac:dyDescent="0.3">
      <c r="F11" s="119"/>
      <c r="G11" s="119"/>
      <c r="H11" s="119"/>
      <c r="I11" s="119"/>
      <c r="J11" s="119"/>
      <c r="K11" s="119"/>
      <c r="L11" s="245"/>
      <c r="M11" s="245"/>
      <c r="N11" s="245"/>
      <c r="O11" s="245"/>
      <c r="P11" s="245"/>
      <c r="Q11" s="245"/>
      <c r="R11" s="245"/>
      <c r="S11" s="245"/>
      <c r="T11" s="245"/>
      <c r="U11" s="245"/>
      <c r="V11" s="245"/>
      <c r="W11" s="245"/>
      <c r="X11" s="245"/>
      <c r="Y11" s="245"/>
      <c r="Z11" s="245"/>
      <c r="AA11" s="245"/>
      <c r="AB11" s="245"/>
    </row>
    <row r="12" spans="1:28" x14ac:dyDescent="0.3">
      <c r="F12" s="249"/>
      <c r="G12" s="249"/>
      <c r="H12" s="249"/>
      <c r="I12" s="249"/>
      <c r="J12" s="249"/>
      <c r="K12" s="249"/>
      <c r="L12" s="256"/>
      <c r="M12" s="256"/>
      <c r="N12" s="256"/>
      <c r="O12" s="256"/>
      <c r="P12" s="256"/>
      <c r="Q12" s="256"/>
      <c r="R12" s="256"/>
      <c r="S12" s="256"/>
      <c r="T12" s="256"/>
      <c r="U12" s="256"/>
      <c r="V12" s="256"/>
      <c r="W12" s="256"/>
      <c r="X12" s="256"/>
      <c r="Y12" s="256"/>
      <c r="Z12" s="256"/>
      <c r="AA12" s="256"/>
      <c r="AB12" s="256"/>
    </row>
    <row r="13" spans="1:28" x14ac:dyDescent="0.3">
      <c r="Q13" s="119"/>
      <c r="R13" s="119"/>
    </row>
    <row r="14" spans="1:28" x14ac:dyDescent="0.3">
      <c r="F14" s="256"/>
      <c r="G14" s="256"/>
      <c r="H14" s="256"/>
      <c r="I14" s="256"/>
      <c r="J14" s="256"/>
      <c r="K14" s="256"/>
    </row>
    <row r="15" spans="1:28" x14ac:dyDescent="0.3">
      <c r="T15" s="119"/>
      <c r="U15" s="119"/>
      <c r="V15" s="119"/>
    </row>
    <row r="16" spans="1:28" x14ac:dyDescent="0.3">
      <c r="A16" s="119"/>
      <c r="D16" s="119"/>
      <c r="L16" s="119"/>
      <c r="M16" s="119"/>
      <c r="N16" s="119"/>
      <c r="O16" s="119"/>
    </row>
    <row r="17" spans="1:33" x14ac:dyDescent="0.3">
      <c r="A17" s="249"/>
      <c r="C17" s="249"/>
      <c r="D17" s="249"/>
      <c r="E17" s="119"/>
      <c r="L17" s="249"/>
      <c r="M17" s="249"/>
      <c r="N17" s="249"/>
      <c r="T17" s="249"/>
      <c r="U17" s="249"/>
    </row>
    <row r="18" spans="1:33" x14ac:dyDescent="0.3">
      <c r="A18" s="119"/>
      <c r="E18" s="249"/>
    </row>
    <row r="19" spans="1:33" x14ac:dyDescent="0.3">
      <c r="A19" s="252"/>
      <c r="C19" s="256"/>
      <c r="D19" s="256"/>
      <c r="F19" s="119"/>
      <c r="G19" s="119"/>
      <c r="H19" s="119"/>
      <c r="I19" s="119"/>
      <c r="L19" s="256"/>
      <c r="M19" s="256"/>
      <c r="N19" s="256"/>
      <c r="O19" s="256"/>
      <c r="P19" s="256"/>
      <c r="Q19" s="256"/>
      <c r="R19" s="256"/>
      <c r="S19" s="256"/>
    </row>
    <row r="20" spans="1:33" x14ac:dyDescent="0.3">
      <c r="A20" s="119"/>
      <c r="B20" s="119"/>
      <c r="E20" s="256"/>
      <c r="F20" s="252"/>
      <c r="G20" s="252"/>
      <c r="H20" s="252"/>
      <c r="I20" s="252"/>
    </row>
    <row r="21" spans="1:33" x14ac:dyDescent="0.3">
      <c r="A21" s="252"/>
      <c r="B21" s="249"/>
      <c r="C21" s="250"/>
    </row>
    <row r="22" spans="1:33" x14ac:dyDescent="0.3">
      <c r="A22" s="119"/>
      <c r="F22" s="245"/>
      <c r="G22" s="245"/>
      <c r="H22" s="245"/>
      <c r="I22" s="245"/>
      <c r="J22" s="245"/>
      <c r="K22" s="245"/>
    </row>
    <row r="23" spans="1:33" x14ac:dyDescent="0.3">
      <c r="A23" s="252"/>
      <c r="B23" s="256"/>
      <c r="C23" s="250"/>
    </row>
    <row r="24" spans="1:33" x14ac:dyDescent="0.3">
      <c r="A24" s="119"/>
      <c r="D24" s="119"/>
    </row>
    <row r="25" spans="1:33" x14ac:dyDescent="0.3">
      <c r="A25" s="252"/>
      <c r="C25" s="252"/>
      <c r="D25" s="252"/>
      <c r="E25" s="119"/>
    </row>
    <row r="26" spans="1:33" x14ac:dyDescent="0.3">
      <c r="E26" s="252"/>
    </row>
    <row r="27" spans="1:33" x14ac:dyDescent="0.3">
      <c r="A27" s="245"/>
      <c r="C27" s="163"/>
      <c r="D27" s="245"/>
      <c r="L27" s="245"/>
      <c r="M27" s="245"/>
      <c r="N27" s="245"/>
      <c r="O27" s="245"/>
      <c r="P27" s="245"/>
      <c r="Q27" s="245"/>
      <c r="R27" s="245"/>
      <c r="S27" s="245"/>
      <c r="T27" s="245"/>
      <c r="U27" s="245"/>
      <c r="V27" s="245"/>
      <c r="W27" s="245"/>
      <c r="X27" s="245"/>
      <c r="Y27" s="245"/>
      <c r="Z27" s="245"/>
      <c r="AA27" s="245"/>
      <c r="AB27" s="245"/>
      <c r="AC27" s="245"/>
      <c r="AD27" s="245"/>
      <c r="AE27" s="245"/>
      <c r="AF27" s="245"/>
      <c r="AG27" s="245"/>
    </row>
    <row r="28" spans="1:33" x14ac:dyDescent="0.3">
      <c r="B28" s="119"/>
      <c r="E28" s="245"/>
    </row>
    <row r="29" spans="1:33" x14ac:dyDescent="0.3">
      <c r="B29" s="252"/>
    </row>
    <row r="31" spans="1:33" x14ac:dyDescent="0.3">
      <c r="B31" s="245"/>
    </row>
  </sheetData>
  <dataValidations count="1">
    <dataValidation type="list" allowBlank="1" showInputMessage="1" showErrorMessage="1" sqref="C2:C4">
      <formula1>"Oui,Non,Pas"</formula1>
    </dataValidation>
  </dataValidations>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7"/>
  <sheetViews>
    <sheetView zoomScale="70" zoomScaleNormal="70" workbookViewId="0">
      <selection activeCell="L26" sqref="L26"/>
    </sheetView>
  </sheetViews>
  <sheetFormatPr baseColWidth="10" defaultColWidth="11.44140625" defaultRowHeight="13.2" x14ac:dyDescent="0.25"/>
  <cols>
    <col min="1" max="1" width="10.6640625" style="7" customWidth="1"/>
    <col min="2" max="2" width="8.6640625" style="7" customWidth="1"/>
    <col min="3" max="3" width="7.109375" style="7" customWidth="1"/>
    <col min="4" max="5" width="8.6640625" style="7" customWidth="1"/>
    <col min="6" max="6" width="45.5546875" style="7" customWidth="1"/>
    <col min="7" max="7" width="6" style="7" customWidth="1"/>
    <col min="8" max="8" width="4.44140625" style="7" hidden="1" customWidth="1"/>
    <col min="9" max="9" width="8.33203125" style="7" customWidth="1"/>
    <col min="10" max="10" width="7.33203125" style="7" customWidth="1"/>
    <col min="11" max="11" width="8.33203125" style="7" customWidth="1"/>
    <col min="12" max="12" width="11" style="7" customWidth="1"/>
    <col min="13" max="13" width="11.88671875" style="7" customWidth="1"/>
    <col min="14" max="14" width="10.44140625" style="7" customWidth="1"/>
    <col min="15" max="16" width="11.44140625" style="7"/>
    <col min="17" max="17" width="9.33203125" style="7" customWidth="1"/>
    <col min="18" max="18" width="13.88671875" style="7" customWidth="1"/>
    <col min="19" max="19" width="19.5546875" style="7" customWidth="1"/>
    <col min="20" max="20" width="17.44140625" style="7" customWidth="1"/>
    <col min="21" max="16384" width="11.44140625" style="7"/>
  </cols>
  <sheetData>
    <row r="1" spans="1:21" ht="42" customHeight="1" x14ac:dyDescent="0.25">
      <c r="A1" s="1" t="s">
        <v>0</v>
      </c>
      <c r="B1" s="2" t="s">
        <v>1</v>
      </c>
      <c r="C1" s="2" t="s">
        <v>2</v>
      </c>
      <c r="D1" s="2" t="s">
        <v>3</v>
      </c>
      <c r="E1" s="2" t="s">
        <v>4</v>
      </c>
      <c r="F1" s="3" t="s">
        <v>5</v>
      </c>
      <c r="G1" s="3" t="s">
        <v>6</v>
      </c>
      <c r="H1" s="3" t="s">
        <v>7</v>
      </c>
      <c r="I1" s="3" t="s">
        <v>8</v>
      </c>
      <c r="J1" s="3" t="s">
        <v>9</v>
      </c>
      <c r="K1" s="3" t="s">
        <v>8</v>
      </c>
      <c r="L1" s="4" t="s">
        <v>10</v>
      </c>
      <c r="M1" s="4" t="s">
        <v>11</v>
      </c>
      <c r="N1" s="5" t="s">
        <v>12</v>
      </c>
      <c r="O1" s="543" t="s">
        <v>13</v>
      </c>
      <c r="P1" s="543"/>
      <c r="Q1" s="543"/>
      <c r="R1" s="544"/>
      <c r="S1" s="6"/>
    </row>
    <row r="2" spans="1:21" x14ac:dyDescent="0.25">
      <c r="A2" s="8">
        <f>COUNTIF('ISO_27018-Domaine 5'!J3:J4,"&gt;-1")</f>
        <v>2</v>
      </c>
      <c r="B2" s="8">
        <f>'ISO_27018-Domaine 5'!$I$2</f>
        <v>8</v>
      </c>
      <c r="C2" s="8">
        <f>'ISO_27018-Domaine 5'!F2</f>
        <v>4</v>
      </c>
      <c r="D2" s="8">
        <f>'ISO_27018-Domaine 5'!G2</f>
        <v>3</v>
      </c>
      <c r="E2" s="8">
        <f>'ISO_27018-Domaine 5'!H2</f>
        <v>1</v>
      </c>
      <c r="F2" s="10" t="s">
        <v>14</v>
      </c>
      <c r="G2" s="11">
        <f>'ISO_27018-Domaine 5'!$J$2</f>
        <v>2.9166666666666665</v>
      </c>
      <c r="H2" s="7" t="s">
        <v>15</v>
      </c>
      <c r="I2" s="12">
        <f>+G2/5</f>
        <v>0.58333333333333326</v>
      </c>
      <c r="J2" s="13">
        <v>3</v>
      </c>
      <c r="K2" s="14">
        <f>+J2/5</f>
        <v>0.6</v>
      </c>
      <c r="L2" s="545" t="s">
        <v>12</v>
      </c>
      <c r="M2" s="545"/>
      <c r="N2" s="546" t="s">
        <v>16</v>
      </c>
      <c r="O2" s="547"/>
      <c r="P2" s="547"/>
      <c r="Q2" s="547"/>
      <c r="R2" s="547"/>
      <c r="S2" s="547"/>
      <c r="T2" s="547"/>
      <c r="U2" s="548"/>
    </row>
    <row r="3" spans="1:21" x14ac:dyDescent="0.25">
      <c r="A3" s="8">
        <f>COUNTIF('ISO_27018-Domaine 6'!J3:J7,"&gt;-1")</f>
        <v>5</v>
      </c>
      <c r="B3" s="8">
        <f>'ISO_27018-Domaine 6'!$I$2</f>
        <v>12</v>
      </c>
      <c r="C3" s="8">
        <f>'ISO_27018-Domaine 6'!F2</f>
        <v>4</v>
      </c>
      <c r="D3" s="8">
        <f>'ISO_27018-Domaine 6'!G2</f>
        <v>5</v>
      </c>
      <c r="E3" s="8">
        <f>'ISO_27018-Domaine 6'!H2</f>
        <v>3</v>
      </c>
      <c r="F3" s="10" t="s">
        <v>17</v>
      </c>
      <c r="G3" s="11">
        <f>'ISO_27018-Domaine 6'!$J$2</f>
        <v>1.1666666666666665</v>
      </c>
      <c r="H3" s="7" t="s">
        <v>18</v>
      </c>
      <c r="I3" s="12">
        <f t="shared" ref="I3:I11" si="0">+G3/5</f>
        <v>0.23333333333333331</v>
      </c>
      <c r="J3" s="13">
        <v>3</v>
      </c>
      <c r="K3" s="14">
        <f>+J3/5</f>
        <v>0.6</v>
      </c>
      <c r="L3" s="545"/>
      <c r="M3" s="545"/>
      <c r="N3" s="547"/>
      <c r="O3" s="547"/>
      <c r="P3" s="547"/>
      <c r="Q3" s="547"/>
      <c r="R3" s="547"/>
      <c r="S3" s="547"/>
      <c r="T3" s="547"/>
      <c r="U3" s="548"/>
    </row>
    <row r="4" spans="1:21" x14ac:dyDescent="0.25">
      <c r="A4" s="8">
        <f>COUNTIF('ISO_27018-Domaine 7'!J3:J5,"&gt;-1")</f>
        <v>3</v>
      </c>
      <c r="B4" s="8">
        <f>'ISO_27018-Domaine 7'!$I$2</f>
        <v>10</v>
      </c>
      <c r="C4" s="8">
        <f>'ISO_27018-Domaine 7'!F2</f>
        <v>2</v>
      </c>
      <c r="D4" s="8">
        <f>'ISO_27018-Domaine 7'!G2</f>
        <v>3</v>
      </c>
      <c r="E4" s="8">
        <f>'ISO_27018-Domaine 7'!H2</f>
        <v>5</v>
      </c>
      <c r="F4" s="10" t="s">
        <v>19</v>
      </c>
      <c r="G4" s="11">
        <f>'ISO_27018-Domaine 7'!$J$2</f>
        <v>2.2222222222222219</v>
      </c>
      <c r="H4" s="7" t="s">
        <v>20</v>
      </c>
      <c r="I4" s="12">
        <f t="shared" si="0"/>
        <v>0.44444444444444436</v>
      </c>
      <c r="J4" s="13">
        <v>4</v>
      </c>
      <c r="K4" s="14">
        <f t="shared" ref="K4:K9" si="1">+J4/5</f>
        <v>0.8</v>
      </c>
      <c r="L4" s="545"/>
      <c r="M4" s="545"/>
      <c r="N4" s="547"/>
      <c r="O4" s="547"/>
      <c r="P4" s="547"/>
      <c r="Q4" s="547"/>
      <c r="R4" s="547"/>
      <c r="S4" s="547"/>
      <c r="T4" s="547"/>
      <c r="U4" s="548"/>
    </row>
    <row r="5" spans="1:21" ht="13.5" customHeight="1" x14ac:dyDescent="0.25">
      <c r="A5" s="8">
        <v>0</v>
      </c>
      <c r="B5" s="8">
        <v>0</v>
      </c>
      <c r="C5" s="8">
        <v>0</v>
      </c>
      <c r="D5" s="8">
        <v>0</v>
      </c>
      <c r="E5" s="8">
        <v>0</v>
      </c>
      <c r="F5" s="10" t="s">
        <v>21</v>
      </c>
      <c r="G5" s="11">
        <f>N('ISO_27018-Domaine 8'!C11)</f>
        <v>0</v>
      </c>
      <c r="H5" s="7" t="s">
        <v>22</v>
      </c>
      <c r="I5" s="12">
        <f t="shared" si="0"/>
        <v>0</v>
      </c>
      <c r="J5" s="13">
        <v>2.5</v>
      </c>
      <c r="K5" s="14">
        <f t="shared" si="1"/>
        <v>0.5</v>
      </c>
      <c r="L5" s="545"/>
      <c r="M5" s="545"/>
      <c r="N5" s="547"/>
      <c r="O5" s="547"/>
      <c r="P5" s="547"/>
      <c r="Q5" s="547"/>
      <c r="R5" s="547"/>
      <c r="S5" s="547"/>
      <c r="T5" s="547"/>
      <c r="U5" s="548"/>
    </row>
    <row r="6" spans="1:21" x14ac:dyDescent="0.25">
      <c r="A6" s="8">
        <f>COUNTIF('ISO_27018-Domaine 9'!J3:J14,"&gt;-1")</f>
        <v>12</v>
      </c>
      <c r="B6" s="8">
        <f>'ISO_27018-Domaine 9'!$I$2</f>
        <v>18</v>
      </c>
      <c r="C6" s="8">
        <f>'ISO_27018-Domaine 9'!F2</f>
        <v>12</v>
      </c>
      <c r="D6" s="8">
        <f>'ISO_27018-Domaine 9'!G2</f>
        <v>5</v>
      </c>
      <c r="E6" s="8">
        <f>'ISO_27018-Domaine 9'!H2</f>
        <v>1</v>
      </c>
      <c r="F6" s="10" t="s">
        <v>23</v>
      </c>
      <c r="G6" s="11">
        <f>'ISO_27018-Domaine 9'!$J$2</f>
        <v>3.75</v>
      </c>
      <c r="H6" s="7" t="s">
        <v>24</v>
      </c>
      <c r="I6" s="12">
        <f t="shared" si="0"/>
        <v>0.75</v>
      </c>
      <c r="J6" s="13">
        <v>2</v>
      </c>
      <c r="K6" s="14">
        <f>+J6/5</f>
        <v>0.4</v>
      </c>
      <c r="L6" s="545"/>
      <c r="M6" s="545"/>
      <c r="N6" s="549" t="s">
        <v>25</v>
      </c>
      <c r="O6" s="550"/>
      <c r="P6" s="550"/>
      <c r="Q6" s="550"/>
      <c r="R6" s="550"/>
      <c r="S6" s="550"/>
      <c r="T6" s="550"/>
      <c r="U6" s="550"/>
    </row>
    <row r="7" spans="1:21" x14ac:dyDescent="0.25">
      <c r="A7" s="8">
        <f>COUNTIF('ISO_27018-Domaine 10'!J3:J4,"&gt;-1")</f>
        <v>2</v>
      </c>
      <c r="B7" s="8">
        <f>'ISO_27018-Domaine 10'!$I$2</f>
        <v>4</v>
      </c>
      <c r="C7" s="8">
        <f>'ISO_27018-Domaine 10'!F2</f>
        <v>1</v>
      </c>
      <c r="D7" s="8">
        <f>'ISO_27018-Domaine 10'!G2</f>
        <v>2</v>
      </c>
      <c r="E7" s="8">
        <f>'ISO_27018-Domaine 10'!H2</f>
        <v>1</v>
      </c>
      <c r="F7" s="10" t="s">
        <v>26</v>
      </c>
      <c r="G7" s="11">
        <f>'ISO_27018-Domaine 10'!$J$2</f>
        <v>1.25</v>
      </c>
      <c r="H7" s="7" t="s">
        <v>27</v>
      </c>
      <c r="I7" s="12">
        <f>+G7/5</f>
        <v>0.25</v>
      </c>
      <c r="J7" s="13">
        <v>2</v>
      </c>
      <c r="K7" s="14">
        <f t="shared" si="1"/>
        <v>0.4</v>
      </c>
      <c r="L7" s="545"/>
      <c r="M7" s="545"/>
      <c r="N7" s="550"/>
      <c r="O7" s="550"/>
      <c r="P7" s="550"/>
      <c r="Q7" s="550"/>
      <c r="R7" s="550"/>
      <c r="S7" s="550"/>
      <c r="T7" s="550"/>
      <c r="U7" s="550"/>
    </row>
    <row r="8" spans="1:21" x14ac:dyDescent="0.25">
      <c r="A8" s="8">
        <f>COUNTIF('ISO_27018-Domaine 11'!J3:J11,"&gt;-1")</f>
        <v>9</v>
      </c>
      <c r="B8" s="8">
        <f>'ISO_27018-Domaine 11'!$I$2</f>
        <v>16</v>
      </c>
      <c r="C8" s="8">
        <f>'ISO_27018-Domaine 11'!F2</f>
        <v>6</v>
      </c>
      <c r="D8" s="8">
        <f>'ISO_27018-Domaine 11'!G2</f>
        <v>3</v>
      </c>
      <c r="E8" s="8">
        <f>'ISO_27018-Domaine 11'!H2</f>
        <v>7</v>
      </c>
      <c r="F8" s="10" t="s">
        <v>28</v>
      </c>
      <c r="G8" s="11">
        <f>'ISO_27018-Domaine 11'!$J$2</f>
        <v>2.7777777777777777</v>
      </c>
      <c r="H8" s="7" t="s">
        <v>29</v>
      </c>
      <c r="I8" s="12">
        <f t="shared" si="0"/>
        <v>0.55555555555555558</v>
      </c>
      <c r="J8" s="13">
        <v>1.9</v>
      </c>
      <c r="K8" s="14">
        <f t="shared" si="1"/>
        <v>0.38</v>
      </c>
      <c r="L8" s="545"/>
      <c r="M8" s="545"/>
      <c r="N8" s="550"/>
      <c r="O8" s="550"/>
      <c r="P8" s="550"/>
      <c r="Q8" s="550"/>
      <c r="R8" s="550"/>
      <c r="S8" s="550"/>
      <c r="T8" s="550"/>
      <c r="U8" s="550"/>
    </row>
    <row r="9" spans="1:21" x14ac:dyDescent="0.25">
      <c r="A9" s="8">
        <f>COUNTIF('ISO_27018-Domaine 12'!J3:J11,"&gt;-1")</f>
        <v>9</v>
      </c>
      <c r="B9" s="8">
        <f>'ISO_27018-Domaine 12'!$I$2</f>
        <v>14</v>
      </c>
      <c r="C9" s="8">
        <f>'ISO_27018-Domaine 12'!F2</f>
        <v>4</v>
      </c>
      <c r="D9" s="8">
        <f>'ISO_27018-Domaine 12'!G2</f>
        <v>2</v>
      </c>
      <c r="E9" s="8">
        <f>'ISO_27018-Domaine 12'!H2</f>
        <v>8</v>
      </c>
      <c r="F9" s="10" t="s">
        <v>30</v>
      </c>
      <c r="G9" s="11">
        <f>'ISO_27018-Domaine 12'!$J$2</f>
        <v>1.6666666666666667</v>
      </c>
      <c r="H9" s="15" t="s">
        <v>31</v>
      </c>
      <c r="I9" s="12">
        <f>+G9/5</f>
        <v>0.33333333333333337</v>
      </c>
      <c r="J9" s="13">
        <v>2</v>
      </c>
      <c r="K9" s="14">
        <f t="shared" si="1"/>
        <v>0.4</v>
      </c>
      <c r="L9" s="545"/>
      <c r="M9" s="545"/>
      <c r="N9" s="550"/>
      <c r="O9" s="550"/>
      <c r="P9" s="550"/>
      <c r="Q9" s="550"/>
      <c r="R9" s="550"/>
      <c r="S9" s="550"/>
      <c r="T9" s="550"/>
      <c r="U9" s="550"/>
    </row>
    <row r="10" spans="1:21" x14ac:dyDescent="0.25">
      <c r="A10" s="8">
        <f>COUNTIF('ISO_27018-Domaine 13'!J3:J6,"&gt;-1")</f>
        <v>4</v>
      </c>
      <c r="B10" s="8">
        <f>'ISO_27018-Domaine 13'!$I$2</f>
        <v>11</v>
      </c>
      <c r="C10" s="8">
        <f>'ISO_27018-Domaine 13'!F2</f>
        <v>5</v>
      </c>
      <c r="D10" s="8">
        <f>'ISO_27018-Domaine 13'!G2</f>
        <v>2</v>
      </c>
      <c r="E10" s="8">
        <f>'ISO_27018-Domaine 13'!H2</f>
        <v>4</v>
      </c>
      <c r="F10" s="10" t="s">
        <v>32</v>
      </c>
      <c r="G10" s="11">
        <f>'ISO_27018-Domaine 13'!$J$2</f>
        <v>3.958333333333333</v>
      </c>
      <c r="H10" s="7" t="s">
        <v>33</v>
      </c>
      <c r="I10" s="12">
        <f t="shared" si="0"/>
        <v>0.79166666666666663</v>
      </c>
      <c r="J10" s="13">
        <v>3.8</v>
      </c>
      <c r="K10" s="14">
        <f>+J10/5</f>
        <v>0.76</v>
      </c>
      <c r="L10" s="545"/>
      <c r="M10" s="545"/>
      <c r="N10" s="550"/>
      <c r="O10" s="550"/>
      <c r="P10" s="550"/>
      <c r="Q10" s="550"/>
      <c r="R10" s="550"/>
      <c r="S10" s="550"/>
      <c r="T10" s="550"/>
      <c r="U10" s="550"/>
    </row>
    <row r="11" spans="1:21" x14ac:dyDescent="0.25">
      <c r="A11" s="8">
        <f>COUNTIF('ISO_27018-Domaine 14'!D3:D6,"&gt;-1")</f>
        <v>0</v>
      </c>
      <c r="B11" s="8">
        <v>0</v>
      </c>
      <c r="C11" s="8">
        <v>0</v>
      </c>
      <c r="D11" s="8">
        <v>0</v>
      </c>
      <c r="E11" s="8">
        <v>0</v>
      </c>
      <c r="F11" s="10" t="s">
        <v>34</v>
      </c>
      <c r="G11" s="11">
        <f>N('ISO_27018-Domaine 14'!C7)</f>
        <v>0</v>
      </c>
      <c r="H11" s="7" t="s">
        <v>35</v>
      </c>
      <c r="I11" s="12">
        <f t="shared" si="0"/>
        <v>0</v>
      </c>
      <c r="J11" s="13">
        <v>3.4</v>
      </c>
      <c r="K11" s="14">
        <f>+J11/5</f>
        <v>0.67999999999999994</v>
      </c>
      <c r="L11" s="545"/>
      <c r="M11" s="545"/>
      <c r="N11" s="550"/>
      <c r="O11" s="550"/>
      <c r="P11" s="550"/>
      <c r="Q11" s="550"/>
      <c r="R11" s="550"/>
      <c r="S11" s="550"/>
      <c r="T11" s="550"/>
      <c r="U11" s="550"/>
    </row>
    <row r="12" spans="1:21" x14ac:dyDescent="0.25">
      <c r="A12" s="8">
        <f>COUNTIF('ISO_27018-Domaine 15'!C2:C11,"&gt;-1")</f>
        <v>0</v>
      </c>
      <c r="B12" s="8">
        <v>0</v>
      </c>
      <c r="C12" s="8">
        <v>0</v>
      </c>
      <c r="D12" s="8">
        <v>0</v>
      </c>
      <c r="E12" s="8">
        <v>0</v>
      </c>
      <c r="F12" s="10" t="s">
        <v>36</v>
      </c>
      <c r="G12" s="11">
        <f>N('ISO_27018-Domaine 15'!C12)</f>
        <v>0</v>
      </c>
      <c r="I12" s="12">
        <f>+G12/5</f>
        <v>0</v>
      </c>
      <c r="J12" s="13">
        <v>1.5</v>
      </c>
      <c r="K12" s="14">
        <f>+J12/5</f>
        <v>0.3</v>
      </c>
      <c r="L12" s="545"/>
      <c r="M12" s="545"/>
      <c r="N12" s="550"/>
      <c r="O12" s="550"/>
      <c r="P12" s="550"/>
      <c r="Q12" s="550"/>
      <c r="R12" s="550"/>
      <c r="S12" s="550"/>
      <c r="T12" s="550"/>
      <c r="U12" s="550"/>
    </row>
    <row r="13" spans="1:21" x14ac:dyDescent="0.25">
      <c r="A13" s="8">
        <f>COUNTIF('ISO_27018-Domaine 16'!J3:J9,"&gt;-1")</f>
        <v>7</v>
      </c>
      <c r="B13" s="8">
        <f>'ISO_27018-Domaine 16'!$I$2</f>
        <v>23</v>
      </c>
      <c r="C13" s="8">
        <f>'ISO_27018-Domaine 16'!F2</f>
        <v>12</v>
      </c>
      <c r="D13" s="8">
        <f>'ISO_27018-Domaine 16'!G2</f>
        <v>7</v>
      </c>
      <c r="E13" s="8">
        <f>'ISO_27018-Domaine 16'!H2</f>
        <v>4</v>
      </c>
      <c r="F13" s="10" t="s">
        <v>37</v>
      </c>
      <c r="G13" s="11">
        <f>'ISO_27018-Domaine 16'!$J$2</f>
        <v>3.5714285714285716</v>
      </c>
      <c r="I13" s="12">
        <f>+G13/5</f>
        <v>0.7142857142857143</v>
      </c>
      <c r="J13" s="13">
        <v>3</v>
      </c>
      <c r="K13" s="14">
        <f>+J13/5</f>
        <v>0.6</v>
      </c>
      <c r="L13" s="545"/>
      <c r="M13" s="545"/>
    </row>
    <row r="14" spans="1:21" ht="24.75" hidden="1" customHeight="1" x14ac:dyDescent="0.25">
      <c r="A14" s="8"/>
      <c r="B14" s="8"/>
      <c r="C14" s="8"/>
      <c r="D14" s="8"/>
      <c r="E14" s="8"/>
      <c r="G14" s="17" t="s">
        <v>12</v>
      </c>
      <c r="J14" s="13"/>
      <c r="L14" s="545"/>
      <c r="M14" s="545"/>
    </row>
    <row r="15" spans="1:21" x14ac:dyDescent="0.25">
      <c r="A15" s="8">
        <v>0</v>
      </c>
      <c r="B15" s="8">
        <v>0</v>
      </c>
      <c r="C15" s="8">
        <v>0</v>
      </c>
      <c r="D15" s="8">
        <v>0</v>
      </c>
      <c r="E15" s="8">
        <v>0</v>
      </c>
      <c r="F15" s="10" t="s">
        <v>38</v>
      </c>
      <c r="G15" s="11">
        <f>N('ISO_27018-Domaine 17'!C18)</f>
        <v>0</v>
      </c>
      <c r="I15" s="12">
        <f>+G15/5</f>
        <v>0</v>
      </c>
      <c r="J15" s="13">
        <v>1.6</v>
      </c>
      <c r="K15" s="14">
        <f>+J15/5</f>
        <v>0.32</v>
      </c>
      <c r="L15" s="545"/>
      <c r="M15" s="545"/>
    </row>
    <row r="16" spans="1:21" ht="12.75" hidden="1" customHeight="1" x14ac:dyDescent="0.25">
      <c r="A16" s="8"/>
      <c r="B16" s="8"/>
      <c r="C16" s="8"/>
      <c r="D16" s="8"/>
      <c r="E16" s="8"/>
      <c r="L16" s="545"/>
      <c r="M16" s="545"/>
    </row>
    <row r="17" spans="1:13" x14ac:dyDescent="0.25">
      <c r="A17" s="8">
        <f>COUNTIF('ISO_27018-Domaine 18'!J3:J5,"&gt;-1")</f>
        <v>3</v>
      </c>
      <c r="B17" s="8">
        <f>'ISO_27018-Domaine 18'!$I$2</f>
        <v>8</v>
      </c>
      <c r="C17" s="8">
        <f>'ISO_27018-Domaine 18'!F2</f>
        <v>4</v>
      </c>
      <c r="D17" s="8">
        <f>'ISO_27018-Domaine 18'!G2</f>
        <v>1</v>
      </c>
      <c r="E17" s="8">
        <f>'ISO_27018-Domaine 18'!H2</f>
        <v>3</v>
      </c>
      <c r="F17" s="7" t="s">
        <v>39</v>
      </c>
      <c r="G17" s="16">
        <f>'ISO_27018-Domaine 18'!$J$2</f>
        <v>2.9166666666666665</v>
      </c>
      <c r="I17" s="12">
        <f>+G17/5</f>
        <v>0.58333333333333326</v>
      </c>
      <c r="J17" s="13">
        <v>4</v>
      </c>
      <c r="K17" s="14">
        <f>+J17/5</f>
        <v>0.8</v>
      </c>
      <c r="L17" s="545"/>
      <c r="M17" s="545"/>
    </row>
    <row r="18" spans="1:13" ht="15.6" x14ac:dyDescent="0.3">
      <c r="A18" s="16">
        <f>SUM(A2:A17)</f>
        <v>56</v>
      </c>
      <c r="B18" s="18">
        <f>SUM(B2:B17)</f>
        <v>124</v>
      </c>
      <c r="C18" s="18">
        <f t="shared" ref="C18:E18" si="2">SUM(C2:C17)</f>
        <v>54</v>
      </c>
      <c r="D18" s="18">
        <f t="shared" si="2"/>
        <v>33</v>
      </c>
      <c r="E18" s="18">
        <f t="shared" si="2"/>
        <v>37</v>
      </c>
      <c r="G18" s="16">
        <f>SUM(G2:H17)/COUNT(G2:G17)</f>
        <v>1.8711734693877553</v>
      </c>
      <c r="L18" s="19">
        <f>SUM(I2:I17)/COUNT(I2:I17)</f>
        <v>0.37423469387755098</v>
      </c>
      <c r="M18" s="20">
        <f>SUM(K2:K17)/COUNT(K2:K17)</f>
        <v>0.53857142857142848</v>
      </c>
    </row>
    <row r="19" spans="1:13" ht="26.25" customHeight="1" x14ac:dyDescent="0.25"/>
    <row r="22" spans="1:13" ht="12.75" customHeight="1" x14ac:dyDescent="0.25"/>
    <row r="24" spans="1:13" ht="12.75" customHeight="1" x14ac:dyDescent="0.25"/>
    <row r="26" spans="1:13" ht="12.75" customHeight="1" x14ac:dyDescent="0.25"/>
    <row r="28" spans="1:13" ht="12.75" customHeight="1" x14ac:dyDescent="0.25"/>
    <row r="36" spans="1:13" ht="108.75" customHeight="1" x14ac:dyDescent="0.25"/>
    <row r="37" spans="1:13" ht="19.5" customHeight="1" x14ac:dyDescent="0.3">
      <c r="A37" s="7" t="s">
        <v>12</v>
      </c>
      <c r="B37" s="542" t="s">
        <v>12</v>
      </c>
      <c r="C37" s="542"/>
      <c r="D37" s="542"/>
      <c r="E37" s="542"/>
      <c r="F37" s="551"/>
      <c r="G37" s="21" t="s">
        <v>12</v>
      </c>
      <c r="H37" s="21"/>
      <c r="I37" s="21" t="s">
        <v>12</v>
      </c>
      <c r="J37" s="21"/>
      <c r="K37" s="21"/>
      <c r="L37" s="21"/>
      <c r="M37" s="22"/>
    </row>
    <row r="38" spans="1:13" ht="0.75" customHeight="1" x14ac:dyDescent="0.25"/>
    <row r="39" spans="1:13" ht="6.75" hidden="1" customHeight="1" x14ac:dyDescent="0.25"/>
    <row r="40" spans="1:13" ht="6.75" hidden="1" customHeight="1" x14ac:dyDescent="0.25"/>
    <row r="41" spans="1:13" ht="6.75" customHeight="1" x14ac:dyDescent="0.25"/>
    <row r="42" spans="1:13" ht="15" customHeight="1" x14ac:dyDescent="0.25"/>
    <row r="43" spans="1:13" ht="15" customHeight="1" x14ac:dyDescent="0.25"/>
    <row r="44" spans="1:13" ht="15" customHeight="1" x14ac:dyDescent="0.25"/>
    <row r="54" spans="2:21" ht="15" customHeight="1" x14ac:dyDescent="0.25"/>
    <row r="55" spans="2:21" ht="18" customHeight="1" x14ac:dyDescent="0.3">
      <c r="B55" s="542" t="s">
        <v>40</v>
      </c>
      <c r="C55" s="542"/>
      <c r="D55" s="542"/>
      <c r="E55" s="542"/>
      <c r="F55" s="542"/>
      <c r="G55" s="21" t="s">
        <v>41</v>
      </c>
      <c r="H55" s="21"/>
      <c r="I55" s="21"/>
      <c r="J55" s="21"/>
      <c r="K55" s="21"/>
      <c r="L55" s="21"/>
      <c r="M55" s="22"/>
    </row>
    <row r="56" spans="2:21" ht="17.399999999999999" x14ac:dyDescent="0.3">
      <c r="B56" s="553" t="s">
        <v>42</v>
      </c>
      <c r="C56" s="553"/>
      <c r="D56" s="553"/>
      <c r="E56" s="553"/>
      <c r="F56" s="553"/>
      <c r="G56" s="21"/>
      <c r="H56" s="21"/>
      <c r="I56" s="21"/>
      <c r="J56" s="21"/>
      <c r="K56" s="21"/>
      <c r="L56" s="21"/>
      <c r="M56" s="22"/>
    </row>
    <row r="57" spans="2:21" ht="17.399999999999999" x14ac:dyDescent="0.3">
      <c r="B57" s="554" t="s">
        <v>43</v>
      </c>
      <c r="C57" s="554"/>
      <c r="D57" s="554"/>
      <c r="E57" s="554"/>
      <c r="F57" s="554"/>
      <c r="G57" s="21"/>
      <c r="H57" s="21"/>
      <c r="I57" s="21"/>
      <c r="J57" s="21"/>
      <c r="K57" s="21"/>
      <c r="L57" s="21"/>
      <c r="M57" s="22"/>
    </row>
    <row r="58" spans="2:21" x14ac:dyDescent="0.25">
      <c r="B58" s="555" t="s">
        <v>44</v>
      </c>
      <c r="C58" s="555"/>
      <c r="D58" s="555"/>
      <c r="E58" s="555"/>
      <c r="F58" s="555"/>
      <c r="G58" s="23" t="s">
        <v>12</v>
      </c>
      <c r="H58" s="23" t="s">
        <v>12</v>
      </c>
      <c r="I58" s="23"/>
      <c r="J58" s="23"/>
      <c r="K58" s="23"/>
      <c r="L58" s="23"/>
      <c r="M58" s="23"/>
      <c r="N58" s="23" t="s">
        <v>12</v>
      </c>
      <c r="O58" s="23"/>
      <c r="P58" s="23" t="s">
        <v>12</v>
      </c>
      <c r="Q58" s="23"/>
    </row>
    <row r="59" spans="2:21" x14ac:dyDescent="0.25">
      <c r="B59" s="547" t="s">
        <v>45</v>
      </c>
      <c r="C59" s="547"/>
      <c r="D59" s="547"/>
      <c r="E59" s="547"/>
      <c r="F59" s="547"/>
      <c r="G59" s="547"/>
      <c r="H59" s="547"/>
      <c r="I59" s="547"/>
      <c r="J59" s="547"/>
      <c r="K59" s="547"/>
      <c r="L59" s="547"/>
      <c r="M59" s="547"/>
      <c r="N59" s="547"/>
      <c r="O59" s="547"/>
      <c r="P59" s="547"/>
      <c r="Q59" s="548"/>
      <c r="R59" s="548"/>
      <c r="S59" s="548"/>
    </row>
    <row r="60" spans="2:21" x14ac:dyDescent="0.25">
      <c r="B60" s="24" t="s">
        <v>46</v>
      </c>
      <c r="C60" s="24"/>
      <c r="D60" s="24"/>
      <c r="E60" s="24"/>
      <c r="F60" s="25"/>
    </row>
    <row r="61" spans="2:21" x14ac:dyDescent="0.25">
      <c r="B61" s="552" t="s">
        <v>47</v>
      </c>
      <c r="C61" s="552"/>
      <c r="D61" s="552"/>
      <c r="E61" s="552"/>
      <c r="F61" s="556"/>
      <c r="G61" s="556"/>
      <c r="H61" s="556"/>
      <c r="I61" s="556"/>
      <c r="J61" s="556"/>
      <c r="K61" s="556"/>
      <c r="L61" s="556"/>
      <c r="M61" s="556"/>
      <c r="N61" s="556"/>
      <c r="O61" s="556"/>
      <c r="P61" s="556"/>
      <c r="Q61" s="556"/>
      <c r="R61" s="556"/>
      <c r="S61" s="556"/>
      <c r="T61" s="556"/>
      <c r="U61" s="556"/>
    </row>
    <row r="62" spans="2:21" x14ac:dyDescent="0.25">
      <c r="B62" s="24" t="s">
        <v>48</v>
      </c>
      <c r="C62" s="24"/>
      <c r="D62" s="24"/>
      <c r="E62" s="24"/>
      <c r="F62" s="25"/>
    </row>
    <row r="63" spans="2:21" x14ac:dyDescent="0.25">
      <c r="B63" s="552" t="s">
        <v>49</v>
      </c>
      <c r="C63" s="552"/>
      <c r="D63" s="552"/>
      <c r="E63" s="552"/>
      <c r="F63" s="548"/>
      <c r="G63" s="548"/>
      <c r="H63" s="548"/>
      <c r="I63" s="548"/>
      <c r="J63" s="548"/>
      <c r="K63" s="548"/>
      <c r="L63" s="548"/>
      <c r="M63" s="548"/>
      <c r="N63" s="548"/>
      <c r="O63" s="548"/>
      <c r="P63" s="548"/>
      <c r="Q63" s="548"/>
      <c r="R63" s="548"/>
      <c r="S63" s="548"/>
    </row>
    <row r="64" spans="2:21" x14ac:dyDescent="0.25">
      <c r="B64" s="24" t="s">
        <v>50</v>
      </c>
      <c r="C64" s="24"/>
      <c r="D64" s="24"/>
      <c r="E64" s="24"/>
      <c r="F64" s="25"/>
    </row>
    <row r="65" spans="2:19" x14ac:dyDescent="0.25">
      <c r="B65" s="552" t="s">
        <v>51</v>
      </c>
      <c r="C65" s="552"/>
      <c r="D65" s="552"/>
      <c r="E65" s="552"/>
      <c r="F65" s="548"/>
      <c r="G65" s="548"/>
      <c r="H65" s="548"/>
      <c r="I65" s="548"/>
      <c r="J65" s="548"/>
      <c r="K65" s="548"/>
      <c r="L65" s="548"/>
      <c r="M65" s="548"/>
      <c r="N65" s="548"/>
      <c r="O65" s="548"/>
      <c r="P65" s="548"/>
      <c r="Q65" s="548"/>
      <c r="R65" s="548"/>
      <c r="S65" s="548"/>
    </row>
    <row r="66" spans="2:19" x14ac:dyDescent="0.25">
      <c r="B66" s="24" t="s">
        <v>52</v>
      </c>
      <c r="C66" s="24"/>
      <c r="D66" s="24"/>
      <c r="E66" s="24"/>
      <c r="F66" s="24"/>
    </row>
    <row r="67" spans="2:19" x14ac:dyDescent="0.25">
      <c r="B67" s="552" t="s">
        <v>53</v>
      </c>
      <c r="C67" s="552"/>
      <c r="D67" s="552"/>
      <c r="E67" s="552"/>
      <c r="F67" s="552"/>
      <c r="G67" s="548"/>
      <c r="H67" s="548"/>
      <c r="I67" s="548"/>
      <c r="J67" s="548"/>
      <c r="K67" s="548"/>
      <c r="L67" s="548"/>
      <c r="M67" s="548"/>
      <c r="N67" s="548"/>
      <c r="O67" s="548"/>
      <c r="P67" s="548"/>
      <c r="Q67" s="548"/>
      <c r="R67" s="548"/>
      <c r="S67" s="548"/>
    </row>
  </sheetData>
  <sheetProtection selectLockedCells="1"/>
  <dataConsolidate link="1"/>
  <mergeCells count="14">
    <mergeCell ref="B65:S65"/>
    <mergeCell ref="B67:S67"/>
    <mergeCell ref="B56:F56"/>
    <mergeCell ref="B57:F57"/>
    <mergeCell ref="B58:F58"/>
    <mergeCell ref="B59:S59"/>
    <mergeCell ref="B61:U61"/>
    <mergeCell ref="B63:S63"/>
    <mergeCell ref="B55:F55"/>
    <mergeCell ref="O1:R1"/>
    <mergeCell ref="L2:M17"/>
    <mergeCell ref="N2:U5"/>
    <mergeCell ref="N6:U12"/>
    <mergeCell ref="B37:F37"/>
  </mergeCells>
  <conditionalFormatting sqref="F2">
    <cfRule type="expression" dxfId="69" priority="7" stopIfTrue="1">
      <formula>$B$2&gt;0</formula>
    </cfRule>
    <cfRule type="expression" dxfId="68" priority="8" stopIfTrue="1">
      <formula>$B$2=0</formula>
    </cfRule>
  </conditionalFormatting>
  <conditionalFormatting sqref="F3">
    <cfRule type="expression" dxfId="67" priority="9" stopIfTrue="1">
      <formula>$B$3&gt;0</formula>
    </cfRule>
    <cfRule type="expression" dxfId="66" priority="10" stopIfTrue="1">
      <formula>$B$3=0</formula>
    </cfRule>
  </conditionalFormatting>
  <conditionalFormatting sqref="F4">
    <cfRule type="expression" dxfId="65" priority="11" stopIfTrue="1">
      <formula>$B$4&gt;0</formula>
    </cfRule>
    <cfRule type="expression" dxfId="64" priority="12" stopIfTrue="1">
      <formula>$B$4=0</formula>
    </cfRule>
  </conditionalFormatting>
  <conditionalFormatting sqref="F5">
    <cfRule type="expression" dxfId="63" priority="13" stopIfTrue="1">
      <formula>$B$5&gt;0</formula>
    </cfRule>
    <cfRule type="expression" dxfId="62" priority="14" stopIfTrue="1">
      <formula>$B$5=0</formula>
    </cfRule>
  </conditionalFormatting>
  <conditionalFormatting sqref="F6">
    <cfRule type="expression" dxfId="61" priority="15" stopIfTrue="1">
      <formula>$B$6&gt;0</formula>
    </cfRule>
    <cfRule type="expression" dxfId="60" priority="16" stopIfTrue="1">
      <formula>$B$6=0</formula>
    </cfRule>
  </conditionalFormatting>
  <conditionalFormatting sqref="F7">
    <cfRule type="expression" dxfId="59" priority="17" stopIfTrue="1">
      <formula>$B$7&gt;0</formula>
    </cfRule>
    <cfRule type="expression" dxfId="58" priority="18" stopIfTrue="1">
      <formula>$B$7=0</formula>
    </cfRule>
  </conditionalFormatting>
  <conditionalFormatting sqref="F8">
    <cfRule type="expression" dxfId="57" priority="19" stopIfTrue="1">
      <formula>$B$8&gt;0</formula>
    </cfRule>
    <cfRule type="expression" dxfId="56" priority="20" stopIfTrue="1">
      <formula>$B$8=0</formula>
    </cfRule>
  </conditionalFormatting>
  <conditionalFormatting sqref="F9">
    <cfRule type="expression" dxfId="55" priority="21" stopIfTrue="1">
      <formula>$B$9&gt;0</formula>
    </cfRule>
    <cfRule type="expression" dxfId="54" priority="22" stopIfTrue="1">
      <formula>$B$9=0</formula>
    </cfRule>
  </conditionalFormatting>
  <conditionalFormatting sqref="F10">
    <cfRule type="expression" dxfId="53" priority="23" stopIfTrue="1">
      <formula>$B$10&gt;0</formula>
    </cfRule>
    <cfRule type="expression" dxfId="52" priority="24" stopIfTrue="1">
      <formula>$B$10=0</formula>
    </cfRule>
  </conditionalFormatting>
  <conditionalFormatting sqref="F11">
    <cfRule type="expression" dxfId="51" priority="25" stopIfTrue="1">
      <formula>$B$11&gt;0</formula>
    </cfRule>
    <cfRule type="expression" dxfId="50" priority="26" stopIfTrue="1">
      <formula>$B$11=0</formula>
    </cfRule>
  </conditionalFormatting>
  <conditionalFormatting sqref="F12">
    <cfRule type="expression" dxfId="49" priority="27" stopIfTrue="1">
      <formula>$B$12&gt;0</formula>
    </cfRule>
    <cfRule type="expression" dxfId="48" priority="28" stopIfTrue="1">
      <formula>$B$12=0</formula>
    </cfRule>
  </conditionalFormatting>
  <conditionalFormatting sqref="L18:M18">
    <cfRule type="cellIs" dxfId="47" priority="29" stopIfTrue="1" operator="greaterThan">
      <formula>0.5</formula>
    </cfRule>
  </conditionalFormatting>
  <conditionalFormatting sqref="F13">
    <cfRule type="expression" dxfId="46" priority="5" stopIfTrue="1">
      <formula>$B$10&gt;0</formula>
    </cfRule>
    <cfRule type="expression" dxfId="45" priority="6" stopIfTrue="1">
      <formula>$B$10=0</formula>
    </cfRule>
  </conditionalFormatting>
  <conditionalFormatting sqref="F15">
    <cfRule type="expression" dxfId="44" priority="3" stopIfTrue="1">
      <formula>$B$10&gt;0</formula>
    </cfRule>
    <cfRule type="expression" dxfId="43" priority="4" stopIfTrue="1">
      <formula>$B$10=0</formula>
    </cfRule>
  </conditionalFormatting>
  <conditionalFormatting sqref="F17">
    <cfRule type="expression" dxfId="42" priority="1" stopIfTrue="1">
      <formula>$B$10&gt;0</formula>
    </cfRule>
    <cfRule type="expression" dxfId="41" priority="2" stopIfTrue="1">
      <formula>$B$10=0</formula>
    </cfRule>
  </conditionalFormatting>
  <pageMargins left="0.17" right="0.17" top="0.22" bottom="0.17" header="0.23" footer="0.18"/>
  <pageSetup paperSize="3"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1"/>
  <sheetViews>
    <sheetView topLeftCell="C1" workbookViewId="0">
      <selection activeCell="R24" sqref="R24"/>
    </sheetView>
  </sheetViews>
  <sheetFormatPr baseColWidth="10" defaultColWidth="11.44140625" defaultRowHeight="14.4" x14ac:dyDescent="0.3"/>
  <cols>
    <col min="1" max="1" width="10.5546875" style="147" customWidth="1"/>
    <col min="2" max="2" width="103.33203125" style="147" customWidth="1"/>
    <col min="3" max="3" width="11.44140625" style="149"/>
    <col min="4" max="4" width="11.44140625" style="147"/>
    <col min="5" max="5" width="69" style="147" customWidth="1"/>
    <col min="6" max="6" width="10.109375" style="147" customWidth="1"/>
    <col min="7" max="7" width="12.5546875" style="147" customWidth="1"/>
    <col min="8" max="8" width="10.33203125" style="147" customWidth="1"/>
    <col min="9" max="9" width="7.6640625" style="147" customWidth="1"/>
    <col min="10" max="10" width="6" style="147" customWidth="1"/>
    <col min="11" max="14" width="11.44140625" style="147"/>
    <col min="15" max="15" width="21.109375" style="147" customWidth="1"/>
    <col min="16" max="16" width="28.33203125" style="147" customWidth="1"/>
    <col min="17" max="17" width="29" style="147" customWidth="1"/>
    <col min="18" max="18" width="5" style="147" customWidth="1"/>
    <col min="19" max="19" width="8.109375" style="147" customWidth="1"/>
    <col min="20" max="20" width="6" style="147" customWidth="1"/>
    <col min="21" max="21" width="1.88671875" style="147" customWidth="1"/>
    <col min="22" max="22" width="1" style="147" customWidth="1"/>
    <col min="23" max="23" width="5.109375" style="147" customWidth="1"/>
    <col min="24" max="24" width="6.109375" style="147" customWidth="1"/>
    <col min="25" max="16384" width="11.44140625" style="147"/>
  </cols>
  <sheetData>
    <row r="1" spans="1:26" s="139" customFormat="1" ht="15" thickBot="1" x14ac:dyDescent="0.35">
      <c r="A1" s="139" t="s">
        <v>12</v>
      </c>
      <c r="B1" s="140" t="s">
        <v>54</v>
      </c>
      <c r="C1" s="141" t="s">
        <v>55</v>
      </c>
      <c r="D1" s="141"/>
      <c r="E1" s="142" t="s">
        <v>7</v>
      </c>
      <c r="F1" s="142" t="s">
        <v>2</v>
      </c>
      <c r="G1" s="142" t="s">
        <v>3</v>
      </c>
      <c r="H1" s="142" t="s">
        <v>4</v>
      </c>
      <c r="I1" s="142" t="s">
        <v>56</v>
      </c>
      <c r="J1" s="142" t="s">
        <v>57</v>
      </c>
      <c r="K1" s="143" t="s">
        <v>58</v>
      </c>
      <c r="L1" s="144"/>
      <c r="M1" s="144"/>
      <c r="N1" s="144"/>
      <c r="O1" s="144"/>
      <c r="P1" s="145"/>
      <c r="Q1" s="144"/>
      <c r="R1" s="144"/>
      <c r="S1" s="141" t="s">
        <v>12</v>
      </c>
    </row>
    <row r="2" spans="1:26" ht="15" thickBot="1" x14ac:dyDescent="0.35">
      <c r="A2" s="146" t="s">
        <v>12</v>
      </c>
      <c r="B2" s="147" t="s">
        <v>708</v>
      </c>
      <c r="C2" s="148" t="s">
        <v>60</v>
      </c>
      <c r="D2" s="149"/>
      <c r="E2" s="150" t="s">
        <v>701</v>
      </c>
      <c r="F2" s="151">
        <f>SUM(F3:F10)</f>
        <v>7</v>
      </c>
      <c r="G2" s="151">
        <f>SUM(G3:G10)</f>
        <v>4</v>
      </c>
      <c r="H2" s="151">
        <f>SUM(H3:H10)</f>
        <v>1</v>
      </c>
      <c r="I2" s="151">
        <f>SUM(F2:H2)</f>
        <v>12</v>
      </c>
      <c r="J2" s="151">
        <f>SUM(J3:J6)/COUNTIF(J3:J6,"&gt;-1")</f>
        <v>3.1250000000000004</v>
      </c>
      <c r="K2" s="151"/>
      <c r="R2" s="152"/>
    </row>
    <row r="3" spans="1:26" ht="15" thickBot="1" x14ac:dyDescent="0.35">
      <c r="A3" s="146" t="s">
        <v>12</v>
      </c>
      <c r="B3" s="147" t="s">
        <v>709</v>
      </c>
      <c r="C3" s="148" t="s">
        <v>63</v>
      </c>
      <c r="E3" s="153" t="s">
        <v>710</v>
      </c>
      <c r="F3" s="154">
        <f>COUNTIF(C2:C3,"Oui")</f>
        <v>1</v>
      </c>
      <c r="G3" s="154">
        <f>COUNTIF(C2:C3,"Non")</f>
        <v>1</v>
      </c>
      <c r="H3" s="154">
        <f>COUNTIF(C2:C3,"Pas")</f>
        <v>0</v>
      </c>
      <c r="I3" s="154">
        <f t="shared" ref="I3:I5" si="0">SUM(F3:H3)</f>
        <v>2</v>
      </c>
      <c r="J3" s="155">
        <f>IF(I3=H3,0,5*F3/SUM(F3,G3))</f>
        <v>2.5</v>
      </c>
      <c r="K3" s="153">
        <v>3</v>
      </c>
      <c r="R3" s="156"/>
    </row>
    <row r="4" spans="1:26" ht="15" thickBot="1" x14ac:dyDescent="0.35">
      <c r="A4" s="146" t="s">
        <v>12</v>
      </c>
      <c r="B4" s="147" t="s">
        <v>711</v>
      </c>
      <c r="C4" s="148" t="s">
        <v>60</v>
      </c>
      <c r="E4" s="153" t="s">
        <v>712</v>
      </c>
      <c r="F4" s="154">
        <f>COUNTIF(C4:C6,"Oui")</f>
        <v>2</v>
      </c>
      <c r="G4" s="154">
        <f>COUNTIF(C4:C6,"Non")</f>
        <v>1</v>
      </c>
      <c r="H4" s="154">
        <f>COUNTIF(C4:C6,"Pas")</f>
        <v>0</v>
      </c>
      <c r="I4" s="154">
        <f t="shared" si="0"/>
        <v>3</v>
      </c>
      <c r="J4" s="155">
        <f t="shared" ref="J4:J6" si="1">IF(I4=H4,0,5*F4/SUM(F4,G4))</f>
        <v>3.3333333333333335</v>
      </c>
      <c r="K4" s="153">
        <v>3</v>
      </c>
      <c r="S4" s="157"/>
    </row>
    <row r="5" spans="1:26" ht="15" thickBot="1" x14ac:dyDescent="0.35">
      <c r="A5" s="146" t="s">
        <v>12</v>
      </c>
      <c r="B5" s="147" t="s">
        <v>713</v>
      </c>
      <c r="C5" s="148" t="s">
        <v>63</v>
      </c>
      <c r="E5" s="153" t="s">
        <v>714</v>
      </c>
      <c r="F5" s="153">
        <f>COUNTIF(C7:C9,"Oui")</f>
        <v>2</v>
      </c>
      <c r="G5" s="153">
        <f>COUNTIF(C7:C9,"Non")</f>
        <v>1</v>
      </c>
      <c r="H5" s="153">
        <f>COUNTIF(C7:C9,"Pas")</f>
        <v>0</v>
      </c>
      <c r="I5" s="153">
        <f t="shared" si="0"/>
        <v>3</v>
      </c>
      <c r="J5" s="155">
        <f t="shared" si="1"/>
        <v>3.3333333333333335</v>
      </c>
      <c r="K5" s="153">
        <v>3</v>
      </c>
      <c r="S5" s="157"/>
    </row>
    <row r="6" spans="1:26" ht="15" thickBot="1" x14ac:dyDescent="0.35">
      <c r="A6" s="146" t="s">
        <v>12</v>
      </c>
      <c r="B6" s="147" t="s">
        <v>715</v>
      </c>
      <c r="C6" s="148" t="s">
        <v>60</v>
      </c>
      <c r="E6" s="153" t="s">
        <v>716</v>
      </c>
      <c r="F6" s="153">
        <f>COUNTIF(C10:C13,"Oui")</f>
        <v>2</v>
      </c>
      <c r="G6" s="153">
        <f>COUNTIF(C10:C13,"Non")</f>
        <v>1</v>
      </c>
      <c r="H6" s="153">
        <f>COUNTIF(C10:C13,"Pas")</f>
        <v>1</v>
      </c>
      <c r="I6" s="153">
        <f>SUM(F6:H6)</f>
        <v>4</v>
      </c>
      <c r="J6" s="155">
        <f t="shared" si="1"/>
        <v>3.3333333333333335</v>
      </c>
      <c r="K6" s="153">
        <v>3</v>
      </c>
      <c r="S6" s="157"/>
    </row>
    <row r="7" spans="1:26" ht="15" thickBot="1" x14ac:dyDescent="0.35">
      <c r="A7" s="146" t="s">
        <v>12</v>
      </c>
      <c r="B7" s="147" t="s">
        <v>717</v>
      </c>
      <c r="C7" s="148" t="s">
        <v>63</v>
      </c>
      <c r="E7" s="239">
        <f>COUNTIF(J3:J6,"&gt;-1")</f>
        <v>4</v>
      </c>
      <c r="F7" s="239"/>
      <c r="G7" s="239"/>
      <c r="H7" s="239"/>
      <c r="I7" s="239"/>
      <c r="J7" s="239"/>
      <c r="K7" s="239"/>
      <c r="S7" s="157"/>
    </row>
    <row r="8" spans="1:26" ht="15" thickBot="1" x14ac:dyDescent="0.35">
      <c r="A8" s="146" t="s">
        <v>12</v>
      </c>
      <c r="B8" s="147" t="s">
        <v>718</v>
      </c>
      <c r="C8" s="148" t="s">
        <v>60</v>
      </c>
      <c r="E8" s="239"/>
      <c r="F8" s="239"/>
      <c r="G8" s="239"/>
      <c r="H8" s="239"/>
      <c r="I8" s="239"/>
      <c r="J8" s="239"/>
      <c r="K8" s="239"/>
      <c r="S8" s="157"/>
    </row>
    <row r="9" spans="1:26" ht="15" thickBot="1" x14ac:dyDescent="0.35">
      <c r="A9" s="146" t="s">
        <v>12</v>
      </c>
      <c r="B9" s="147" t="s">
        <v>719</v>
      </c>
      <c r="C9" s="148" t="s">
        <v>60</v>
      </c>
      <c r="E9" s="239"/>
      <c r="F9" s="239"/>
      <c r="G9" s="239"/>
      <c r="H9" s="239"/>
      <c r="I9" s="239"/>
      <c r="J9" s="239"/>
      <c r="K9" s="239"/>
      <c r="S9" s="157"/>
    </row>
    <row r="10" spans="1:26" ht="15" thickBot="1" x14ac:dyDescent="0.35">
      <c r="A10" s="146" t="s">
        <v>12</v>
      </c>
      <c r="B10" s="147" t="s">
        <v>720</v>
      </c>
      <c r="C10" s="148" t="s">
        <v>60</v>
      </c>
      <c r="E10" s="239"/>
      <c r="F10" s="239"/>
      <c r="G10" s="239"/>
      <c r="H10" s="239"/>
      <c r="I10" s="239"/>
      <c r="J10" s="239"/>
      <c r="K10" s="239"/>
      <c r="S10" s="157"/>
    </row>
    <row r="11" spans="1:26" ht="15" thickBot="1" x14ac:dyDescent="0.35">
      <c r="A11" s="146" t="s">
        <v>12</v>
      </c>
      <c r="B11" s="147" t="s">
        <v>721</v>
      </c>
      <c r="C11" s="148" t="s">
        <v>63</v>
      </c>
      <c r="J11" s="156"/>
      <c r="K11" s="156"/>
      <c r="L11" s="156"/>
      <c r="M11" s="156"/>
      <c r="N11" s="156"/>
      <c r="O11" s="156"/>
      <c r="P11" s="156"/>
      <c r="Q11" s="156"/>
      <c r="R11" s="156"/>
      <c r="S11" s="157"/>
    </row>
    <row r="12" spans="1:26" ht="15" thickBot="1" x14ac:dyDescent="0.35">
      <c r="A12" s="158"/>
      <c r="B12" s="147" t="s">
        <v>722</v>
      </c>
      <c r="C12" s="148" t="s">
        <v>69</v>
      </c>
      <c r="J12" s="159"/>
      <c r="K12" s="224"/>
      <c r="L12" s="224"/>
      <c r="M12" s="224"/>
      <c r="N12" s="224"/>
      <c r="O12" s="224"/>
      <c r="P12" s="224"/>
      <c r="Q12" s="224"/>
      <c r="R12" s="224"/>
      <c r="S12" s="224"/>
      <c r="T12" s="224"/>
      <c r="U12" s="224"/>
      <c r="V12" s="224"/>
      <c r="W12" s="224"/>
      <c r="X12" s="224"/>
      <c r="Y12" s="224"/>
      <c r="Z12" s="224"/>
    </row>
    <row r="13" spans="1:26" ht="15" thickBot="1" x14ac:dyDescent="0.35">
      <c r="A13" s="139"/>
      <c r="B13" s="147" t="s">
        <v>723</v>
      </c>
      <c r="C13" s="148" t="s">
        <v>60</v>
      </c>
      <c r="J13" s="159"/>
      <c r="K13" s="224"/>
      <c r="L13" s="224"/>
      <c r="M13" s="224"/>
      <c r="N13" s="224"/>
      <c r="O13" s="224"/>
      <c r="P13" s="224"/>
      <c r="Q13" s="224"/>
      <c r="R13" s="224"/>
      <c r="S13" s="224"/>
      <c r="T13" s="224"/>
      <c r="U13" s="224"/>
      <c r="V13" s="224"/>
      <c r="W13" s="224"/>
      <c r="X13" s="224"/>
      <c r="Y13" s="224"/>
    </row>
    <row r="14" spans="1:26" x14ac:dyDescent="0.3">
      <c r="J14" s="159"/>
      <c r="K14" s="224"/>
      <c r="L14" s="224"/>
      <c r="M14" s="224"/>
      <c r="N14" s="224"/>
      <c r="O14" s="224"/>
      <c r="P14" s="224"/>
      <c r="Q14" s="224"/>
      <c r="R14" s="224"/>
      <c r="S14" s="224"/>
      <c r="T14" s="224"/>
      <c r="U14" s="224"/>
      <c r="V14" s="224"/>
      <c r="W14" s="224"/>
      <c r="X14" s="224"/>
      <c r="Y14" s="224"/>
    </row>
    <row r="15" spans="1:26" x14ac:dyDescent="0.3">
      <c r="J15" s="159"/>
      <c r="K15" s="159"/>
      <c r="L15" s="159"/>
      <c r="M15" s="159"/>
      <c r="N15" s="159"/>
      <c r="O15" s="159"/>
      <c r="P15" s="159"/>
      <c r="Q15" s="159"/>
      <c r="R15" s="159"/>
      <c r="S15" s="159"/>
      <c r="T15" s="159"/>
      <c r="U15" s="159"/>
      <c r="V15" s="159"/>
      <c r="W15" s="159"/>
      <c r="X15" s="159"/>
      <c r="Y15" s="159"/>
    </row>
    <row r="16" spans="1:26" x14ac:dyDescent="0.3">
      <c r="J16" s="159"/>
      <c r="K16" s="159"/>
      <c r="L16" s="159"/>
      <c r="M16" s="159"/>
      <c r="N16" s="159"/>
      <c r="O16" s="159"/>
      <c r="P16" s="159"/>
      <c r="Q16" s="159"/>
      <c r="R16" s="159"/>
      <c r="S16" s="159"/>
      <c r="T16" s="159"/>
      <c r="U16" s="159"/>
      <c r="V16" s="159"/>
      <c r="W16" s="159"/>
      <c r="X16" s="159"/>
      <c r="Y16" s="159"/>
    </row>
    <row r="17" spans="1:28" x14ac:dyDescent="0.3">
      <c r="J17" s="159"/>
      <c r="K17" s="159"/>
      <c r="L17" s="159"/>
      <c r="M17" s="159"/>
      <c r="N17" s="159"/>
      <c r="O17" s="159"/>
      <c r="P17" s="159"/>
      <c r="Q17" s="159"/>
      <c r="R17" s="159"/>
      <c r="S17" s="159"/>
      <c r="T17" s="159"/>
      <c r="U17" s="159"/>
      <c r="V17" s="159"/>
      <c r="W17" s="159"/>
      <c r="X17" s="159"/>
      <c r="Y17" s="159"/>
    </row>
    <row r="18" spans="1:28" x14ac:dyDescent="0.3">
      <c r="J18" s="159"/>
      <c r="K18" s="159"/>
      <c r="L18" s="159"/>
      <c r="M18" s="159"/>
      <c r="N18" s="159"/>
      <c r="O18" s="159"/>
      <c r="P18" s="159"/>
      <c r="Q18" s="159"/>
      <c r="R18" s="159"/>
      <c r="S18" s="159"/>
      <c r="T18" s="159"/>
      <c r="U18" s="159"/>
      <c r="V18" s="159"/>
      <c r="W18" s="159"/>
      <c r="X18" s="159"/>
      <c r="Y18" s="159"/>
    </row>
    <row r="19" spans="1:28" x14ac:dyDescent="0.3">
      <c r="J19" s="159"/>
      <c r="K19" s="159"/>
      <c r="L19" s="159"/>
      <c r="M19" s="159"/>
      <c r="N19" s="159"/>
      <c r="O19" s="159"/>
      <c r="P19" s="159"/>
      <c r="Q19" s="159"/>
      <c r="R19" s="159"/>
      <c r="S19" s="159"/>
      <c r="T19" s="159"/>
      <c r="U19" s="159"/>
      <c r="V19" s="159"/>
      <c r="W19" s="159"/>
      <c r="X19" s="159"/>
      <c r="Y19" s="159"/>
      <c r="Z19" s="159"/>
      <c r="AA19" s="159"/>
      <c r="AB19" s="159"/>
    </row>
    <row r="20" spans="1:28" x14ac:dyDescent="0.3">
      <c r="J20" s="159" t="s">
        <v>12</v>
      </c>
      <c r="K20" s="159"/>
      <c r="L20" s="159"/>
      <c r="M20" s="159"/>
      <c r="N20" s="159"/>
      <c r="O20" s="159"/>
      <c r="P20" s="159"/>
      <c r="Q20" s="159"/>
      <c r="R20" s="159"/>
      <c r="S20" s="159"/>
      <c r="T20" s="159"/>
      <c r="U20" s="159"/>
      <c r="V20" s="159"/>
      <c r="W20" s="159"/>
      <c r="X20" s="159"/>
      <c r="Y20" s="159"/>
      <c r="Z20" s="159"/>
      <c r="AA20" s="159"/>
      <c r="AB20" s="159"/>
    </row>
    <row r="21" spans="1:28" x14ac:dyDescent="0.3">
      <c r="J21" s="159"/>
      <c r="K21" s="159"/>
      <c r="L21" s="159"/>
      <c r="M21" s="159"/>
      <c r="N21" s="159"/>
      <c r="O21" s="159"/>
      <c r="P21" s="159"/>
      <c r="Q21" s="159"/>
      <c r="R21" s="159"/>
      <c r="S21" s="159"/>
      <c r="T21" s="159"/>
      <c r="U21" s="159"/>
      <c r="V21" s="159"/>
      <c r="W21" s="159"/>
      <c r="X21" s="159"/>
      <c r="Y21" s="159"/>
      <c r="Z21" s="159"/>
      <c r="AA21" s="159"/>
      <c r="AB21" s="159"/>
    </row>
    <row r="22" spans="1:28" x14ac:dyDescent="0.3">
      <c r="J22" s="224"/>
      <c r="K22" s="224"/>
      <c r="L22" s="224"/>
      <c r="M22" s="224"/>
      <c r="N22" s="224"/>
      <c r="O22" s="224"/>
      <c r="P22" s="224"/>
      <c r="Q22" s="224"/>
      <c r="R22" s="224"/>
      <c r="S22" s="224"/>
      <c r="T22" s="224"/>
      <c r="U22" s="224"/>
      <c r="V22" s="224"/>
      <c r="W22" s="224"/>
      <c r="X22" s="224"/>
      <c r="Y22" s="224"/>
      <c r="Z22" s="224"/>
      <c r="AA22" s="224"/>
      <c r="AB22" s="224"/>
    </row>
    <row r="23" spans="1:28" x14ac:dyDescent="0.3">
      <c r="B23" s="240"/>
      <c r="C23" s="240"/>
      <c r="D23" s="240"/>
      <c r="E23" s="240"/>
      <c r="F23" s="240"/>
      <c r="G23" s="240"/>
      <c r="H23" s="240"/>
      <c r="I23" s="240"/>
      <c r="J23" s="240"/>
      <c r="K23" s="240"/>
      <c r="L23" s="240"/>
      <c r="M23" s="240"/>
      <c r="N23" s="240"/>
      <c r="O23" s="240"/>
      <c r="P23" s="240"/>
      <c r="Q23" s="240"/>
      <c r="R23" s="240"/>
    </row>
    <row r="24" spans="1:28" x14ac:dyDescent="0.3">
      <c r="B24" s="240"/>
      <c r="C24" s="222"/>
      <c r="D24" s="222"/>
      <c r="E24" s="222"/>
      <c r="F24" s="222"/>
      <c r="G24" s="222"/>
      <c r="H24" s="222"/>
      <c r="I24" s="222"/>
      <c r="J24" s="222"/>
      <c r="K24" s="222"/>
      <c r="L24" s="222"/>
      <c r="M24" s="222"/>
      <c r="N24" s="222"/>
      <c r="O24" s="222"/>
      <c r="P24" s="222"/>
      <c r="Q24" s="222"/>
      <c r="R24" s="220"/>
    </row>
    <row r="25" spans="1:28" x14ac:dyDescent="0.3">
      <c r="B25" s="240"/>
      <c r="C25" s="222"/>
      <c r="D25" s="222"/>
      <c r="E25" s="222"/>
      <c r="F25" s="222"/>
      <c r="G25" s="222"/>
      <c r="H25" s="222"/>
      <c r="I25" s="222"/>
      <c r="J25" s="222"/>
      <c r="K25" s="222"/>
      <c r="L25" s="222"/>
      <c r="M25" s="222"/>
      <c r="N25" s="222"/>
      <c r="O25" s="222"/>
      <c r="P25" s="222"/>
      <c r="Q25" s="222"/>
      <c r="R25" s="220"/>
      <c r="T25" s="161"/>
      <c r="U25" s="161"/>
      <c r="V25" s="161"/>
    </row>
    <row r="26" spans="1:28" ht="14.4" customHeight="1" x14ac:dyDescent="0.3">
      <c r="A26" s="161"/>
      <c r="B26" s="241"/>
      <c r="C26" s="241"/>
      <c r="D26" s="241"/>
      <c r="E26" s="241"/>
      <c r="F26" s="241"/>
      <c r="G26" s="241"/>
      <c r="H26" s="241"/>
      <c r="I26" s="241"/>
      <c r="J26" s="241"/>
      <c r="K26" s="241"/>
      <c r="L26" s="241"/>
      <c r="M26" s="241"/>
      <c r="N26" s="241"/>
      <c r="O26" s="241"/>
      <c r="P26" s="241"/>
      <c r="Q26" s="241"/>
      <c r="R26" s="220"/>
    </row>
    <row r="27" spans="1:28" x14ac:dyDescent="0.3">
      <c r="C27" s="147"/>
    </row>
    <row r="28" spans="1:28" x14ac:dyDescent="0.3">
      <c r="A28" s="161"/>
    </row>
    <row r="29" spans="1:28" x14ac:dyDescent="0.3">
      <c r="A29" s="224"/>
      <c r="C29" s="224"/>
      <c r="D29" s="224"/>
      <c r="E29" s="224"/>
      <c r="F29" s="224"/>
      <c r="G29" s="224"/>
      <c r="H29" s="224"/>
      <c r="I29" s="224"/>
      <c r="J29" s="224"/>
      <c r="K29" s="224"/>
      <c r="L29" s="224"/>
      <c r="M29" s="224"/>
      <c r="N29" s="224"/>
      <c r="O29" s="224"/>
      <c r="P29" s="224"/>
      <c r="Q29" s="224"/>
      <c r="R29" s="224"/>
      <c r="S29" s="224"/>
    </row>
    <row r="30" spans="1:28" x14ac:dyDescent="0.3">
      <c r="A30" s="161"/>
      <c r="B30" s="161"/>
    </row>
    <row r="31" spans="1:28" x14ac:dyDescent="0.3">
      <c r="A31" s="224"/>
      <c r="C31" s="147"/>
    </row>
    <row r="32" spans="1:28" x14ac:dyDescent="0.3">
      <c r="A32" s="161"/>
    </row>
    <row r="33" spans="1:33" x14ac:dyDescent="0.3">
      <c r="A33" s="224"/>
      <c r="B33" s="224"/>
      <c r="C33" s="147"/>
    </row>
    <row r="34" spans="1:33" x14ac:dyDescent="0.3">
      <c r="A34" s="161"/>
      <c r="D34" s="161"/>
      <c r="E34" s="161"/>
      <c r="F34" s="161"/>
      <c r="G34" s="161"/>
      <c r="H34" s="161"/>
      <c r="I34" s="161"/>
    </row>
    <row r="35" spans="1:33" x14ac:dyDescent="0.3">
      <c r="A35" s="224"/>
      <c r="C35" s="224"/>
      <c r="D35" s="224"/>
      <c r="E35" s="224"/>
      <c r="F35" s="224"/>
      <c r="G35" s="224"/>
      <c r="H35" s="224"/>
      <c r="I35" s="224"/>
    </row>
    <row r="37" spans="1:33" x14ac:dyDescent="0.3">
      <c r="A37" s="223"/>
      <c r="C37" s="163"/>
      <c r="D37" s="223"/>
      <c r="E37" s="223"/>
      <c r="F37" s="223"/>
      <c r="G37" s="223"/>
      <c r="H37" s="223"/>
      <c r="I37" s="223"/>
      <c r="J37" s="223"/>
      <c r="K37" s="223"/>
      <c r="L37" s="223"/>
      <c r="M37" s="223"/>
      <c r="N37" s="223"/>
      <c r="O37" s="223"/>
      <c r="P37" s="223"/>
      <c r="Q37" s="223"/>
      <c r="R37" s="223"/>
      <c r="S37" s="223"/>
      <c r="T37" s="223"/>
      <c r="U37" s="223"/>
      <c r="V37" s="223"/>
      <c r="W37" s="223"/>
      <c r="X37" s="223"/>
      <c r="Y37" s="223"/>
      <c r="Z37" s="223"/>
      <c r="AA37" s="223"/>
      <c r="AB37" s="223"/>
      <c r="AC37" s="223"/>
      <c r="AD37" s="223"/>
      <c r="AE37" s="223"/>
      <c r="AF37" s="223"/>
      <c r="AG37" s="223"/>
    </row>
    <row r="38" spans="1:33" x14ac:dyDescent="0.3">
      <c r="B38" s="161"/>
    </row>
    <row r="39" spans="1:33" x14ac:dyDescent="0.3">
      <c r="B39" s="224"/>
    </row>
    <row r="41" spans="1:33" x14ac:dyDescent="0.3">
      <c r="B41" s="223"/>
    </row>
  </sheetData>
  <dataValidations count="1">
    <dataValidation type="list" allowBlank="1" showInputMessage="1" showErrorMessage="1" sqref="C2:C13">
      <formula1>"Oui,Non,Pas"</formula1>
    </dataValidation>
  </dataValidation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7"/>
  <sheetViews>
    <sheetView zoomScale="55" zoomScaleNormal="55" workbookViewId="0">
      <selection activeCell="J18" sqref="J18:Y18"/>
    </sheetView>
  </sheetViews>
  <sheetFormatPr baseColWidth="10" defaultColWidth="11.44140625" defaultRowHeight="13.2" x14ac:dyDescent="0.25"/>
  <cols>
    <col min="1" max="1" width="10.5546875" style="7" customWidth="1"/>
    <col min="2" max="2" width="103.33203125" style="7" customWidth="1"/>
    <col min="3" max="3" width="11.44140625" style="49"/>
    <col min="4" max="4" width="11.44140625" style="7"/>
    <col min="5" max="5" width="69" style="7" customWidth="1"/>
    <col min="6" max="6" width="10.109375" style="7" customWidth="1"/>
    <col min="7" max="7" width="12.5546875" style="7" customWidth="1"/>
    <col min="8" max="8" width="10.33203125" style="7" customWidth="1"/>
    <col min="9" max="9" width="7.6640625" style="7" customWidth="1"/>
    <col min="10" max="10" width="6" style="7" customWidth="1"/>
    <col min="11" max="14" width="11.44140625" style="7"/>
    <col min="15" max="15" width="21.109375" style="7" customWidth="1"/>
    <col min="16" max="16" width="28.33203125" style="7" customWidth="1"/>
    <col min="17" max="17" width="29" style="7" customWidth="1"/>
    <col min="18" max="18" width="5" style="7" customWidth="1"/>
    <col min="19" max="19" width="8.109375" style="7" customWidth="1"/>
    <col min="20" max="20" width="6" style="7" customWidth="1"/>
    <col min="21" max="21" width="1.88671875" style="7" customWidth="1"/>
    <col min="22" max="22" width="0.44140625" style="7" customWidth="1"/>
    <col min="23" max="23" width="5.109375" style="7" customWidth="1"/>
    <col min="24" max="24" width="6.109375" style="7" customWidth="1"/>
    <col min="25" max="16384" width="11.44140625" style="7"/>
  </cols>
  <sheetData>
    <row r="1" spans="1:26" s="25" customFormat="1" ht="18" customHeight="1" thickBot="1" x14ac:dyDescent="0.3">
      <c r="A1" s="25" t="s">
        <v>12</v>
      </c>
      <c r="B1" s="26" t="s">
        <v>54</v>
      </c>
      <c r="C1" s="27" t="s">
        <v>55</v>
      </c>
      <c r="D1" s="27"/>
      <c r="E1" s="28" t="s">
        <v>7</v>
      </c>
      <c r="F1" s="28" t="s">
        <v>2</v>
      </c>
      <c r="G1" s="28" t="s">
        <v>3</v>
      </c>
      <c r="H1" s="28" t="s">
        <v>4</v>
      </c>
      <c r="I1" s="28" t="s">
        <v>56</v>
      </c>
      <c r="J1" s="28" t="s">
        <v>57</v>
      </c>
      <c r="K1" s="29" t="s">
        <v>58</v>
      </c>
      <c r="L1" s="30"/>
      <c r="M1" s="30"/>
      <c r="N1" s="30"/>
      <c r="O1" s="30"/>
      <c r="P1" s="31"/>
      <c r="Q1" s="30"/>
      <c r="R1" s="30"/>
      <c r="S1" s="27" t="s">
        <v>12</v>
      </c>
    </row>
    <row r="2" spans="1:26" ht="14.4" thickBot="1" x14ac:dyDescent="0.3">
      <c r="A2" s="32" t="s">
        <v>12</v>
      </c>
      <c r="B2" s="33" t="s">
        <v>59</v>
      </c>
      <c r="C2" s="34" t="s">
        <v>60</v>
      </c>
      <c r="D2" s="35"/>
      <c r="E2" s="36" t="s">
        <v>61</v>
      </c>
      <c r="F2" s="37">
        <f>SUM(F3:F4)</f>
        <v>4</v>
      </c>
      <c r="G2" s="37">
        <f>SUM(G3:G4)</f>
        <v>3</v>
      </c>
      <c r="H2" s="37">
        <f>SUM(H3:H4)</f>
        <v>1</v>
      </c>
      <c r="I2" s="37">
        <f>SUM(F2:H2)</f>
        <v>8</v>
      </c>
      <c r="J2" s="38">
        <f>IF(L11=0,0,SUM(J3:J4)/L11)</f>
        <v>2.9166666666666665</v>
      </c>
      <c r="K2" s="39">
        <v>3</v>
      </c>
      <c r="L2" s="33"/>
      <c r="M2" s="33"/>
      <c r="N2" s="33"/>
      <c r="O2" s="33"/>
      <c r="P2" s="33"/>
      <c r="Q2" s="33"/>
      <c r="R2" s="40"/>
      <c r="S2" s="33"/>
    </row>
    <row r="3" spans="1:26" ht="14.4" thickBot="1" x14ac:dyDescent="0.3">
      <c r="A3" s="41" t="s">
        <v>12</v>
      </c>
      <c r="B3" s="42" t="s">
        <v>62</v>
      </c>
      <c r="C3" s="34" t="s">
        <v>63</v>
      </c>
      <c r="D3" s="33"/>
      <c r="E3" s="43" t="s">
        <v>64</v>
      </c>
      <c r="F3" s="43">
        <f>COUNTIF(C2:C5,"Oui")</f>
        <v>2</v>
      </c>
      <c r="G3" s="43">
        <f>COUNTIF(C2:C5,"Non")</f>
        <v>2</v>
      </c>
      <c r="H3" s="43">
        <f>COUNTIF(C2:C5,"Pas")</f>
        <v>0</v>
      </c>
      <c r="I3" s="44">
        <f>SUM(F3:H3)</f>
        <v>4</v>
      </c>
      <c r="J3" s="38">
        <f>IF(H3=I3,0,5*(F3/SUM(F3:G3)))</f>
        <v>2.5</v>
      </c>
      <c r="K3" s="39">
        <v>3</v>
      </c>
      <c r="L3" s="33"/>
      <c r="M3" s="33"/>
      <c r="N3" s="33"/>
      <c r="O3" s="33"/>
      <c r="P3" s="33"/>
      <c r="Q3" s="33"/>
      <c r="R3" s="45"/>
      <c r="S3" s="33"/>
    </row>
    <row r="4" spans="1:26" ht="14.4" thickBot="1" x14ac:dyDescent="0.3">
      <c r="B4" s="10" t="s">
        <v>65</v>
      </c>
      <c r="C4" s="34" t="s">
        <v>63</v>
      </c>
      <c r="E4" s="46" t="s">
        <v>66</v>
      </c>
      <c r="F4" s="43">
        <f>COUNTIF(C6:C9,"Oui")</f>
        <v>2</v>
      </c>
      <c r="G4" s="46">
        <f>COUNTIF(C6:C9,"Non")</f>
        <v>1</v>
      </c>
      <c r="H4" s="46">
        <f>COUNTIF(C6:C9,"Pas")</f>
        <v>1</v>
      </c>
      <c r="I4" s="44">
        <f>SUM(F4:H4)</f>
        <v>4</v>
      </c>
      <c r="J4" s="38">
        <f>IF(H4=I4,0,5*(F4/SUM(F4:G4)))</f>
        <v>3.333333333333333</v>
      </c>
      <c r="K4" s="47">
        <v>3</v>
      </c>
      <c r="S4" s="8"/>
    </row>
    <row r="5" spans="1:26" ht="12.75" customHeight="1" thickBot="1" x14ac:dyDescent="0.3">
      <c r="B5" s="10" t="s">
        <v>67</v>
      </c>
      <c r="C5" s="34" t="s">
        <v>60</v>
      </c>
      <c r="E5" s="47"/>
      <c r="F5" s="47"/>
      <c r="G5" s="47"/>
      <c r="H5" s="47"/>
      <c r="I5" s="47"/>
      <c r="J5" s="48" t="s">
        <v>12</v>
      </c>
      <c r="K5" s="47"/>
      <c r="S5" s="8"/>
    </row>
    <row r="6" spans="1:26" ht="12.75" customHeight="1" thickBot="1" x14ac:dyDescent="0.3">
      <c r="B6" s="7" t="s">
        <v>68</v>
      </c>
      <c r="C6" s="34" t="s">
        <v>69</v>
      </c>
      <c r="J6" s="17"/>
      <c r="S6" s="8"/>
    </row>
    <row r="7" spans="1:26" ht="14.25" customHeight="1" thickBot="1" x14ac:dyDescent="0.3">
      <c r="B7" s="7" t="s">
        <v>70</v>
      </c>
      <c r="C7" s="34" t="s">
        <v>63</v>
      </c>
      <c r="J7" s="17" t="s">
        <v>12</v>
      </c>
      <c r="S7" s="8"/>
    </row>
    <row r="8" spans="1:26" ht="12.75" customHeight="1" thickBot="1" x14ac:dyDescent="0.3">
      <c r="B8" s="10" t="s">
        <v>71</v>
      </c>
      <c r="C8" s="34" t="s">
        <v>60</v>
      </c>
      <c r="J8" s="17" t="s">
        <v>12</v>
      </c>
      <c r="S8" s="8"/>
    </row>
    <row r="9" spans="1:26" ht="13.8" thickBot="1" x14ac:dyDescent="0.3">
      <c r="B9" s="7" t="s">
        <v>72</v>
      </c>
      <c r="C9" s="34" t="s">
        <v>60</v>
      </c>
      <c r="J9" s="17" t="s">
        <v>12</v>
      </c>
      <c r="S9" s="8"/>
    </row>
    <row r="10" spans="1:26" ht="13.8" thickBot="1" x14ac:dyDescent="0.3">
      <c r="B10" s="7">
        <f>COUNTIF(J2:J3,"&gt;-1")</f>
        <v>2</v>
      </c>
      <c r="C10" s="34"/>
      <c r="J10" s="17"/>
      <c r="S10" s="8"/>
    </row>
    <row r="11" spans="1:26" x14ac:dyDescent="0.25">
      <c r="J11" s="17"/>
      <c r="L11" s="7">
        <f>COUNTIF(J3:J4,"&gt;-1")</f>
        <v>2</v>
      </c>
      <c r="S11" s="8"/>
    </row>
    <row r="12" spans="1:26" x14ac:dyDescent="0.25">
      <c r="A12" s="24"/>
      <c r="B12" s="33"/>
      <c r="C12" s="50"/>
      <c r="D12" s="33"/>
      <c r="E12" s="33"/>
      <c r="F12" s="33"/>
      <c r="G12" s="33"/>
      <c r="H12" s="33"/>
      <c r="I12" s="33"/>
      <c r="J12" s="557"/>
      <c r="K12" s="558"/>
      <c r="L12" s="558"/>
      <c r="M12" s="558"/>
      <c r="N12" s="558"/>
      <c r="O12" s="558"/>
      <c r="P12" s="558"/>
      <c r="Q12" s="558"/>
      <c r="R12" s="558"/>
      <c r="S12" s="556"/>
      <c r="T12" s="556"/>
      <c r="U12" s="556"/>
      <c r="V12" s="556"/>
      <c r="W12" s="556"/>
      <c r="X12" s="556"/>
      <c r="Y12" s="556"/>
      <c r="Z12" s="556"/>
    </row>
    <row r="13" spans="1:26" x14ac:dyDescent="0.25">
      <c r="A13" s="25"/>
      <c r="B13" s="33"/>
      <c r="C13" s="50"/>
      <c r="D13" s="33"/>
      <c r="E13" s="33"/>
      <c r="F13" s="33"/>
      <c r="G13" s="33"/>
      <c r="H13" s="33"/>
      <c r="I13" s="33"/>
      <c r="J13" s="557"/>
      <c r="K13" s="558"/>
      <c r="L13" s="558"/>
      <c r="M13" s="558"/>
      <c r="N13" s="558"/>
      <c r="O13" s="558"/>
      <c r="P13" s="558"/>
      <c r="Q13" s="558"/>
      <c r="R13" s="558"/>
      <c r="S13" s="558"/>
      <c r="T13" s="558"/>
      <c r="U13" s="558"/>
      <c r="V13" s="558"/>
      <c r="W13" s="558"/>
      <c r="X13" s="558"/>
      <c r="Y13" s="558"/>
    </row>
    <row r="14" spans="1:26" x14ac:dyDescent="0.25">
      <c r="J14" s="557"/>
      <c r="K14" s="558"/>
      <c r="L14" s="558"/>
      <c r="M14" s="558"/>
      <c r="N14" s="558"/>
      <c r="O14" s="558"/>
      <c r="P14" s="558"/>
      <c r="Q14" s="558"/>
      <c r="R14" s="558"/>
      <c r="S14" s="558"/>
      <c r="T14" s="558"/>
      <c r="U14" s="558"/>
      <c r="V14" s="558"/>
      <c r="W14" s="558"/>
      <c r="X14" s="558"/>
      <c r="Y14" s="558"/>
    </row>
    <row r="15" spans="1:26" x14ac:dyDescent="0.25">
      <c r="J15" s="557"/>
      <c r="K15" s="557"/>
      <c r="L15" s="557"/>
      <c r="M15" s="557"/>
      <c r="N15" s="557"/>
      <c r="O15" s="557"/>
      <c r="P15" s="557"/>
      <c r="Q15" s="557"/>
      <c r="R15" s="557"/>
      <c r="S15" s="557"/>
      <c r="T15" s="557"/>
      <c r="U15" s="557"/>
      <c r="V15" s="557"/>
      <c r="W15" s="557"/>
      <c r="X15" s="557"/>
      <c r="Y15" s="557"/>
    </row>
    <row r="16" spans="1:26" x14ac:dyDescent="0.25">
      <c r="J16" s="557"/>
      <c r="K16" s="557"/>
      <c r="L16" s="557"/>
      <c r="M16" s="557"/>
      <c r="N16" s="557"/>
      <c r="O16" s="557"/>
      <c r="P16" s="557"/>
      <c r="Q16" s="557"/>
      <c r="R16" s="557"/>
      <c r="S16" s="557"/>
      <c r="T16" s="557"/>
      <c r="U16" s="557"/>
      <c r="V16" s="557"/>
      <c r="W16" s="557"/>
      <c r="X16" s="557"/>
      <c r="Y16" s="557"/>
    </row>
    <row r="17" spans="1:28" x14ac:dyDescent="0.25">
      <c r="J17" s="557"/>
      <c r="K17" s="557"/>
      <c r="L17" s="557"/>
      <c r="M17" s="557"/>
      <c r="N17" s="557"/>
      <c r="O17" s="557"/>
      <c r="P17" s="557"/>
      <c r="Q17" s="557"/>
      <c r="R17" s="557"/>
      <c r="S17" s="557"/>
      <c r="T17" s="557"/>
      <c r="U17" s="557"/>
      <c r="V17" s="557"/>
      <c r="W17" s="557"/>
      <c r="X17" s="557"/>
      <c r="Y17" s="557"/>
    </row>
    <row r="18" spans="1:28" x14ac:dyDescent="0.25">
      <c r="J18" s="557"/>
      <c r="K18" s="557"/>
      <c r="L18" s="557"/>
      <c r="M18" s="557"/>
      <c r="N18" s="557"/>
      <c r="O18" s="557"/>
      <c r="P18" s="557"/>
      <c r="Q18" s="557"/>
      <c r="R18" s="557"/>
      <c r="S18" s="557"/>
      <c r="T18" s="557"/>
      <c r="U18" s="557"/>
      <c r="V18" s="557"/>
      <c r="W18" s="557"/>
      <c r="X18" s="557"/>
      <c r="Y18" s="557"/>
    </row>
    <row r="19" spans="1:28" x14ac:dyDescent="0.25">
      <c r="J19" s="557"/>
      <c r="K19" s="557"/>
      <c r="L19" s="557"/>
      <c r="M19" s="557"/>
      <c r="N19" s="557"/>
      <c r="O19" s="557"/>
      <c r="P19" s="557"/>
      <c r="Q19" s="557"/>
      <c r="R19" s="557"/>
      <c r="S19" s="557"/>
      <c r="T19" s="557"/>
      <c r="U19" s="557"/>
      <c r="V19" s="557"/>
      <c r="W19" s="557"/>
      <c r="X19" s="557"/>
      <c r="Y19" s="557"/>
      <c r="Z19" s="557"/>
      <c r="AA19" s="557"/>
      <c r="AB19" s="557"/>
    </row>
    <row r="20" spans="1:28" x14ac:dyDescent="0.25">
      <c r="J20" s="557" t="s">
        <v>12</v>
      </c>
      <c r="K20" s="557"/>
      <c r="L20" s="557"/>
      <c r="M20" s="557"/>
      <c r="N20" s="557"/>
      <c r="O20" s="557"/>
      <c r="P20" s="557"/>
      <c r="Q20" s="557"/>
      <c r="R20" s="557"/>
      <c r="S20" s="557"/>
      <c r="T20" s="557"/>
      <c r="U20" s="557"/>
      <c r="V20" s="557"/>
      <c r="W20" s="557"/>
      <c r="X20" s="557"/>
      <c r="Y20" s="557"/>
      <c r="Z20" s="557"/>
      <c r="AA20" s="557"/>
      <c r="AB20" s="557"/>
    </row>
    <row r="21" spans="1:28" x14ac:dyDescent="0.25">
      <c r="J21" s="557"/>
      <c r="K21" s="557"/>
      <c r="L21" s="557"/>
      <c r="M21" s="557"/>
      <c r="N21" s="557"/>
      <c r="O21" s="557"/>
      <c r="P21" s="557"/>
      <c r="Q21" s="557"/>
      <c r="R21" s="557"/>
      <c r="S21" s="557"/>
      <c r="T21" s="557"/>
      <c r="U21" s="557"/>
      <c r="V21" s="557"/>
      <c r="W21" s="557"/>
      <c r="X21" s="557"/>
      <c r="Y21" s="557"/>
      <c r="Z21" s="557"/>
      <c r="AA21" s="557"/>
      <c r="AB21" s="557"/>
    </row>
    <row r="22" spans="1:28" x14ac:dyDescent="0.25">
      <c r="J22" s="556"/>
      <c r="K22" s="556"/>
      <c r="L22" s="556"/>
      <c r="M22" s="556"/>
      <c r="N22" s="556"/>
      <c r="O22" s="556"/>
      <c r="P22" s="556"/>
      <c r="Q22" s="556"/>
      <c r="R22" s="556"/>
      <c r="S22" s="556"/>
      <c r="T22" s="556"/>
      <c r="U22" s="556"/>
      <c r="V22" s="556"/>
      <c r="W22" s="556"/>
      <c r="X22" s="556"/>
      <c r="Y22" s="556"/>
      <c r="Z22" s="556"/>
      <c r="AA22" s="556"/>
      <c r="AB22" s="556"/>
    </row>
    <row r="23" spans="1:28" ht="17.399999999999999" x14ac:dyDescent="0.3">
      <c r="J23" s="17"/>
      <c r="Q23" s="21"/>
      <c r="R23" s="21"/>
    </row>
    <row r="24" spans="1:28" ht="17.399999999999999" x14ac:dyDescent="0.3">
      <c r="J24" s="21"/>
      <c r="K24" s="21"/>
    </row>
    <row r="25" spans="1:28" x14ac:dyDescent="0.25">
      <c r="T25" s="23"/>
      <c r="U25" s="23"/>
      <c r="V25" s="23"/>
    </row>
    <row r="26" spans="1:28" x14ac:dyDescent="0.25">
      <c r="A26" s="23"/>
      <c r="B26" s="23"/>
      <c r="D26" s="23"/>
      <c r="E26" s="23"/>
      <c r="F26" s="23"/>
      <c r="G26" s="23"/>
      <c r="H26" s="23"/>
      <c r="I26" s="23"/>
      <c r="J26" s="23"/>
      <c r="K26" s="23"/>
      <c r="L26" s="23"/>
      <c r="M26" s="23"/>
      <c r="N26" s="23"/>
      <c r="O26" s="23"/>
    </row>
    <row r="27" spans="1:28" ht="15.75" customHeight="1" x14ac:dyDescent="0.25">
      <c r="A27" s="547"/>
      <c r="B27" s="547"/>
      <c r="C27" s="547"/>
      <c r="D27" s="547"/>
      <c r="E27" s="547"/>
      <c r="F27" s="547"/>
      <c r="G27" s="547"/>
      <c r="H27" s="547"/>
      <c r="I27" s="547"/>
      <c r="J27" s="547"/>
      <c r="K27" s="547"/>
      <c r="L27" s="547"/>
      <c r="M27" s="547"/>
      <c r="N27" s="547"/>
      <c r="O27" s="548"/>
      <c r="P27" s="548"/>
      <c r="Q27" s="548"/>
      <c r="T27" s="33"/>
      <c r="U27" s="33"/>
    </row>
    <row r="28" spans="1:28" x14ac:dyDescent="0.25">
      <c r="A28" s="23"/>
    </row>
    <row r="29" spans="1:28" x14ac:dyDescent="0.25">
      <c r="A29" s="552"/>
      <c r="B29" s="556"/>
      <c r="C29" s="556"/>
      <c r="D29" s="556"/>
      <c r="E29" s="556"/>
      <c r="F29" s="556"/>
      <c r="G29" s="556"/>
      <c r="H29" s="556"/>
      <c r="I29" s="556"/>
      <c r="J29" s="556"/>
      <c r="K29" s="556"/>
      <c r="L29" s="556"/>
      <c r="M29" s="556"/>
      <c r="N29" s="556"/>
      <c r="O29" s="556"/>
      <c r="P29" s="556"/>
      <c r="Q29" s="556"/>
      <c r="R29" s="556"/>
      <c r="S29" s="556"/>
    </row>
    <row r="30" spans="1:28" x14ac:dyDescent="0.25">
      <c r="A30" s="23"/>
    </row>
    <row r="31" spans="1:28" x14ac:dyDescent="0.25">
      <c r="A31" s="552"/>
      <c r="B31" s="548"/>
      <c r="C31" s="548"/>
      <c r="D31" s="548"/>
      <c r="E31" s="548"/>
      <c r="F31" s="548"/>
      <c r="G31" s="548"/>
      <c r="H31" s="548"/>
      <c r="I31" s="548"/>
      <c r="J31" s="548"/>
      <c r="K31" s="548"/>
      <c r="L31" s="548"/>
      <c r="M31" s="548"/>
      <c r="N31" s="548"/>
      <c r="O31" s="548"/>
      <c r="P31" s="548"/>
      <c r="Q31" s="548"/>
    </row>
    <row r="32" spans="1:28" x14ac:dyDescent="0.25">
      <c r="A32" s="23"/>
    </row>
    <row r="33" spans="1:33" x14ac:dyDescent="0.25">
      <c r="A33" s="552"/>
      <c r="B33" s="548"/>
      <c r="C33" s="548"/>
      <c r="D33" s="548"/>
      <c r="E33" s="548"/>
      <c r="F33" s="548"/>
      <c r="G33" s="548"/>
      <c r="H33" s="548"/>
      <c r="I33" s="548"/>
      <c r="J33" s="548"/>
      <c r="K33" s="548"/>
      <c r="L33" s="548"/>
      <c r="M33" s="548"/>
      <c r="N33" s="548"/>
      <c r="O33" s="548"/>
      <c r="P33" s="548"/>
      <c r="Q33" s="548"/>
    </row>
    <row r="34" spans="1:33" x14ac:dyDescent="0.25">
      <c r="A34" s="23"/>
      <c r="B34" s="23"/>
      <c r="D34" s="23"/>
      <c r="E34" s="23"/>
      <c r="F34" s="23"/>
      <c r="G34" s="23"/>
      <c r="H34" s="23"/>
      <c r="I34" s="23"/>
    </row>
    <row r="35" spans="1:33" x14ac:dyDescent="0.25">
      <c r="A35" s="552"/>
      <c r="B35" s="552"/>
      <c r="C35" s="552"/>
      <c r="D35" s="552"/>
      <c r="E35" s="552"/>
      <c r="F35" s="552"/>
      <c r="G35" s="552"/>
      <c r="H35" s="552"/>
      <c r="I35" s="552"/>
      <c r="J35" s="548"/>
      <c r="K35" s="548"/>
      <c r="L35" s="548"/>
      <c r="M35" s="548"/>
      <c r="N35" s="548"/>
      <c r="O35" s="548"/>
      <c r="P35" s="548"/>
      <c r="Q35" s="548"/>
    </row>
    <row r="37" spans="1:33" x14ac:dyDescent="0.25">
      <c r="A37" s="51"/>
      <c r="B37" s="51"/>
      <c r="C37" s="52"/>
      <c r="D37" s="51"/>
      <c r="E37" s="51"/>
      <c r="F37" s="51"/>
      <c r="G37" s="51"/>
      <c r="H37" s="51"/>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row>
  </sheetData>
  <sheetProtection selectLockedCells="1"/>
  <mergeCells count="16">
    <mergeCell ref="A29:S29"/>
    <mergeCell ref="A31:Q31"/>
    <mergeCell ref="A33:Q33"/>
    <mergeCell ref="A35:Q35"/>
    <mergeCell ref="J18:Y18"/>
    <mergeCell ref="J19:AB19"/>
    <mergeCell ref="J20:AB20"/>
    <mergeCell ref="J21:AB21"/>
    <mergeCell ref="J22:AB22"/>
    <mergeCell ref="A27:Q27"/>
    <mergeCell ref="J17:Y17"/>
    <mergeCell ref="J12:Z12"/>
    <mergeCell ref="J13:Y13"/>
    <mergeCell ref="J14:Y14"/>
    <mergeCell ref="J15:Y15"/>
    <mergeCell ref="J16:Y16"/>
  </mergeCells>
  <dataValidations count="1">
    <dataValidation type="list" allowBlank="1" showInputMessage="1" showErrorMessage="1" sqref="C2:C10">
      <formula1>"Oui,Non,Pas"</formula1>
    </dataValidation>
  </dataValidations>
  <pageMargins left="0.78740157499999996" right="0.78740157499999996" top="0.984251969" bottom="0.984251969" header="0.4921259845" footer="0.4921259845"/>
  <pageSetup paperSize="3" orientation="landscape"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9"/>
  <sheetViews>
    <sheetView topLeftCell="C1" zoomScaleNormal="100" workbookViewId="0">
      <selection activeCell="L18" sqref="L18"/>
    </sheetView>
  </sheetViews>
  <sheetFormatPr baseColWidth="10" defaultColWidth="11.44140625" defaultRowHeight="13.2" x14ac:dyDescent="0.25"/>
  <cols>
    <col min="1" max="1" width="11.44140625" style="7"/>
    <col min="2" max="2" width="106.5546875" style="7" customWidth="1"/>
    <col min="3" max="4" width="11.44140625" style="7"/>
    <col min="5" max="5" width="75.33203125" style="7" customWidth="1"/>
    <col min="6" max="9" width="12.109375" style="7" customWidth="1"/>
    <col min="10" max="10" width="11.44140625" style="7"/>
    <col min="11" max="11" width="11" style="7" customWidth="1"/>
    <col min="12" max="14" width="11.44140625" style="7"/>
    <col min="15" max="15" width="23.109375" style="7" customWidth="1"/>
    <col min="16" max="17" width="11.44140625" style="7"/>
    <col min="18" max="18" width="25.6640625" style="7" customWidth="1"/>
    <col min="19" max="23" width="11.44140625" style="7"/>
    <col min="24" max="24" width="36.109375" style="7" customWidth="1"/>
    <col min="25" max="25" width="11.44140625" style="7"/>
    <col min="26" max="26" width="14.88671875" style="7" customWidth="1"/>
    <col min="27" max="27" width="11.44140625" style="7"/>
    <col min="28" max="28" width="107.6640625" style="7" customWidth="1"/>
    <col min="29" max="16384" width="11.44140625" style="7"/>
  </cols>
  <sheetData>
    <row r="1" spans="1:19" s="25" customFormat="1" ht="15.75" customHeight="1" thickBot="1" x14ac:dyDescent="0.3">
      <c r="B1" s="27" t="s">
        <v>54</v>
      </c>
      <c r="C1" s="27" t="s">
        <v>73</v>
      </c>
      <c r="D1" s="27"/>
      <c r="E1" s="28" t="s">
        <v>7</v>
      </c>
      <c r="F1" s="28" t="s">
        <v>2</v>
      </c>
      <c r="G1" s="28" t="s">
        <v>3</v>
      </c>
      <c r="H1" s="28" t="s">
        <v>4</v>
      </c>
      <c r="I1" s="28" t="s">
        <v>56</v>
      </c>
      <c r="J1" s="28" t="s">
        <v>6</v>
      </c>
      <c r="K1" s="29" t="s">
        <v>58</v>
      </c>
      <c r="L1" s="30"/>
      <c r="M1" s="30"/>
      <c r="N1" s="30"/>
      <c r="O1" s="30"/>
      <c r="P1" s="31"/>
      <c r="Q1" s="30"/>
      <c r="R1" s="30"/>
      <c r="S1" s="27" t="s">
        <v>12</v>
      </c>
    </row>
    <row r="2" spans="1:19" ht="15" customHeight="1" thickBot="1" x14ac:dyDescent="0.3">
      <c r="A2" s="25"/>
      <c r="B2" s="10" t="s">
        <v>74</v>
      </c>
      <c r="C2" s="34" t="s">
        <v>63</v>
      </c>
      <c r="D2" s="53"/>
      <c r="E2" s="54" t="s">
        <v>75</v>
      </c>
      <c r="F2" s="54">
        <f>SUM(F3:F7)</f>
        <v>4</v>
      </c>
      <c r="G2" s="54">
        <f>SUM(G3:G7)</f>
        <v>5</v>
      </c>
      <c r="H2" s="54">
        <f>SUM(H3:H7)</f>
        <v>3</v>
      </c>
      <c r="I2" s="54">
        <f t="shared" ref="I2:I7" si="0">SUM(F2:H2)</f>
        <v>12</v>
      </c>
      <c r="J2" s="38">
        <f>IF(L14=0,0,SUM(J3:J4)/L14)</f>
        <v>1.1666666666666665</v>
      </c>
      <c r="K2" s="47"/>
      <c r="S2" s="11" t="str">
        <f>+J12</f>
        <v xml:space="preserve"> </v>
      </c>
    </row>
    <row r="3" spans="1:19" ht="13.8" thickBot="1" x14ac:dyDescent="0.3">
      <c r="A3" s="25"/>
      <c r="B3" s="10" t="s">
        <v>76</v>
      </c>
      <c r="C3" s="34" t="s">
        <v>60</v>
      </c>
      <c r="D3" s="53"/>
      <c r="E3" s="47" t="s">
        <v>77</v>
      </c>
      <c r="F3" s="47">
        <f>COUNTIF(C2:C5,"Oui")</f>
        <v>2</v>
      </c>
      <c r="G3" s="47">
        <f>COUNTIF(C2:C5,"Non")</f>
        <v>1</v>
      </c>
      <c r="H3" s="47">
        <f>COUNTIF(C2:C5,"Pas")</f>
        <v>1</v>
      </c>
      <c r="I3" s="54">
        <f t="shared" si="0"/>
        <v>4</v>
      </c>
      <c r="J3" s="38">
        <f>IF(H3=I3,0,5*(F3/SUM(F3:G3)))</f>
        <v>3.333333333333333</v>
      </c>
      <c r="K3" s="47"/>
      <c r="S3" s="17"/>
    </row>
    <row r="4" spans="1:19" ht="13.8" thickBot="1" x14ac:dyDescent="0.3">
      <c r="A4" s="25"/>
      <c r="B4" s="10" t="s">
        <v>78</v>
      </c>
      <c r="C4" s="34" t="s">
        <v>69</v>
      </c>
      <c r="D4" s="53"/>
      <c r="E4" s="47" t="s">
        <v>79</v>
      </c>
      <c r="F4" s="47">
        <f>COUNTIF(C6:C7,"Oui")</f>
        <v>1</v>
      </c>
      <c r="G4" s="47">
        <f>COUNTIF(C6:C7,"Non")</f>
        <v>1</v>
      </c>
      <c r="H4" s="47">
        <f>COUNTIF(C6:C7,"Pas")</f>
        <v>0</v>
      </c>
      <c r="I4" s="54">
        <f t="shared" si="0"/>
        <v>2</v>
      </c>
      <c r="J4" s="38">
        <f>IF(H4=I4,0,5*(F4/SUM(F4:G4)))</f>
        <v>2.5</v>
      </c>
      <c r="K4" s="47"/>
      <c r="S4" s="17"/>
    </row>
    <row r="5" spans="1:19" ht="13.8" thickBot="1" x14ac:dyDescent="0.3">
      <c r="A5" s="25"/>
      <c r="B5" s="55" t="s">
        <v>80</v>
      </c>
      <c r="C5" s="34" t="s">
        <v>60</v>
      </c>
      <c r="D5" s="53"/>
      <c r="E5" s="47" t="s">
        <v>81</v>
      </c>
      <c r="F5" s="47">
        <f>COUNTIF(C8,"Oui")</f>
        <v>0</v>
      </c>
      <c r="G5" s="47">
        <f>COUNTIF(C8,"Non")</f>
        <v>1</v>
      </c>
      <c r="H5" s="47">
        <f>COUNTIF(C8,"Pas")</f>
        <v>0</v>
      </c>
      <c r="I5" s="54">
        <f t="shared" si="0"/>
        <v>1</v>
      </c>
      <c r="J5" s="38">
        <f>IF(H5=I5,0,5*(F5/SUM(F5:G5)))</f>
        <v>0</v>
      </c>
      <c r="K5" s="47"/>
      <c r="S5" s="8"/>
    </row>
    <row r="6" spans="1:19" ht="13.8" thickBot="1" x14ac:dyDescent="0.3">
      <c r="A6" s="25"/>
      <c r="B6" s="55" t="s">
        <v>82</v>
      </c>
      <c r="C6" s="34" t="s">
        <v>60</v>
      </c>
      <c r="D6" s="53"/>
      <c r="E6" s="47" t="s">
        <v>83</v>
      </c>
      <c r="F6" s="47">
        <f>COUNTIF(C9:C10,"Oui")</f>
        <v>0</v>
      </c>
      <c r="G6" s="47">
        <f>COUNTIF(C9:C10,"Non")</f>
        <v>1</v>
      </c>
      <c r="H6" s="47">
        <f>COUNTIF(C9:C10,"Pas")</f>
        <v>1</v>
      </c>
      <c r="I6" s="54">
        <f t="shared" si="0"/>
        <v>2</v>
      </c>
      <c r="J6" s="38">
        <f>IF(H6=I6,0,5*(F6/SUM(F6:G6)))</f>
        <v>0</v>
      </c>
      <c r="K6" s="47"/>
      <c r="S6" s="8"/>
    </row>
    <row r="7" spans="1:19" ht="15" customHeight="1" thickBot="1" x14ac:dyDescent="0.3">
      <c r="A7" s="25"/>
      <c r="B7" s="55" t="s">
        <v>84</v>
      </c>
      <c r="C7" s="34" t="s">
        <v>63</v>
      </c>
      <c r="D7" s="53"/>
      <c r="E7" s="47" t="s">
        <v>85</v>
      </c>
      <c r="F7" s="47">
        <f>COUNTIF(C11:C13,"Oui")</f>
        <v>1</v>
      </c>
      <c r="G7" s="47">
        <f>COUNTIF(C11:C13,"Non")</f>
        <v>1</v>
      </c>
      <c r="H7" s="47">
        <f>COUNTIF(C11:C13,"Pas")</f>
        <v>1</v>
      </c>
      <c r="I7" s="54">
        <f t="shared" si="0"/>
        <v>3</v>
      </c>
      <c r="J7" s="38">
        <f>IF(H7=I7,0,5*(F7/SUM(F7:G7)))</f>
        <v>2.5</v>
      </c>
      <c r="K7" s="47"/>
      <c r="S7" s="8"/>
    </row>
    <row r="8" spans="1:19" ht="13.5" customHeight="1" thickBot="1" x14ac:dyDescent="0.3">
      <c r="A8" s="25"/>
      <c r="B8" s="55" t="s">
        <v>86</v>
      </c>
      <c r="C8" s="34" t="s">
        <v>63</v>
      </c>
      <c r="D8" s="53"/>
      <c r="E8" s="53"/>
      <c r="F8" s="53"/>
      <c r="G8" s="53"/>
      <c r="H8" s="53"/>
      <c r="I8" s="53"/>
      <c r="J8" s="56"/>
      <c r="S8" s="8"/>
    </row>
    <row r="9" spans="1:19" ht="12.75" customHeight="1" thickBot="1" x14ac:dyDescent="0.3">
      <c r="A9" s="25"/>
      <c r="B9" s="55" t="s">
        <v>87</v>
      </c>
      <c r="C9" s="34" t="s">
        <v>63</v>
      </c>
      <c r="D9" s="53"/>
      <c r="E9" s="53"/>
      <c r="F9" s="53"/>
      <c r="G9" s="53"/>
      <c r="H9" s="53"/>
      <c r="I9" s="53"/>
      <c r="J9" s="56"/>
      <c r="S9" s="8"/>
    </row>
    <row r="10" spans="1:19" ht="12.75" customHeight="1" thickBot="1" x14ac:dyDescent="0.3">
      <c r="A10" s="25"/>
      <c r="B10" s="55" t="s">
        <v>88</v>
      </c>
      <c r="C10" s="34" t="s">
        <v>69</v>
      </c>
      <c r="D10" s="53"/>
      <c r="E10" s="53"/>
      <c r="F10" s="53"/>
      <c r="G10" s="53"/>
      <c r="H10" s="53"/>
      <c r="I10" s="53"/>
      <c r="J10" s="56"/>
      <c r="S10" s="8"/>
    </row>
    <row r="11" spans="1:19" ht="12.75" customHeight="1" thickBot="1" x14ac:dyDescent="0.3">
      <c r="A11" s="25"/>
      <c r="B11" s="55" t="s">
        <v>89</v>
      </c>
      <c r="C11" s="34" t="s">
        <v>63</v>
      </c>
      <c r="D11" s="53"/>
      <c r="E11" s="53"/>
      <c r="F11" s="53"/>
      <c r="G11" s="53"/>
      <c r="H11" s="53"/>
      <c r="I11" s="53"/>
      <c r="J11" s="56"/>
      <c r="S11" s="8"/>
    </row>
    <row r="12" spans="1:19" ht="13.8" thickBot="1" x14ac:dyDescent="0.3">
      <c r="B12" s="55" t="s">
        <v>90</v>
      </c>
      <c r="C12" s="34" t="s">
        <v>60</v>
      </c>
      <c r="D12" s="53"/>
      <c r="E12" s="53"/>
      <c r="F12" s="53"/>
      <c r="G12" s="53"/>
      <c r="H12" s="53"/>
      <c r="I12" s="53"/>
      <c r="J12" s="57" t="s">
        <v>12</v>
      </c>
    </row>
    <row r="13" spans="1:19" ht="13.8" thickBot="1" x14ac:dyDescent="0.3">
      <c r="B13" s="55" t="s">
        <v>91</v>
      </c>
      <c r="C13" s="34" t="s">
        <v>69</v>
      </c>
      <c r="D13" s="53"/>
      <c r="E13" s="53"/>
      <c r="F13" s="53"/>
      <c r="G13" s="53"/>
      <c r="H13" s="53"/>
      <c r="I13" s="53"/>
      <c r="J13" s="17" t="s">
        <v>12</v>
      </c>
    </row>
    <row r="14" spans="1:19" x14ac:dyDescent="0.25">
      <c r="E14" s="53"/>
      <c r="F14" s="53"/>
      <c r="G14" s="53"/>
      <c r="H14" s="53"/>
      <c r="I14" s="53"/>
      <c r="J14" s="17" t="s">
        <v>12</v>
      </c>
      <c r="L14" s="7">
        <f>COUNTIF(J3:J7,"&gt;-1")</f>
        <v>5</v>
      </c>
    </row>
    <row r="15" spans="1:19" x14ac:dyDescent="0.25">
      <c r="J15" s="17" t="s">
        <v>12</v>
      </c>
    </row>
    <row r="16" spans="1:19" x14ac:dyDescent="0.25">
      <c r="J16" s="17"/>
    </row>
    <row r="17" spans="1:28" ht="25.5" customHeight="1" x14ac:dyDescent="0.25">
      <c r="A17" s="24" t="s">
        <v>92</v>
      </c>
      <c r="B17" s="58" t="s">
        <v>93</v>
      </c>
      <c r="C17" s="59"/>
      <c r="D17" s="59"/>
      <c r="E17" s="59"/>
      <c r="F17" s="59"/>
      <c r="G17" s="59"/>
      <c r="H17" s="59"/>
      <c r="I17" s="59"/>
      <c r="J17" s="59"/>
      <c r="K17" s="59"/>
      <c r="L17" s="60"/>
      <c r="M17" s="60"/>
      <c r="N17" s="60"/>
      <c r="O17" s="60"/>
      <c r="P17" s="60"/>
      <c r="Q17" s="60"/>
      <c r="R17" s="60"/>
      <c r="S17" s="60"/>
    </row>
    <row r="18" spans="1:28" ht="12.75" customHeight="1" x14ac:dyDescent="0.25">
      <c r="A18" s="25"/>
      <c r="B18" s="58" t="s">
        <v>94</v>
      </c>
      <c r="C18" s="59"/>
      <c r="D18" s="59"/>
      <c r="E18" s="59"/>
      <c r="F18" s="59"/>
      <c r="G18" s="59"/>
      <c r="H18" s="59"/>
      <c r="I18" s="59"/>
      <c r="J18" s="59"/>
      <c r="K18" s="59"/>
      <c r="L18" s="59"/>
      <c r="M18" s="59"/>
      <c r="N18" s="59"/>
      <c r="O18" s="59"/>
      <c r="P18" s="59"/>
      <c r="Q18" s="59"/>
      <c r="R18" s="59"/>
    </row>
    <row r="19" spans="1:28" ht="12.75" customHeight="1" x14ac:dyDescent="0.25">
      <c r="A19" s="25"/>
      <c r="B19" s="58" t="s">
        <v>95</v>
      </c>
      <c r="C19" s="59"/>
      <c r="D19" s="59"/>
      <c r="E19" s="59"/>
      <c r="F19" s="59"/>
      <c r="G19" s="59"/>
      <c r="H19" s="59"/>
      <c r="I19" s="59"/>
      <c r="J19" s="59"/>
      <c r="K19" s="59"/>
      <c r="L19" s="59"/>
      <c r="M19" s="59"/>
      <c r="N19" s="59"/>
      <c r="O19" s="59"/>
      <c r="P19" s="59"/>
      <c r="Q19" s="59"/>
      <c r="R19" s="59"/>
    </row>
    <row r="20" spans="1:28" ht="12.75" customHeight="1" x14ac:dyDescent="0.25">
      <c r="A20" s="25"/>
      <c r="B20" s="58" t="s">
        <v>96</v>
      </c>
      <c r="C20" s="59"/>
      <c r="D20" s="59"/>
      <c r="E20" s="59"/>
      <c r="F20" s="59"/>
      <c r="G20" s="59"/>
      <c r="H20" s="59"/>
      <c r="I20" s="59"/>
      <c r="J20" s="59"/>
      <c r="K20" s="59"/>
      <c r="L20" s="59"/>
      <c r="M20" s="59"/>
      <c r="N20" s="59"/>
      <c r="O20" s="59"/>
      <c r="P20" s="59"/>
      <c r="Q20" s="59"/>
      <c r="R20" s="59"/>
    </row>
    <row r="21" spans="1:28" ht="12.75" customHeight="1" x14ac:dyDescent="0.25">
      <c r="A21" s="25"/>
      <c r="B21" s="58" t="s">
        <v>97</v>
      </c>
      <c r="C21" s="59"/>
      <c r="D21" s="59"/>
      <c r="E21" s="59"/>
      <c r="F21" s="59"/>
      <c r="G21" s="59"/>
      <c r="H21" s="59"/>
      <c r="I21" s="59"/>
      <c r="J21" s="59"/>
      <c r="K21" s="59"/>
      <c r="L21" s="59"/>
      <c r="M21" s="59"/>
      <c r="N21" s="59"/>
      <c r="O21" s="59"/>
      <c r="P21" s="59"/>
      <c r="Q21" s="59"/>
      <c r="R21" s="59"/>
    </row>
    <row r="22" spans="1:28" x14ac:dyDescent="0.25">
      <c r="A22" s="25"/>
      <c r="B22" s="33"/>
      <c r="C22" s="33"/>
      <c r="D22" s="33"/>
      <c r="E22" s="33"/>
      <c r="F22" s="33"/>
      <c r="G22" s="33"/>
      <c r="H22" s="33"/>
      <c r="I22" s="33"/>
      <c r="J22" s="557"/>
      <c r="K22" s="558"/>
      <c r="L22" s="558"/>
      <c r="M22" s="558"/>
      <c r="N22" s="558"/>
      <c r="O22" s="558"/>
      <c r="P22" s="558"/>
      <c r="Q22" s="558"/>
      <c r="R22" s="558"/>
      <c r="S22" s="558"/>
      <c r="T22" s="558"/>
      <c r="U22" s="558"/>
      <c r="V22" s="558"/>
      <c r="W22" s="558"/>
      <c r="X22" s="558"/>
      <c r="Y22" s="558"/>
    </row>
    <row r="23" spans="1:28" ht="0.75" customHeight="1" x14ac:dyDescent="0.25">
      <c r="A23" s="25"/>
      <c r="B23" s="33"/>
      <c r="C23" s="33"/>
      <c r="D23" s="33"/>
      <c r="E23" s="33"/>
      <c r="F23" s="33"/>
      <c r="G23" s="33"/>
      <c r="H23" s="33"/>
      <c r="I23" s="33"/>
      <c r="J23" s="557"/>
      <c r="K23" s="558"/>
      <c r="L23" s="558"/>
      <c r="M23" s="558"/>
      <c r="N23" s="558"/>
      <c r="O23" s="558"/>
      <c r="P23" s="558"/>
      <c r="Q23" s="558"/>
      <c r="R23" s="558"/>
      <c r="S23" s="558"/>
      <c r="T23" s="558"/>
      <c r="U23" s="558"/>
      <c r="V23" s="558"/>
      <c r="W23" s="558"/>
      <c r="X23" s="558"/>
      <c r="Y23" s="558"/>
    </row>
    <row r="24" spans="1:28" ht="26.25" hidden="1" customHeight="1" x14ac:dyDescent="0.25">
      <c r="A24" s="25"/>
      <c r="B24" s="33"/>
      <c r="C24" s="33"/>
      <c r="D24" s="33"/>
      <c r="E24" s="33"/>
      <c r="F24" s="33"/>
      <c r="G24" s="33"/>
      <c r="H24" s="33"/>
      <c r="I24" s="33"/>
      <c r="J24" s="559"/>
      <c r="K24" s="552"/>
      <c r="L24" s="552"/>
      <c r="M24" s="552"/>
      <c r="N24" s="552"/>
      <c r="O24" s="552"/>
      <c r="P24" s="552"/>
      <c r="Q24" s="552"/>
      <c r="R24" s="552"/>
      <c r="S24" s="552"/>
      <c r="T24" s="552"/>
      <c r="U24" s="552"/>
      <c r="V24" s="552"/>
      <c r="W24" s="552"/>
      <c r="X24" s="552"/>
      <c r="Y24" s="552"/>
      <c r="Z24" s="552"/>
      <c r="AA24" s="552"/>
      <c r="AB24" s="552"/>
    </row>
    <row r="25" spans="1:28" hidden="1" x14ac:dyDescent="0.25">
      <c r="A25" s="25"/>
      <c r="B25" s="33"/>
      <c r="C25" s="33"/>
      <c r="D25" s="33"/>
      <c r="E25" s="33"/>
      <c r="F25" s="33"/>
      <c r="G25" s="33"/>
      <c r="H25" s="33"/>
      <c r="I25" s="33"/>
      <c r="J25" s="557"/>
      <c r="K25" s="558"/>
      <c r="L25" s="558"/>
      <c r="M25" s="558"/>
      <c r="N25" s="558"/>
      <c r="O25" s="558"/>
      <c r="P25" s="558"/>
      <c r="Q25" s="558"/>
      <c r="R25" s="558"/>
      <c r="S25" s="558"/>
      <c r="T25" s="558"/>
      <c r="U25" s="558"/>
      <c r="V25" s="558"/>
      <c r="W25" s="558"/>
      <c r="X25" s="558"/>
      <c r="Y25" s="558"/>
      <c r="Z25" s="558"/>
      <c r="AA25" s="558"/>
      <c r="AB25" s="558"/>
    </row>
    <row r="26" spans="1:28" hidden="1" x14ac:dyDescent="0.25">
      <c r="A26" s="25"/>
      <c r="B26" s="33"/>
      <c r="C26" s="33"/>
      <c r="D26" s="33"/>
      <c r="E26" s="33"/>
      <c r="F26" s="33"/>
      <c r="G26" s="33"/>
      <c r="H26" s="33"/>
      <c r="I26" s="33"/>
      <c r="J26" s="557"/>
      <c r="K26" s="558"/>
      <c r="L26" s="558"/>
      <c r="M26" s="558"/>
      <c r="N26" s="558"/>
      <c r="O26" s="558"/>
      <c r="P26" s="558"/>
      <c r="Q26" s="558"/>
      <c r="R26" s="558"/>
      <c r="S26" s="558"/>
      <c r="T26" s="558"/>
      <c r="U26" s="558"/>
      <c r="V26" s="558"/>
      <c r="W26" s="558"/>
      <c r="X26" s="558"/>
      <c r="Y26" s="558"/>
      <c r="Z26" s="558"/>
      <c r="AA26" s="558"/>
      <c r="AB26" s="558"/>
    </row>
    <row r="27" spans="1:28" ht="23.25" hidden="1" customHeight="1" x14ac:dyDescent="0.25">
      <c r="A27" s="25"/>
      <c r="B27" s="33"/>
      <c r="C27" s="33"/>
      <c r="D27" s="33"/>
      <c r="E27" s="33"/>
      <c r="F27" s="33"/>
      <c r="G27" s="33"/>
      <c r="H27" s="33"/>
      <c r="I27" s="33"/>
      <c r="J27" s="556"/>
      <c r="K27" s="556"/>
      <c r="L27" s="556"/>
      <c r="M27" s="556"/>
      <c r="N27" s="556"/>
      <c r="O27" s="556"/>
      <c r="P27" s="556"/>
      <c r="Q27" s="556"/>
      <c r="R27" s="556"/>
      <c r="S27" s="556"/>
      <c r="T27" s="556"/>
      <c r="U27" s="556"/>
      <c r="V27" s="556"/>
      <c r="W27" s="556"/>
      <c r="X27" s="556"/>
      <c r="Y27" s="556"/>
      <c r="Z27" s="556"/>
      <c r="AA27" s="556"/>
      <c r="AB27" s="556"/>
    </row>
    <row r="28" spans="1:28" x14ac:dyDescent="0.25">
      <c r="E28" s="33"/>
      <c r="F28" s="33"/>
      <c r="G28" s="33"/>
      <c r="H28" s="33"/>
      <c r="I28" s="33"/>
    </row>
    <row r="31" spans="1:28" ht="17.399999999999999" x14ac:dyDescent="0.3">
      <c r="Q31" s="21"/>
      <c r="R31" s="21"/>
    </row>
    <row r="33" spans="15:26" x14ac:dyDescent="0.25">
      <c r="O33" s="23"/>
      <c r="P33" s="23"/>
      <c r="Q33" s="23"/>
      <c r="R33" s="23"/>
      <c r="S33" s="23"/>
      <c r="T33" s="23"/>
      <c r="U33" s="23"/>
      <c r="V33" s="23"/>
    </row>
    <row r="34" spans="15:26" x14ac:dyDescent="0.25">
      <c r="O34" s="547"/>
      <c r="P34" s="547"/>
      <c r="Q34" s="547"/>
      <c r="R34" s="547"/>
      <c r="S34" s="547"/>
      <c r="T34" s="547"/>
      <c r="U34" s="547"/>
      <c r="V34" s="548"/>
      <c r="W34" s="548"/>
      <c r="X34" s="548"/>
    </row>
    <row r="35" spans="15:26" x14ac:dyDescent="0.25">
      <c r="O35" s="23"/>
    </row>
    <row r="36" spans="15:26" x14ac:dyDescent="0.25">
      <c r="O36" s="552"/>
      <c r="P36" s="556"/>
      <c r="Q36" s="556"/>
      <c r="R36" s="556"/>
      <c r="S36" s="556"/>
      <c r="T36" s="556"/>
      <c r="U36" s="556"/>
      <c r="V36" s="556"/>
      <c r="W36" s="556"/>
      <c r="X36" s="556"/>
      <c r="Y36" s="556"/>
      <c r="Z36" s="556"/>
    </row>
    <row r="37" spans="15:26" x14ac:dyDescent="0.25">
      <c r="O37" s="23"/>
    </row>
    <row r="38" spans="15:26" x14ac:dyDescent="0.25">
      <c r="O38" s="552"/>
      <c r="P38" s="548"/>
      <c r="Q38" s="548"/>
      <c r="R38" s="548"/>
      <c r="S38" s="548"/>
      <c r="T38" s="548"/>
      <c r="U38" s="548"/>
      <c r="V38" s="548"/>
      <c r="W38" s="548"/>
      <c r="X38" s="548"/>
    </row>
    <row r="39" spans="15:26" x14ac:dyDescent="0.25">
      <c r="O39" s="23"/>
    </row>
    <row r="40" spans="15:26" x14ac:dyDescent="0.25">
      <c r="O40" s="552"/>
      <c r="P40" s="548"/>
      <c r="Q40" s="548"/>
      <c r="R40" s="548"/>
      <c r="S40" s="548"/>
      <c r="T40" s="548"/>
      <c r="U40" s="548"/>
      <c r="V40" s="548"/>
      <c r="W40" s="548"/>
      <c r="X40" s="548"/>
    </row>
    <row r="41" spans="15:26" x14ac:dyDescent="0.25">
      <c r="O41" s="23"/>
      <c r="P41" s="23"/>
    </row>
    <row r="42" spans="15:26" x14ac:dyDescent="0.25">
      <c r="O42" s="552"/>
      <c r="P42" s="552"/>
      <c r="Q42" s="548"/>
      <c r="R42" s="548"/>
      <c r="S42" s="548"/>
      <c r="T42" s="548"/>
      <c r="U42" s="548"/>
      <c r="V42" s="548"/>
      <c r="W42" s="548"/>
      <c r="X42" s="548"/>
    </row>
    <row r="44" spans="15:26" x14ac:dyDescent="0.25">
      <c r="O44" s="51"/>
      <c r="P44" s="51"/>
      <c r="Q44" s="51"/>
      <c r="R44" s="51"/>
      <c r="S44" s="51"/>
      <c r="T44" s="51"/>
      <c r="U44" s="51"/>
      <c r="V44" s="51"/>
      <c r="W44" s="51"/>
      <c r="X44" s="51"/>
      <c r="Y44" s="51"/>
      <c r="Z44" s="51"/>
    </row>
    <row r="49" spans="1:1" ht="66" x14ac:dyDescent="0.25">
      <c r="A49" s="6" t="s">
        <v>98</v>
      </c>
    </row>
  </sheetData>
  <sheetProtection selectLockedCells="1"/>
  <mergeCells count="11">
    <mergeCell ref="O34:X34"/>
    <mergeCell ref="O36:Z36"/>
    <mergeCell ref="O38:X38"/>
    <mergeCell ref="O40:X40"/>
    <mergeCell ref="O42:X42"/>
    <mergeCell ref="J27:AB27"/>
    <mergeCell ref="J22:Y22"/>
    <mergeCell ref="J23:Y23"/>
    <mergeCell ref="J24:AB24"/>
    <mergeCell ref="J25:AB25"/>
    <mergeCell ref="J26:AB26"/>
  </mergeCells>
  <dataValidations count="1">
    <dataValidation type="list" allowBlank="1" showInputMessage="1" showErrorMessage="1" sqref="C2:D13 E8:I14">
      <formula1>"Oui,Non,Pas"</formula1>
    </dataValidation>
  </dataValidations>
  <pageMargins left="0.78740157499999996" right="0.78740157499999996" top="0.984251969" bottom="0.984251969" header="0.4921259845" footer="0.4921259845"/>
  <pageSetup paperSize="3" orientation="landscape" r:id="rId1"/>
  <headerFooter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zoomScaleNormal="100" workbookViewId="0">
      <selection activeCell="L18" sqref="L18"/>
    </sheetView>
  </sheetViews>
  <sheetFormatPr baseColWidth="10" defaultColWidth="11.44140625" defaultRowHeight="13.2" x14ac:dyDescent="0.25"/>
  <cols>
    <col min="1" max="1" width="11.44140625" style="7"/>
    <col min="2" max="2" width="126" style="7" customWidth="1"/>
    <col min="3" max="4" width="10.5546875" style="7" customWidth="1"/>
    <col min="5" max="5" width="66.6640625" style="7" customWidth="1"/>
    <col min="6" max="8" width="11.44140625" style="7"/>
    <col min="9" max="9" width="12.109375" style="7" customWidth="1"/>
    <col min="10" max="11" width="11.44140625" style="7"/>
    <col min="12" max="12" width="25.6640625" style="7" customWidth="1"/>
    <col min="13" max="14" width="11.44140625" style="7"/>
    <col min="15" max="15" width="10.44140625" style="7" customWidth="1"/>
    <col min="16" max="16" width="11.44140625" style="7" hidden="1" customWidth="1"/>
    <col min="17" max="17" width="1.5546875" style="7" hidden="1" customWidth="1"/>
    <col min="18" max="18" width="29.88671875" style="7" customWidth="1"/>
    <col min="19" max="19" width="11.44140625" style="7"/>
    <col min="20" max="20" width="38" style="7" customWidth="1"/>
    <col min="21" max="16384" width="11.44140625" style="7"/>
  </cols>
  <sheetData>
    <row r="1" spans="1:20" s="25" customFormat="1" ht="18.75" customHeight="1" thickBot="1" x14ac:dyDescent="0.3">
      <c r="B1" s="61" t="s">
        <v>54</v>
      </c>
      <c r="C1" s="27" t="s">
        <v>73</v>
      </c>
      <c r="D1" s="27"/>
      <c r="E1" s="29" t="s">
        <v>7</v>
      </c>
      <c r="F1" s="62" t="s">
        <v>2</v>
      </c>
      <c r="G1" s="62" t="s">
        <v>99</v>
      </c>
      <c r="H1" s="62" t="s">
        <v>4</v>
      </c>
      <c r="I1" s="62" t="s">
        <v>56</v>
      </c>
      <c r="J1" s="29" t="s">
        <v>57</v>
      </c>
      <c r="K1" s="62" t="s">
        <v>58</v>
      </c>
      <c r="L1" s="30"/>
      <c r="M1" s="27" t="s">
        <v>12</v>
      </c>
    </row>
    <row r="2" spans="1:20" ht="14.25" customHeight="1" thickBot="1" x14ac:dyDescent="0.3">
      <c r="A2" s="25"/>
      <c r="B2" s="10" t="s">
        <v>100</v>
      </c>
      <c r="C2" s="34" t="s">
        <v>63</v>
      </c>
      <c r="D2" s="53"/>
      <c r="E2" s="54" t="s">
        <v>101</v>
      </c>
      <c r="F2" s="63">
        <f>SUM(F3:F5)</f>
        <v>2</v>
      </c>
      <c r="G2" s="63">
        <f>SUM(G3:G5)</f>
        <v>3</v>
      </c>
      <c r="H2" s="63">
        <f>SUM(H3:H5)</f>
        <v>5</v>
      </c>
      <c r="I2" s="63">
        <f>SUM(F2:H2)</f>
        <v>10</v>
      </c>
      <c r="J2" s="64">
        <f>IF(L14=0,0,SUM(J3:J5)/L14)</f>
        <v>2.2222222222222219</v>
      </c>
      <c r="K2" s="47"/>
      <c r="M2" s="11"/>
    </row>
    <row r="3" spans="1:20" ht="13.8" thickBot="1" x14ac:dyDescent="0.3">
      <c r="A3" s="25"/>
      <c r="B3" s="10" t="s">
        <v>102</v>
      </c>
      <c r="C3" s="34" t="s">
        <v>63</v>
      </c>
      <c r="D3" s="53"/>
      <c r="E3" s="47" t="s">
        <v>103</v>
      </c>
      <c r="F3" s="47">
        <f>COUNTIF(C2:C5,"Oui")</f>
        <v>1</v>
      </c>
      <c r="G3" s="47">
        <f>COUNTIF(C2:C5,"Non")</f>
        <v>2</v>
      </c>
      <c r="H3" s="47">
        <f>COUNTIF(C2:C5,"Pas")</f>
        <v>1</v>
      </c>
      <c r="I3" s="63">
        <f>SUM(F3:H3)</f>
        <v>4</v>
      </c>
      <c r="J3" s="64">
        <f>IF(H3=I3,0,5*(F3/SUM(F3:G3)))</f>
        <v>1.6666666666666665</v>
      </c>
      <c r="K3" s="47"/>
      <c r="M3" s="17"/>
    </row>
    <row r="4" spans="1:20" ht="13.8" thickBot="1" x14ac:dyDescent="0.3">
      <c r="A4" s="25"/>
      <c r="B4" s="10" t="s">
        <v>104</v>
      </c>
      <c r="C4" s="34" t="s">
        <v>69</v>
      </c>
      <c r="D4" s="53"/>
      <c r="E4" s="47" t="s">
        <v>105</v>
      </c>
      <c r="F4" s="47">
        <f>COUNTIF(C6:C8,"Oui")</f>
        <v>1</v>
      </c>
      <c r="G4" s="47">
        <f>COUNTIF(C6:C8,"Non")</f>
        <v>0</v>
      </c>
      <c r="H4" s="47">
        <f>COUNTIF(C6:C8,"Pas")</f>
        <v>2</v>
      </c>
      <c r="I4" s="63">
        <f>SUM(F4:H4)</f>
        <v>3</v>
      </c>
      <c r="J4" s="64">
        <f>IF(H4=I4,0,5*(F4/SUM(F4:G4)))</f>
        <v>5</v>
      </c>
      <c r="K4" s="47"/>
      <c r="M4" s="17"/>
    </row>
    <row r="5" spans="1:20" ht="13.8" thickBot="1" x14ac:dyDescent="0.3">
      <c r="A5" s="25"/>
      <c r="B5" s="55" t="s">
        <v>106</v>
      </c>
      <c r="C5" s="34" t="s">
        <v>60</v>
      </c>
      <c r="D5" s="53"/>
      <c r="E5" s="47" t="s">
        <v>107</v>
      </c>
      <c r="F5" s="47">
        <f>COUNTIF(C9:C11,"Oui")</f>
        <v>0</v>
      </c>
      <c r="G5" s="47">
        <f>COUNTIF(C9:C11,"Non")</f>
        <v>1</v>
      </c>
      <c r="H5" s="47">
        <f>COUNTIF(C9:C11,"Pas")</f>
        <v>2</v>
      </c>
      <c r="I5" s="63">
        <f>SUM(F5:H5)</f>
        <v>3</v>
      </c>
      <c r="J5" s="64">
        <f>IF(H5=I5,0,5*(F5/SUM(F5:G5)))</f>
        <v>0</v>
      </c>
      <c r="K5" s="47"/>
      <c r="M5" s="17"/>
    </row>
    <row r="6" spans="1:20" ht="14.25" customHeight="1" thickBot="1" x14ac:dyDescent="0.3">
      <c r="A6" s="25"/>
      <c r="B6" s="55" t="s">
        <v>108</v>
      </c>
      <c r="C6" s="34" t="s">
        <v>69</v>
      </c>
      <c r="D6" s="53"/>
      <c r="M6" s="8"/>
    </row>
    <row r="7" spans="1:20" ht="15.75" customHeight="1" thickBot="1" x14ac:dyDescent="0.3">
      <c r="A7" s="25"/>
      <c r="B7" s="55" t="s">
        <v>109</v>
      </c>
      <c r="C7" s="34" t="s">
        <v>69</v>
      </c>
      <c r="D7" s="53"/>
      <c r="M7" s="8"/>
    </row>
    <row r="8" spans="1:20" ht="13.8" thickBot="1" x14ac:dyDescent="0.3">
      <c r="B8" s="55" t="s">
        <v>110</v>
      </c>
      <c r="C8" s="34" t="s">
        <v>60</v>
      </c>
      <c r="D8" s="53"/>
      <c r="M8" s="8"/>
    </row>
    <row r="9" spans="1:20" ht="13.8" thickBot="1" x14ac:dyDescent="0.3">
      <c r="B9" s="55" t="s">
        <v>111</v>
      </c>
      <c r="C9" s="34" t="s">
        <v>69</v>
      </c>
      <c r="D9" s="53"/>
    </row>
    <row r="10" spans="1:20" ht="12.75" customHeight="1" thickBot="1" x14ac:dyDescent="0.3">
      <c r="B10" s="35" t="s">
        <v>112</v>
      </c>
      <c r="C10" s="34" t="s">
        <v>63</v>
      </c>
      <c r="D10" s="53"/>
    </row>
    <row r="11" spans="1:20" ht="16.5" customHeight="1" thickBot="1" x14ac:dyDescent="0.3">
      <c r="B11" s="35" t="s">
        <v>113</v>
      </c>
      <c r="C11" s="34" t="s">
        <v>69</v>
      </c>
      <c r="D11" s="53"/>
    </row>
    <row r="12" spans="1:20" ht="15" customHeight="1" x14ac:dyDescent="0.25">
      <c r="B12" s="33"/>
      <c r="C12" s="33"/>
      <c r="D12" s="33"/>
    </row>
    <row r="13" spans="1:20" x14ac:dyDescent="0.25">
      <c r="A13" s="24" t="s">
        <v>92</v>
      </c>
      <c r="B13" s="33"/>
      <c r="C13" s="33"/>
      <c r="D13" s="33"/>
      <c r="F13" s="59"/>
      <c r="G13" s="59"/>
      <c r="H13" s="59"/>
      <c r="I13" s="59"/>
      <c r="J13" s="59"/>
      <c r="K13" s="59"/>
      <c r="L13" s="59"/>
      <c r="M13" s="59"/>
      <c r="N13" s="59"/>
      <c r="O13" s="59"/>
      <c r="P13" s="59"/>
      <c r="Q13" s="59"/>
      <c r="R13" s="59"/>
      <c r="S13" s="59"/>
      <c r="T13" s="60"/>
    </row>
    <row r="14" spans="1:20" ht="24" customHeight="1" x14ac:dyDescent="0.25">
      <c r="A14" s="25"/>
      <c r="B14" s="58" t="s">
        <v>114</v>
      </c>
      <c r="C14" s="51"/>
      <c r="D14" s="51"/>
      <c r="E14" s="59"/>
      <c r="F14" s="51"/>
      <c r="G14" s="51"/>
      <c r="H14" s="51"/>
      <c r="I14" s="51"/>
      <c r="J14" s="51"/>
      <c r="K14" s="51"/>
      <c r="L14" s="51">
        <f>COUNTIF(J3:J5,"&gt;-1")</f>
        <v>3</v>
      </c>
      <c r="M14" s="51"/>
      <c r="N14" s="51"/>
      <c r="O14" s="51"/>
      <c r="P14" s="51"/>
      <c r="Q14" s="51"/>
      <c r="R14" s="51"/>
      <c r="S14" s="59"/>
      <c r="T14" s="60"/>
    </row>
    <row r="15" spans="1:20" ht="26.25" customHeight="1" x14ac:dyDescent="0.25">
      <c r="A15" s="25"/>
      <c r="B15" s="58" t="s">
        <v>115</v>
      </c>
      <c r="C15" s="51"/>
      <c r="D15" s="51"/>
      <c r="E15" s="51"/>
      <c r="F15" s="51"/>
      <c r="G15" s="51"/>
      <c r="H15" s="51"/>
      <c r="I15" s="51"/>
      <c r="J15" s="51"/>
      <c r="K15" s="51"/>
      <c r="L15" s="51"/>
      <c r="M15" s="51"/>
      <c r="N15" s="51"/>
      <c r="O15" s="51"/>
      <c r="P15" s="51"/>
      <c r="Q15" s="51"/>
      <c r="R15" s="51"/>
      <c r="S15" s="59"/>
      <c r="T15" s="60"/>
    </row>
    <row r="16" spans="1:20" ht="32.25" customHeight="1" x14ac:dyDescent="0.25">
      <c r="A16" s="25"/>
      <c r="B16" s="58" t="s">
        <v>116</v>
      </c>
      <c r="C16" s="51"/>
      <c r="D16" s="51"/>
      <c r="E16" s="51"/>
      <c r="F16" s="51"/>
      <c r="G16" s="51"/>
      <c r="H16" s="51"/>
      <c r="I16" s="51"/>
      <c r="J16" s="51"/>
      <c r="K16" s="51"/>
      <c r="L16" s="51"/>
      <c r="M16" s="51"/>
      <c r="N16" s="51"/>
      <c r="O16" s="51"/>
      <c r="P16" s="51"/>
      <c r="Q16" s="51"/>
      <c r="R16" s="51"/>
      <c r="S16" s="59"/>
      <c r="T16" s="60"/>
    </row>
    <row r="17" spans="1:22" ht="18" customHeight="1" x14ac:dyDescent="0.25">
      <c r="A17" s="25"/>
      <c r="B17" s="33"/>
      <c r="C17" s="33"/>
      <c r="D17" s="33"/>
      <c r="E17" s="51"/>
      <c r="F17" s="59"/>
      <c r="G17" s="59"/>
      <c r="H17" s="59"/>
      <c r="I17" s="59"/>
      <c r="J17" s="59"/>
      <c r="K17" s="59"/>
      <c r="L17" s="59"/>
      <c r="M17" s="59"/>
      <c r="N17" s="59"/>
      <c r="O17" s="59"/>
      <c r="P17" s="59"/>
      <c r="Q17" s="59"/>
      <c r="R17" s="59"/>
      <c r="S17" s="59"/>
      <c r="T17" s="60"/>
      <c r="U17" s="60"/>
      <c r="V17" s="60"/>
    </row>
    <row r="18" spans="1:22" ht="14.25" customHeight="1" x14ac:dyDescent="0.25">
      <c r="A18" s="25"/>
      <c r="B18" s="33"/>
      <c r="C18" s="33"/>
      <c r="D18" s="33"/>
      <c r="E18" s="59"/>
      <c r="F18" s="59"/>
      <c r="G18" s="59"/>
      <c r="H18" s="59"/>
      <c r="I18" s="59"/>
      <c r="J18" s="59"/>
      <c r="K18" s="59"/>
      <c r="L18" s="59"/>
      <c r="M18" s="59"/>
      <c r="N18" s="59"/>
      <c r="O18" s="59"/>
      <c r="P18" s="59"/>
      <c r="Q18" s="59"/>
      <c r="R18" s="59"/>
      <c r="S18" s="59"/>
      <c r="T18" s="59"/>
      <c r="U18" s="59"/>
      <c r="V18" s="59"/>
    </row>
    <row r="19" spans="1:22" x14ac:dyDescent="0.25">
      <c r="A19" s="25"/>
      <c r="E19" s="59"/>
      <c r="F19" s="59"/>
      <c r="G19" s="59"/>
      <c r="H19" s="59"/>
      <c r="I19" s="59"/>
      <c r="J19" s="59"/>
      <c r="K19" s="59"/>
      <c r="L19" s="59"/>
      <c r="M19" s="59"/>
      <c r="N19" s="59"/>
      <c r="O19" s="59"/>
      <c r="P19" s="59"/>
      <c r="Q19" s="59"/>
      <c r="R19" s="59"/>
      <c r="S19" s="59"/>
      <c r="T19" s="59"/>
      <c r="U19" s="59"/>
      <c r="V19" s="59"/>
    </row>
    <row r="20" spans="1:22" x14ac:dyDescent="0.25">
      <c r="A20" s="25"/>
      <c r="E20" s="59"/>
      <c r="F20" s="60"/>
      <c r="G20" s="60"/>
      <c r="H20" s="60"/>
      <c r="I20" s="60"/>
      <c r="J20" s="60"/>
      <c r="K20" s="60"/>
      <c r="L20" s="60"/>
      <c r="M20" s="60"/>
      <c r="N20" s="60"/>
      <c r="O20" s="60"/>
      <c r="P20" s="60"/>
      <c r="Q20" s="60"/>
      <c r="R20" s="60"/>
      <c r="S20" s="60"/>
      <c r="T20" s="60"/>
      <c r="U20" s="60"/>
      <c r="V20" s="60"/>
    </row>
    <row r="21" spans="1:22" x14ac:dyDescent="0.25">
      <c r="A21" s="25"/>
      <c r="E21" s="60"/>
    </row>
    <row r="22" spans="1:22" ht="17.399999999999999" x14ac:dyDescent="0.3">
      <c r="K22" s="21"/>
      <c r="L22" s="21"/>
    </row>
    <row r="24" spans="1:22" x14ac:dyDescent="0.25">
      <c r="I24" s="23"/>
      <c r="J24" s="23"/>
      <c r="K24" s="23"/>
      <c r="L24" s="23"/>
      <c r="M24" s="23"/>
      <c r="N24" s="23"/>
      <c r="O24" s="23"/>
      <c r="P24" s="23"/>
    </row>
    <row r="25" spans="1:22" x14ac:dyDescent="0.25">
      <c r="I25" s="547"/>
      <c r="J25" s="547"/>
      <c r="K25" s="547"/>
      <c r="L25" s="547"/>
      <c r="M25" s="547"/>
      <c r="N25" s="547"/>
      <c r="O25" s="547"/>
      <c r="P25" s="548"/>
      <c r="Q25" s="548"/>
      <c r="R25" s="548"/>
    </row>
    <row r="26" spans="1:22" x14ac:dyDescent="0.25">
      <c r="I26" s="23"/>
    </row>
    <row r="27" spans="1:22" x14ac:dyDescent="0.25">
      <c r="I27" s="552"/>
      <c r="J27" s="556"/>
      <c r="K27" s="556"/>
      <c r="L27" s="556"/>
      <c r="M27" s="556"/>
      <c r="N27" s="556"/>
      <c r="O27" s="556"/>
      <c r="P27" s="556"/>
      <c r="Q27" s="556"/>
      <c r="R27" s="556"/>
      <c r="S27" s="556"/>
      <c r="T27" s="556"/>
    </row>
    <row r="28" spans="1:22" x14ac:dyDescent="0.25">
      <c r="I28" s="23"/>
    </row>
    <row r="29" spans="1:22" x14ac:dyDescent="0.25">
      <c r="I29" s="552"/>
      <c r="J29" s="548"/>
      <c r="K29" s="548"/>
      <c r="L29" s="548"/>
      <c r="M29" s="548"/>
      <c r="N29" s="548"/>
      <c r="O29" s="548"/>
      <c r="P29" s="548"/>
      <c r="Q29" s="548"/>
      <c r="R29" s="548"/>
    </row>
    <row r="30" spans="1:22" x14ac:dyDescent="0.25">
      <c r="I30" s="23"/>
    </row>
    <row r="31" spans="1:22" x14ac:dyDescent="0.25">
      <c r="I31" s="552"/>
      <c r="J31" s="548"/>
      <c r="K31" s="548"/>
      <c r="L31" s="548"/>
      <c r="M31" s="548"/>
      <c r="N31" s="548"/>
      <c r="O31" s="548"/>
      <c r="P31" s="548"/>
      <c r="Q31" s="548"/>
      <c r="R31" s="548"/>
    </row>
    <row r="32" spans="1:22" x14ac:dyDescent="0.25">
      <c r="I32" s="23"/>
      <c r="J32" s="23"/>
    </row>
    <row r="33" spans="1:20" x14ac:dyDescent="0.25">
      <c r="I33" s="552"/>
      <c r="J33" s="552"/>
      <c r="K33" s="548"/>
      <c r="L33" s="548"/>
      <c r="M33" s="548"/>
      <c r="N33" s="548"/>
      <c r="O33" s="548"/>
      <c r="P33" s="548"/>
      <c r="Q33" s="548"/>
      <c r="R33" s="548"/>
    </row>
    <row r="35" spans="1:20" x14ac:dyDescent="0.25">
      <c r="I35" s="51"/>
      <c r="J35" s="51"/>
      <c r="K35" s="51"/>
      <c r="L35" s="51"/>
      <c r="M35" s="51"/>
      <c r="N35" s="51"/>
      <c r="O35" s="51"/>
      <c r="P35" s="51"/>
      <c r="Q35" s="51"/>
      <c r="R35" s="51"/>
      <c r="S35" s="51"/>
      <c r="T35" s="51"/>
    </row>
    <row r="48" spans="1:20" ht="66" x14ac:dyDescent="0.25">
      <c r="A48" s="6" t="s">
        <v>98</v>
      </c>
    </row>
  </sheetData>
  <sheetProtection selectLockedCells="1"/>
  <mergeCells count="5">
    <mergeCell ref="I25:R25"/>
    <mergeCell ref="I27:T27"/>
    <mergeCell ref="I29:R29"/>
    <mergeCell ref="I31:R31"/>
    <mergeCell ref="I33:R33"/>
  </mergeCells>
  <dataValidations count="1">
    <dataValidation type="list" allowBlank="1" showInputMessage="1" showErrorMessage="1" sqref="C2:D11">
      <formula1>"Oui,Non,Pas"</formula1>
    </dataValidation>
  </dataValidations>
  <pageMargins left="0.78740157499999996" right="0.78740157499999996" top="0.984251969" bottom="0.984251969" header="0.4921259845" footer="0.4921259845"/>
  <pageSetup paperSize="3" orientation="landscape" r:id="rId1"/>
  <headerFooter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18" sqref="L18"/>
    </sheetView>
  </sheetViews>
  <sheetFormatPr baseColWidth="10" defaultColWidth="11.5546875" defaultRowHeight="13.2" x14ac:dyDescent="0.25"/>
  <cols>
    <col min="1" max="16384" width="11.5546875" style="7"/>
  </cols>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6"/>
  <sheetViews>
    <sheetView topLeftCell="C1" zoomScaleNormal="100" workbookViewId="0">
      <selection activeCell="O20" sqref="O20"/>
    </sheetView>
  </sheetViews>
  <sheetFormatPr baseColWidth="10" defaultColWidth="11.44140625" defaultRowHeight="13.2" x14ac:dyDescent="0.25"/>
  <cols>
    <col min="1" max="1" width="11.44140625" style="7"/>
    <col min="2" max="2" width="98" style="7" customWidth="1"/>
    <col min="3" max="4" width="9.44140625" style="7" customWidth="1"/>
    <col min="5" max="5" width="62.88671875" style="7" customWidth="1"/>
    <col min="6" max="9" width="13.33203125" style="7" customWidth="1"/>
    <col min="10" max="14" width="11.44140625" style="7"/>
    <col min="15" max="15" width="21.109375" style="7" customWidth="1"/>
    <col min="16" max="17" width="11.44140625" style="7"/>
    <col min="18" max="18" width="25.6640625" style="7" customWidth="1"/>
    <col min="19" max="21" width="11.44140625" style="7"/>
    <col min="22" max="22" width="7.109375" style="7" customWidth="1"/>
    <col min="23" max="23" width="11.44140625" style="7"/>
    <col min="24" max="24" width="39.44140625" style="7" customWidth="1"/>
    <col min="25" max="26" width="11.44140625" style="7"/>
    <col min="27" max="27" width="53.33203125" style="7" customWidth="1"/>
    <col min="28" max="16384" width="11.44140625" style="7"/>
  </cols>
  <sheetData>
    <row r="1" spans="1:19" s="25" customFormat="1" ht="18" customHeight="1" thickBot="1" x14ac:dyDescent="0.3">
      <c r="B1" s="61" t="s">
        <v>54</v>
      </c>
      <c r="C1" s="27" t="s">
        <v>73</v>
      </c>
      <c r="D1" s="27"/>
      <c r="E1" s="28" t="s">
        <v>7</v>
      </c>
      <c r="F1" s="28" t="s">
        <v>2</v>
      </c>
      <c r="G1" s="28" t="s">
        <v>3</v>
      </c>
      <c r="H1" s="28" t="s">
        <v>4</v>
      </c>
      <c r="I1" s="28" t="s">
        <v>56</v>
      </c>
      <c r="J1" s="28" t="s">
        <v>6</v>
      </c>
      <c r="K1" s="29" t="s">
        <v>117</v>
      </c>
      <c r="L1" s="30"/>
      <c r="M1" s="30"/>
      <c r="N1" s="30"/>
      <c r="O1" s="30"/>
      <c r="P1" s="31"/>
      <c r="Q1" s="30"/>
      <c r="R1" s="30"/>
      <c r="S1" s="27" t="s">
        <v>12</v>
      </c>
    </row>
    <row r="2" spans="1:19" ht="13.8" thickBot="1" x14ac:dyDescent="0.3">
      <c r="A2" s="25"/>
      <c r="B2" s="35" t="s">
        <v>118</v>
      </c>
      <c r="C2" s="34" t="s">
        <v>63</v>
      </c>
      <c r="D2" s="35"/>
      <c r="E2" s="65" t="s">
        <v>119</v>
      </c>
      <c r="F2" s="66">
        <f>SUM(F3:F14)</f>
        <v>12</v>
      </c>
      <c r="G2" s="66">
        <f>SUM(G3:G14)</f>
        <v>5</v>
      </c>
      <c r="H2" s="66">
        <f>SUM(H3:H14)</f>
        <v>1</v>
      </c>
      <c r="I2" s="66">
        <f>SUM(F2:H2)</f>
        <v>18</v>
      </c>
      <c r="J2" s="38">
        <f>IF(L14=0,0,SUM(J3:J13)/L14)</f>
        <v>3.75</v>
      </c>
      <c r="K2" s="47"/>
      <c r="S2" s="11"/>
    </row>
    <row r="3" spans="1:19" ht="13.8" thickBot="1" x14ac:dyDescent="0.3">
      <c r="A3" s="25"/>
      <c r="B3" s="35" t="s">
        <v>120</v>
      </c>
      <c r="C3" s="34" t="s">
        <v>60</v>
      </c>
      <c r="D3" s="35"/>
      <c r="E3" s="47" t="s">
        <v>121</v>
      </c>
      <c r="F3" s="47">
        <f>COUNTIF(C2:C3,"Oui")</f>
        <v>1</v>
      </c>
      <c r="G3" s="47">
        <f>COUNTIF(C2:C3,"Non")</f>
        <v>1</v>
      </c>
      <c r="H3" s="47">
        <f>COUNTIF(C2:C3,"Pas")</f>
        <v>0</v>
      </c>
      <c r="I3" s="66">
        <f t="shared" ref="I3:I14" si="0">SUM(F3:H3)</f>
        <v>2</v>
      </c>
      <c r="J3" s="38">
        <f>IF(H3=I3,0,5*(F3/SUM(F3:G3)))</f>
        <v>2.5</v>
      </c>
      <c r="K3" s="47"/>
      <c r="S3" s="11"/>
    </row>
    <row r="4" spans="1:19" ht="13.8" thickBot="1" x14ac:dyDescent="0.3">
      <c r="A4" s="25"/>
      <c r="B4" s="35" t="s">
        <v>122</v>
      </c>
      <c r="C4" s="34" t="s">
        <v>60</v>
      </c>
      <c r="D4" s="35"/>
      <c r="E4" s="47" t="s">
        <v>123</v>
      </c>
      <c r="F4" s="47">
        <f>COUNTIF(C4,"Oui")</f>
        <v>1</v>
      </c>
      <c r="G4" s="47">
        <f>COUNTIF(C4,"Non")</f>
        <v>0</v>
      </c>
      <c r="H4" s="47">
        <f>COUNTIF(C4,"Pas")</f>
        <v>0</v>
      </c>
      <c r="I4" s="66">
        <f t="shared" si="0"/>
        <v>1</v>
      </c>
      <c r="J4" s="38">
        <f t="shared" ref="J4:J14" si="1">IF(H4=I4,0,5*(F4/SUM(F4:G4)))</f>
        <v>5</v>
      </c>
      <c r="K4" s="47"/>
      <c r="S4" s="17"/>
    </row>
    <row r="5" spans="1:19" ht="13.8" thickBot="1" x14ac:dyDescent="0.3">
      <c r="A5" s="25"/>
      <c r="B5" s="35" t="s">
        <v>124</v>
      </c>
      <c r="C5" s="34" t="s">
        <v>60</v>
      </c>
      <c r="D5" s="35"/>
      <c r="E5" s="47" t="s">
        <v>125</v>
      </c>
      <c r="F5" s="47">
        <f>COUNTIF(C5:C8,"Oui")</f>
        <v>3</v>
      </c>
      <c r="G5" s="47">
        <f>COUNTIF(C5:C8,"Non")</f>
        <v>1</v>
      </c>
      <c r="H5" s="47">
        <f>COUNTIF(C5:C8,"Pas")</f>
        <v>0</v>
      </c>
      <c r="I5" s="66">
        <f t="shared" si="0"/>
        <v>4</v>
      </c>
      <c r="J5" s="38">
        <f t="shared" si="1"/>
        <v>3.75</v>
      </c>
      <c r="K5" s="47"/>
      <c r="S5" s="17"/>
    </row>
    <row r="6" spans="1:19" ht="13.8" thickBot="1" x14ac:dyDescent="0.3">
      <c r="A6" s="25"/>
      <c r="B6" s="35" t="s">
        <v>126</v>
      </c>
      <c r="C6" s="34" t="s">
        <v>60</v>
      </c>
      <c r="D6" s="35"/>
      <c r="E6" s="47" t="s">
        <v>127</v>
      </c>
      <c r="F6" s="47">
        <f>COUNTIF(C9:C10,"Oui")</f>
        <v>1</v>
      </c>
      <c r="G6" s="47">
        <f>COUNTIF(C9:C10,"Non")</f>
        <v>1</v>
      </c>
      <c r="H6" s="47">
        <f>COUNTIF(C9:C10,"Pas")</f>
        <v>0</v>
      </c>
      <c r="I6" s="66">
        <f t="shared" si="0"/>
        <v>2</v>
      </c>
      <c r="J6" s="38">
        <f t="shared" si="1"/>
        <v>2.5</v>
      </c>
      <c r="K6" s="47"/>
      <c r="S6" s="17"/>
    </row>
    <row r="7" spans="1:19" ht="13.8" thickBot="1" x14ac:dyDescent="0.3">
      <c r="A7" s="25"/>
      <c r="B7" s="35" t="s">
        <v>128</v>
      </c>
      <c r="C7" s="34" t="s">
        <v>60</v>
      </c>
      <c r="D7" s="35"/>
      <c r="E7" s="47" t="s">
        <v>129</v>
      </c>
      <c r="F7" s="47">
        <f>COUNTIF(C11,"Oui")</f>
        <v>1</v>
      </c>
      <c r="G7" s="47">
        <f>COUNTIF(C11,"Non")</f>
        <v>0</v>
      </c>
      <c r="H7" s="47">
        <f>COUNTIF(C11,"Pas")</f>
        <v>0</v>
      </c>
      <c r="I7" s="66">
        <f t="shared" si="0"/>
        <v>1</v>
      </c>
      <c r="J7" s="38">
        <f t="shared" si="1"/>
        <v>5</v>
      </c>
      <c r="K7" s="47"/>
      <c r="S7" s="17"/>
    </row>
    <row r="8" spans="1:19" ht="13.8" thickBot="1" x14ac:dyDescent="0.3">
      <c r="A8" s="25"/>
      <c r="B8" s="35" t="s">
        <v>130</v>
      </c>
      <c r="C8" s="34" t="s">
        <v>63</v>
      </c>
      <c r="D8" s="35"/>
      <c r="E8" s="46" t="s">
        <v>131</v>
      </c>
      <c r="F8" s="47">
        <f>COUNTIF(C12:C13,"Oui")</f>
        <v>1</v>
      </c>
      <c r="G8" s="47">
        <f>COUNTIF(C12:C13,"Non")</f>
        <v>1</v>
      </c>
      <c r="H8" s="47">
        <f>COUNTIF(C12:C13,"Pas")</f>
        <v>0</v>
      </c>
      <c r="I8" s="66">
        <f t="shared" si="0"/>
        <v>2</v>
      </c>
      <c r="J8" s="38">
        <f t="shared" si="1"/>
        <v>2.5</v>
      </c>
      <c r="K8" s="47"/>
      <c r="S8" s="17"/>
    </row>
    <row r="9" spans="1:19" ht="13.8" thickBot="1" x14ac:dyDescent="0.3">
      <c r="A9" s="25"/>
      <c r="B9" s="35" t="s">
        <v>132</v>
      </c>
      <c r="C9" s="34" t="s">
        <v>60</v>
      </c>
      <c r="D9" s="35"/>
      <c r="E9" s="46" t="s">
        <v>133</v>
      </c>
      <c r="F9" s="47">
        <f t="shared" ref="F9:F14" si="2">COUNTIF(C14,"Oui")</f>
        <v>0</v>
      </c>
      <c r="G9" s="47">
        <f t="shared" ref="G9:G14" si="3">COUNTIF(C14,"Non")</f>
        <v>1</v>
      </c>
      <c r="H9" s="47">
        <f t="shared" ref="H9:H14" si="4">COUNTIF(C14,"Pas")</f>
        <v>0</v>
      </c>
      <c r="I9" s="66">
        <f t="shared" si="0"/>
        <v>1</v>
      </c>
      <c r="J9" s="38">
        <f t="shared" si="1"/>
        <v>0</v>
      </c>
      <c r="K9" s="47"/>
      <c r="S9" s="17"/>
    </row>
    <row r="10" spans="1:19" ht="13.8" thickBot="1" x14ac:dyDescent="0.3">
      <c r="A10" s="25"/>
      <c r="B10" s="35" t="s">
        <v>134</v>
      </c>
      <c r="C10" s="34" t="s">
        <v>63</v>
      </c>
      <c r="D10" s="35"/>
      <c r="E10" s="47" t="s">
        <v>135</v>
      </c>
      <c r="F10" s="47">
        <f t="shared" si="2"/>
        <v>1</v>
      </c>
      <c r="G10" s="47">
        <f t="shared" si="3"/>
        <v>0</v>
      </c>
      <c r="H10" s="47">
        <f t="shared" si="4"/>
        <v>0</v>
      </c>
      <c r="I10" s="66">
        <f t="shared" si="0"/>
        <v>1</v>
      </c>
      <c r="J10" s="38">
        <f t="shared" si="1"/>
        <v>5</v>
      </c>
      <c r="K10" s="47"/>
      <c r="S10" s="17"/>
    </row>
    <row r="11" spans="1:19" ht="13.8" thickBot="1" x14ac:dyDescent="0.3">
      <c r="A11" s="25"/>
      <c r="B11" s="35" t="s">
        <v>136</v>
      </c>
      <c r="C11" s="34" t="s">
        <v>60</v>
      </c>
      <c r="D11" s="35"/>
      <c r="E11" s="46" t="s">
        <v>137</v>
      </c>
      <c r="F11" s="47">
        <f t="shared" si="2"/>
        <v>1</v>
      </c>
      <c r="G11" s="47">
        <f t="shared" si="3"/>
        <v>0</v>
      </c>
      <c r="H11" s="47">
        <f t="shared" si="4"/>
        <v>0</v>
      </c>
      <c r="I11" s="66">
        <f t="shared" si="0"/>
        <v>1</v>
      </c>
      <c r="J11" s="38">
        <f t="shared" si="1"/>
        <v>5</v>
      </c>
      <c r="K11" s="47"/>
      <c r="S11" s="17"/>
    </row>
    <row r="12" spans="1:19" ht="13.8" thickBot="1" x14ac:dyDescent="0.3">
      <c r="A12" s="25"/>
      <c r="B12" s="35" t="s">
        <v>138</v>
      </c>
      <c r="C12" s="34" t="s">
        <v>63</v>
      </c>
      <c r="D12" s="35"/>
      <c r="E12" s="46" t="s">
        <v>139</v>
      </c>
      <c r="F12" s="47">
        <f t="shared" si="2"/>
        <v>1</v>
      </c>
      <c r="G12" s="47">
        <f t="shared" si="3"/>
        <v>0</v>
      </c>
      <c r="H12" s="47">
        <f t="shared" si="4"/>
        <v>0</v>
      </c>
      <c r="I12" s="66">
        <f t="shared" si="0"/>
        <v>1</v>
      </c>
      <c r="J12" s="38">
        <f t="shared" si="1"/>
        <v>5</v>
      </c>
      <c r="K12" s="47"/>
      <c r="S12" s="8"/>
    </row>
    <row r="13" spans="1:19" ht="13.8" thickBot="1" x14ac:dyDescent="0.3">
      <c r="A13" s="25"/>
      <c r="B13" s="35" t="s">
        <v>140</v>
      </c>
      <c r="C13" s="34" t="s">
        <v>60</v>
      </c>
      <c r="D13" s="35"/>
      <c r="E13" s="46" t="s">
        <v>141</v>
      </c>
      <c r="F13" s="47">
        <f t="shared" si="2"/>
        <v>1</v>
      </c>
      <c r="G13" s="47">
        <f t="shared" si="3"/>
        <v>0</v>
      </c>
      <c r="H13" s="47">
        <f t="shared" si="4"/>
        <v>0</v>
      </c>
      <c r="I13" s="66">
        <f t="shared" si="0"/>
        <v>1</v>
      </c>
      <c r="J13" s="38">
        <f t="shared" si="1"/>
        <v>5</v>
      </c>
      <c r="K13" s="47"/>
      <c r="S13" s="8"/>
    </row>
    <row r="14" spans="1:19" ht="13.8" thickBot="1" x14ac:dyDescent="0.3">
      <c r="A14" s="25"/>
      <c r="B14" s="35" t="s">
        <v>142</v>
      </c>
      <c r="C14" s="34" t="s">
        <v>63</v>
      </c>
      <c r="D14" s="35"/>
      <c r="E14" s="91" t="s">
        <v>143</v>
      </c>
      <c r="F14" s="261">
        <f t="shared" si="2"/>
        <v>0</v>
      </c>
      <c r="G14" s="96">
        <f t="shared" si="3"/>
        <v>0</v>
      </c>
      <c r="H14" s="96">
        <f t="shared" si="4"/>
        <v>1</v>
      </c>
      <c r="I14" s="66">
        <f t="shared" si="0"/>
        <v>1</v>
      </c>
      <c r="J14" s="38">
        <f t="shared" si="1"/>
        <v>0</v>
      </c>
      <c r="L14" s="7">
        <f>COUNTIF(J3:J13,"&gt;-1")</f>
        <v>11</v>
      </c>
      <c r="S14" s="8"/>
    </row>
    <row r="15" spans="1:19" ht="13.8" thickBot="1" x14ac:dyDescent="0.3">
      <c r="A15" s="25"/>
      <c r="B15" s="35" t="s">
        <v>144</v>
      </c>
      <c r="C15" s="34" t="s">
        <v>60</v>
      </c>
      <c r="D15" s="35"/>
      <c r="J15" s="56"/>
      <c r="S15" s="8"/>
    </row>
    <row r="16" spans="1:19" ht="13.8" thickBot="1" x14ac:dyDescent="0.3">
      <c r="A16" s="25"/>
      <c r="B16" s="35" t="s">
        <v>145</v>
      </c>
      <c r="C16" s="34" t="s">
        <v>60</v>
      </c>
      <c r="D16" s="35"/>
      <c r="J16" s="56"/>
      <c r="S16" s="8"/>
    </row>
    <row r="17" spans="1:28" ht="13.8" thickBot="1" x14ac:dyDescent="0.3">
      <c r="A17" s="25"/>
      <c r="B17" s="35" t="s">
        <v>146</v>
      </c>
      <c r="C17" s="34" t="s">
        <v>60</v>
      </c>
      <c r="D17" s="35"/>
      <c r="J17" s="56"/>
      <c r="S17" s="8"/>
    </row>
    <row r="18" spans="1:28" ht="13.8" thickBot="1" x14ac:dyDescent="0.3">
      <c r="A18" s="25"/>
      <c r="B18" s="35" t="s">
        <v>147</v>
      </c>
      <c r="C18" s="34" t="s">
        <v>60</v>
      </c>
      <c r="D18" s="35"/>
      <c r="J18" s="56"/>
      <c r="S18" s="8"/>
    </row>
    <row r="19" spans="1:28" ht="13.8" thickBot="1" x14ac:dyDescent="0.3">
      <c r="A19" s="25"/>
      <c r="B19" s="35" t="s">
        <v>148</v>
      </c>
      <c r="C19" s="34" t="s">
        <v>69</v>
      </c>
      <c r="D19" s="35"/>
      <c r="J19" s="56"/>
    </row>
    <row r="20" spans="1:28" x14ac:dyDescent="0.25">
      <c r="A20" s="25"/>
      <c r="B20" s="33"/>
      <c r="C20" s="33"/>
      <c r="D20" s="33"/>
      <c r="J20" s="56"/>
    </row>
    <row r="21" spans="1:28" x14ac:dyDescent="0.25">
      <c r="B21" s="33"/>
      <c r="C21" s="33"/>
      <c r="D21" s="33"/>
      <c r="E21" s="33"/>
      <c r="F21" s="33"/>
      <c r="G21" s="33"/>
      <c r="H21" s="33"/>
      <c r="I21" s="33"/>
      <c r="J21" s="17" t="s">
        <v>12</v>
      </c>
    </row>
    <row r="22" spans="1:28" x14ac:dyDescent="0.25">
      <c r="B22" s="33"/>
      <c r="C22" s="33"/>
      <c r="D22" s="33"/>
      <c r="E22" s="33"/>
      <c r="F22" s="33"/>
      <c r="G22" s="33"/>
      <c r="H22" s="33"/>
      <c r="I22" s="33"/>
      <c r="J22" s="17"/>
    </row>
    <row r="23" spans="1:28" x14ac:dyDescent="0.25">
      <c r="B23" s="33"/>
      <c r="C23" s="33"/>
      <c r="D23" s="33"/>
      <c r="E23" s="33"/>
      <c r="F23" s="33"/>
      <c r="G23" s="33"/>
      <c r="H23" s="33"/>
      <c r="I23" s="33"/>
      <c r="J23" s="17"/>
    </row>
    <row r="24" spans="1:28" ht="26.25" customHeight="1" x14ac:dyDescent="0.25">
      <c r="A24" s="24" t="s">
        <v>92</v>
      </c>
      <c r="B24" s="67" t="s">
        <v>149</v>
      </c>
      <c r="C24" s="35"/>
      <c r="D24" s="35"/>
      <c r="E24" s="35"/>
      <c r="F24" s="35"/>
      <c r="G24" s="35"/>
      <c r="H24" s="35"/>
      <c r="I24" s="35"/>
      <c r="J24" s="557"/>
      <c r="K24" s="557"/>
      <c r="L24" s="557"/>
      <c r="M24" s="557"/>
      <c r="N24" s="557"/>
      <c r="O24" s="557"/>
      <c r="P24" s="557"/>
      <c r="Q24" s="557"/>
      <c r="R24" s="557"/>
      <c r="S24" s="557"/>
      <c r="T24" s="557"/>
      <c r="U24" s="557"/>
      <c r="V24" s="557"/>
      <c r="W24" s="557"/>
      <c r="X24" s="557"/>
      <c r="Y24" s="557"/>
      <c r="Z24" s="557"/>
      <c r="AA24" s="557"/>
    </row>
    <row r="25" spans="1:28" ht="12.75" customHeight="1" x14ac:dyDescent="0.25">
      <c r="A25" s="25"/>
      <c r="B25" s="33" t="s">
        <v>150</v>
      </c>
      <c r="C25" s="33"/>
      <c r="D25" s="33"/>
      <c r="E25" s="33"/>
      <c r="F25" s="33"/>
      <c r="G25" s="33"/>
      <c r="H25" s="33"/>
      <c r="I25" s="33"/>
      <c r="J25" s="557" t="s">
        <v>151</v>
      </c>
      <c r="K25" s="557"/>
      <c r="L25" s="557"/>
      <c r="M25" s="557"/>
      <c r="N25" s="557"/>
      <c r="O25" s="557"/>
      <c r="P25" s="557"/>
      <c r="Q25" s="557"/>
      <c r="R25" s="557"/>
      <c r="S25" s="557"/>
      <c r="T25" s="557"/>
      <c r="U25" s="557"/>
      <c r="V25" s="557"/>
      <c r="W25" s="557"/>
      <c r="X25" s="557"/>
      <c r="Y25" s="557"/>
      <c r="Z25" s="557"/>
      <c r="AA25" s="557"/>
    </row>
    <row r="26" spans="1:28" ht="12.75" customHeight="1" x14ac:dyDescent="0.25">
      <c r="A26" s="25"/>
      <c r="B26" s="33" t="s">
        <v>152</v>
      </c>
      <c r="C26" s="33"/>
      <c r="D26" s="33"/>
      <c r="E26" s="33"/>
      <c r="F26" s="33"/>
      <c r="G26" s="33"/>
      <c r="H26" s="33"/>
      <c r="I26" s="33"/>
      <c r="J26" s="557" t="s">
        <v>151</v>
      </c>
      <c r="K26" s="557"/>
      <c r="L26" s="557"/>
      <c r="M26" s="557"/>
      <c r="N26" s="557"/>
      <c r="O26" s="557"/>
      <c r="P26" s="557"/>
      <c r="Q26" s="557"/>
      <c r="R26" s="557"/>
      <c r="S26" s="557"/>
      <c r="T26" s="557"/>
      <c r="U26" s="557"/>
      <c r="V26" s="557"/>
      <c r="W26" s="557"/>
      <c r="X26" s="557"/>
      <c r="Y26" s="557"/>
      <c r="Z26" s="557"/>
      <c r="AA26" s="557"/>
    </row>
    <row r="27" spans="1:28" ht="25.5" customHeight="1" x14ac:dyDescent="0.25">
      <c r="A27" s="25"/>
      <c r="B27" s="68" t="s">
        <v>153</v>
      </c>
      <c r="C27" s="33"/>
      <c r="D27" s="33"/>
      <c r="E27" s="33"/>
      <c r="F27" s="33"/>
      <c r="G27" s="33"/>
      <c r="H27" s="33"/>
      <c r="I27" s="33"/>
      <c r="J27" s="557"/>
      <c r="K27" s="557"/>
      <c r="L27" s="557"/>
      <c r="M27" s="557"/>
      <c r="N27" s="557"/>
      <c r="O27" s="557"/>
      <c r="P27" s="557"/>
      <c r="Q27" s="557"/>
      <c r="R27" s="557"/>
      <c r="S27" s="557"/>
      <c r="T27" s="557"/>
      <c r="U27" s="557"/>
      <c r="V27" s="557"/>
      <c r="W27" s="557"/>
      <c r="X27" s="557"/>
      <c r="Y27" s="557"/>
      <c r="Z27" s="557"/>
      <c r="AA27" s="557"/>
    </row>
    <row r="28" spans="1:28" ht="12.75" customHeight="1" x14ac:dyDescent="0.25">
      <c r="A28" s="25"/>
      <c r="B28" s="33" t="s">
        <v>154</v>
      </c>
      <c r="C28" s="33"/>
      <c r="D28" s="33"/>
      <c r="E28" s="33"/>
      <c r="F28" s="33"/>
      <c r="G28" s="33"/>
      <c r="H28" s="33"/>
      <c r="I28" s="33"/>
      <c r="J28" s="557"/>
      <c r="K28" s="557"/>
      <c r="L28" s="557"/>
      <c r="M28" s="557"/>
      <c r="N28" s="557"/>
      <c r="O28" s="557"/>
      <c r="P28" s="557"/>
      <c r="Q28" s="557"/>
      <c r="R28" s="557"/>
      <c r="S28" s="557"/>
      <c r="T28" s="557"/>
      <c r="U28" s="557"/>
      <c r="V28" s="557"/>
      <c r="W28" s="557"/>
      <c r="X28" s="557"/>
      <c r="Y28" s="557"/>
      <c r="Z28" s="557"/>
      <c r="AA28" s="557"/>
    </row>
    <row r="29" spans="1:28" ht="25.5" customHeight="1" x14ac:dyDescent="0.25">
      <c r="A29" s="25"/>
      <c r="B29" s="68" t="s">
        <v>155</v>
      </c>
      <c r="C29" s="33"/>
      <c r="D29" s="33"/>
      <c r="E29" s="33"/>
      <c r="F29" s="33"/>
      <c r="G29" s="33"/>
      <c r="H29" s="33"/>
      <c r="I29" s="33"/>
      <c r="J29" s="560"/>
      <c r="K29" s="560"/>
      <c r="L29" s="560"/>
      <c r="M29" s="560"/>
      <c r="N29" s="560"/>
      <c r="O29" s="560"/>
      <c r="P29" s="560"/>
      <c r="Q29" s="560"/>
      <c r="R29" s="560"/>
      <c r="S29" s="560"/>
      <c r="T29" s="560"/>
      <c r="U29" s="560"/>
      <c r="V29" s="560"/>
      <c r="W29" s="560"/>
      <c r="X29" s="560"/>
      <c r="Y29" s="560"/>
      <c r="Z29" s="560"/>
      <c r="AA29" s="560"/>
    </row>
    <row r="30" spans="1:28" ht="12.75" customHeight="1" x14ac:dyDescent="0.25">
      <c r="A30" s="25"/>
      <c r="B30" s="33" t="s">
        <v>156</v>
      </c>
      <c r="C30" s="33"/>
      <c r="D30" s="33"/>
      <c r="E30" s="33"/>
      <c r="F30" s="33"/>
      <c r="G30" s="33"/>
      <c r="H30" s="33"/>
      <c r="I30" s="33"/>
      <c r="J30" s="560"/>
      <c r="K30" s="560"/>
      <c r="L30" s="560"/>
      <c r="M30" s="560"/>
      <c r="N30" s="560"/>
      <c r="O30" s="560"/>
      <c r="P30" s="560"/>
      <c r="Q30" s="560"/>
      <c r="R30" s="560"/>
      <c r="S30" s="560"/>
      <c r="T30" s="560"/>
      <c r="U30" s="560"/>
      <c r="V30" s="560"/>
      <c r="W30" s="560"/>
      <c r="X30" s="560"/>
      <c r="Y30" s="560"/>
      <c r="Z30" s="560"/>
      <c r="AA30" s="560"/>
    </row>
    <row r="31" spans="1:28" ht="12.75" customHeight="1" x14ac:dyDescent="0.25">
      <c r="A31" s="25"/>
      <c r="B31" s="35" t="s">
        <v>157</v>
      </c>
      <c r="C31" s="33"/>
      <c r="D31" s="33"/>
      <c r="E31" s="33"/>
      <c r="F31" s="33"/>
      <c r="G31" s="33"/>
      <c r="H31" s="33"/>
      <c r="I31" s="33"/>
      <c r="J31" s="560"/>
      <c r="K31" s="560"/>
      <c r="L31" s="560"/>
      <c r="M31" s="560"/>
      <c r="N31" s="560"/>
      <c r="O31" s="560"/>
      <c r="P31" s="560"/>
      <c r="Q31" s="560"/>
      <c r="R31" s="560"/>
      <c r="S31" s="560"/>
      <c r="T31" s="560"/>
      <c r="U31" s="560"/>
      <c r="V31" s="560"/>
      <c r="W31" s="560"/>
      <c r="X31" s="560"/>
      <c r="Y31" s="560"/>
      <c r="Z31" s="560"/>
      <c r="AA31" s="560"/>
      <c r="AB31" s="560"/>
    </row>
    <row r="32" spans="1:28" ht="12.75" customHeight="1" x14ac:dyDescent="0.25">
      <c r="A32" s="25"/>
      <c r="B32" s="35" t="s">
        <v>158</v>
      </c>
      <c r="C32" s="33"/>
      <c r="D32" s="33"/>
      <c r="E32" s="33"/>
      <c r="F32" s="33"/>
      <c r="G32" s="33"/>
      <c r="H32" s="33"/>
      <c r="I32" s="33"/>
      <c r="J32" s="560" t="s">
        <v>151</v>
      </c>
      <c r="K32" s="560"/>
      <c r="L32" s="560"/>
      <c r="M32" s="560"/>
      <c r="N32" s="560"/>
      <c r="O32" s="560"/>
      <c r="P32" s="560"/>
      <c r="Q32" s="560"/>
      <c r="R32" s="560"/>
      <c r="S32" s="560"/>
      <c r="T32" s="560"/>
      <c r="U32" s="560"/>
      <c r="V32" s="560"/>
      <c r="W32" s="560"/>
      <c r="X32" s="560"/>
      <c r="Y32" s="560"/>
      <c r="Z32" s="560"/>
      <c r="AA32" s="560"/>
      <c r="AB32" s="60"/>
    </row>
    <row r="33" spans="1:28" ht="12.75" customHeight="1" x14ac:dyDescent="0.25">
      <c r="A33" s="25"/>
      <c r="B33" s="35" t="s">
        <v>159</v>
      </c>
      <c r="C33" s="33"/>
      <c r="D33" s="33"/>
      <c r="E33" s="33"/>
      <c r="F33" s="33"/>
      <c r="G33" s="33"/>
      <c r="H33" s="33"/>
      <c r="I33" s="33"/>
      <c r="J33" s="557"/>
      <c r="K33" s="557"/>
      <c r="L33" s="557"/>
      <c r="M33" s="557"/>
      <c r="N33" s="557"/>
      <c r="O33" s="557"/>
      <c r="P33" s="557"/>
      <c r="Q33" s="557"/>
      <c r="R33" s="557"/>
      <c r="S33" s="557"/>
      <c r="T33" s="557"/>
      <c r="U33" s="557"/>
      <c r="V33" s="557"/>
      <c r="W33" s="557"/>
      <c r="X33" s="557"/>
      <c r="Y33" s="557"/>
      <c r="Z33" s="557"/>
      <c r="AA33" s="557"/>
      <c r="AB33" s="60"/>
    </row>
    <row r="34" spans="1:28" ht="12.75" customHeight="1" x14ac:dyDescent="0.25">
      <c r="A34" s="25"/>
      <c r="B34" s="67" t="s">
        <v>160</v>
      </c>
      <c r="C34" s="33"/>
      <c r="D34" s="33"/>
      <c r="E34" s="33"/>
      <c r="F34" s="33"/>
      <c r="G34" s="33"/>
      <c r="H34" s="33"/>
      <c r="I34" s="33"/>
      <c r="J34" s="557"/>
      <c r="K34" s="557"/>
      <c r="L34" s="557"/>
      <c r="M34" s="557"/>
      <c r="N34" s="557"/>
      <c r="O34" s="557"/>
      <c r="P34" s="557"/>
      <c r="Q34" s="557"/>
      <c r="R34" s="557"/>
      <c r="S34" s="557"/>
      <c r="T34" s="557"/>
      <c r="U34" s="557"/>
      <c r="V34" s="557"/>
      <c r="W34" s="557"/>
      <c r="X34" s="557"/>
      <c r="Y34" s="557"/>
      <c r="Z34" s="557"/>
      <c r="AA34" s="557"/>
      <c r="AB34" s="60"/>
    </row>
    <row r="35" spans="1:28" ht="16.5" customHeight="1" x14ac:dyDescent="0.25">
      <c r="A35" s="25"/>
      <c r="B35" s="67" t="s">
        <v>161</v>
      </c>
      <c r="C35" s="33"/>
      <c r="D35" s="33"/>
      <c r="E35" s="33"/>
      <c r="F35" s="33"/>
      <c r="G35" s="33"/>
      <c r="H35" s="33"/>
      <c r="I35" s="33"/>
      <c r="J35" s="557"/>
      <c r="K35" s="557"/>
      <c r="L35" s="557"/>
      <c r="M35" s="557"/>
      <c r="N35" s="557"/>
      <c r="O35" s="557"/>
      <c r="P35" s="557"/>
      <c r="Q35" s="557"/>
      <c r="R35" s="557"/>
      <c r="S35" s="557"/>
      <c r="T35" s="557"/>
      <c r="U35" s="557"/>
      <c r="V35" s="557"/>
      <c r="W35" s="557"/>
      <c r="X35" s="557"/>
      <c r="Y35" s="557"/>
      <c r="Z35" s="557"/>
      <c r="AA35" s="557"/>
      <c r="AB35" s="557"/>
    </row>
    <row r="36" spans="1:28" x14ac:dyDescent="0.25">
      <c r="A36" s="25"/>
      <c r="B36" s="33"/>
      <c r="C36" s="33"/>
      <c r="D36" s="33"/>
      <c r="E36" s="33"/>
      <c r="F36" s="33"/>
      <c r="G36" s="33"/>
      <c r="H36" s="33"/>
      <c r="I36" s="33"/>
      <c r="J36" s="557"/>
      <c r="K36" s="558"/>
      <c r="L36" s="558"/>
      <c r="M36" s="558"/>
      <c r="N36" s="558"/>
      <c r="O36" s="558"/>
      <c r="P36" s="558"/>
      <c r="Q36" s="558"/>
      <c r="R36" s="558"/>
      <c r="S36" s="558"/>
      <c r="T36" s="558"/>
      <c r="U36" s="558"/>
      <c r="V36" s="558"/>
      <c r="W36" s="558"/>
      <c r="X36" s="558"/>
      <c r="Y36" s="558"/>
      <c r="Z36" s="558"/>
      <c r="AA36" s="558"/>
      <c r="AB36" s="558"/>
    </row>
    <row r="37" spans="1:28" x14ac:dyDescent="0.25">
      <c r="J37" s="556"/>
      <c r="K37" s="556"/>
      <c r="L37" s="556"/>
      <c r="M37" s="556"/>
      <c r="N37" s="556"/>
      <c r="O37" s="556"/>
      <c r="P37" s="556"/>
      <c r="Q37" s="556"/>
      <c r="R37" s="556"/>
      <c r="S37" s="556"/>
      <c r="T37" s="556"/>
      <c r="U37" s="556"/>
      <c r="V37" s="556"/>
      <c r="W37" s="556"/>
      <c r="X37" s="556"/>
      <c r="Y37" s="556"/>
      <c r="Z37" s="556"/>
      <c r="AA37" s="556"/>
      <c r="AB37" s="556"/>
    </row>
    <row r="39" spans="1:28" ht="17.399999999999999" x14ac:dyDescent="0.3">
      <c r="Q39" s="21"/>
      <c r="R39" s="21"/>
    </row>
    <row r="41" spans="1:28" x14ac:dyDescent="0.25">
      <c r="O41" s="23"/>
      <c r="P41" s="23"/>
      <c r="Q41" s="23"/>
      <c r="R41" s="23"/>
      <c r="S41" s="23"/>
      <c r="T41" s="23"/>
      <c r="U41" s="23"/>
      <c r="V41" s="23"/>
    </row>
    <row r="42" spans="1:28" x14ac:dyDescent="0.25">
      <c r="O42" s="547"/>
      <c r="P42" s="547"/>
      <c r="Q42" s="547"/>
      <c r="R42" s="547"/>
      <c r="S42" s="547"/>
      <c r="T42" s="547"/>
      <c r="U42" s="547"/>
      <c r="V42" s="548"/>
      <c r="W42" s="548"/>
      <c r="X42" s="548"/>
    </row>
    <row r="43" spans="1:28" x14ac:dyDescent="0.25">
      <c r="O43" s="23"/>
    </row>
    <row r="44" spans="1:28" x14ac:dyDescent="0.25">
      <c r="O44" s="552"/>
      <c r="P44" s="556"/>
      <c r="Q44" s="556"/>
      <c r="R44" s="556"/>
      <c r="S44" s="556"/>
      <c r="T44" s="556"/>
      <c r="U44" s="556"/>
      <c r="V44" s="556"/>
      <c r="W44" s="556"/>
      <c r="X44" s="556"/>
      <c r="Y44" s="556"/>
      <c r="Z44" s="556"/>
    </row>
    <row r="45" spans="1:28" x14ac:dyDescent="0.25">
      <c r="O45" s="23"/>
    </row>
    <row r="46" spans="1:28" x14ac:dyDescent="0.25">
      <c r="O46" s="552"/>
      <c r="P46" s="548"/>
      <c r="Q46" s="548"/>
      <c r="R46" s="548"/>
      <c r="S46" s="548"/>
      <c r="T46" s="548"/>
      <c r="U46" s="548"/>
      <c r="V46" s="548"/>
      <c r="W46" s="548"/>
      <c r="X46" s="548"/>
    </row>
    <row r="47" spans="1:28" x14ac:dyDescent="0.25">
      <c r="O47" s="23"/>
    </row>
    <row r="48" spans="1:28" x14ac:dyDescent="0.25">
      <c r="O48" s="552"/>
      <c r="P48" s="548"/>
      <c r="Q48" s="548"/>
      <c r="R48" s="548"/>
      <c r="S48" s="548"/>
      <c r="T48" s="548"/>
      <c r="U48" s="548"/>
      <c r="V48" s="548"/>
      <c r="W48" s="548"/>
      <c r="X48" s="548"/>
    </row>
    <row r="49" spans="1:26" x14ac:dyDescent="0.25">
      <c r="O49" s="23"/>
      <c r="P49" s="23"/>
    </row>
    <row r="50" spans="1:26" x14ac:dyDescent="0.25">
      <c r="O50" s="552"/>
      <c r="P50" s="552"/>
      <c r="Q50" s="548"/>
      <c r="R50" s="548"/>
      <c r="S50" s="548"/>
      <c r="T50" s="548"/>
      <c r="U50" s="548"/>
      <c r="V50" s="548"/>
      <c r="W50" s="548"/>
      <c r="X50" s="548"/>
    </row>
    <row r="52" spans="1:26" x14ac:dyDescent="0.25">
      <c r="O52" s="51"/>
      <c r="P52" s="51"/>
      <c r="Q52" s="51"/>
      <c r="R52" s="51"/>
      <c r="S52" s="51"/>
      <c r="T52" s="51"/>
      <c r="U52" s="51"/>
      <c r="V52" s="51"/>
      <c r="W52" s="51"/>
      <c r="X52" s="51"/>
      <c r="Y52" s="51"/>
      <c r="Z52" s="51"/>
    </row>
    <row r="56" spans="1:26" ht="66" x14ac:dyDescent="0.25">
      <c r="A56" s="6" t="s">
        <v>98</v>
      </c>
    </row>
  </sheetData>
  <sheetProtection selectLockedCells="1"/>
  <mergeCells count="19">
    <mergeCell ref="O50:X50"/>
    <mergeCell ref="J36:AB36"/>
    <mergeCell ref="J37:AB37"/>
    <mergeCell ref="O42:X42"/>
    <mergeCell ref="O44:Z44"/>
    <mergeCell ref="O46:X46"/>
    <mergeCell ref="O48:X48"/>
    <mergeCell ref="J35:AB35"/>
    <mergeCell ref="J24:AA24"/>
    <mergeCell ref="J25:AA25"/>
    <mergeCell ref="J26:AA26"/>
    <mergeCell ref="J27:AA27"/>
    <mergeCell ref="J28:AA28"/>
    <mergeCell ref="J29:AA29"/>
    <mergeCell ref="J30:AA30"/>
    <mergeCell ref="J31:AB31"/>
    <mergeCell ref="J32:AA32"/>
    <mergeCell ref="J33:AA33"/>
    <mergeCell ref="J34:AA34"/>
  </mergeCells>
  <dataValidations count="1">
    <dataValidation type="list" allowBlank="1" showInputMessage="1" showErrorMessage="1" sqref="C2:C19">
      <formula1>"Oui,Non,Pas"</formula1>
    </dataValidation>
  </dataValidations>
  <pageMargins left="0.78740157499999996" right="0.78740157499999996" top="0.51" bottom="0.46" header="0.4921259845" footer="0.4921259845"/>
  <pageSetup paperSize="3" orientation="landscape" r:id="rId1"/>
  <headerFooter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2"/>
  <sheetViews>
    <sheetView topLeftCell="C1" zoomScale="90" zoomScaleNormal="90" workbookViewId="0">
      <selection activeCell="J4" sqref="J4"/>
    </sheetView>
  </sheetViews>
  <sheetFormatPr baseColWidth="10" defaultColWidth="11.44140625" defaultRowHeight="13.2" x14ac:dyDescent="0.25"/>
  <cols>
    <col min="1" max="1" width="11.44140625" style="7"/>
    <col min="2" max="2" width="85.109375" style="7" customWidth="1"/>
    <col min="3" max="4" width="12.44140625" style="7" customWidth="1"/>
    <col min="5" max="5" width="60.88671875" style="7" customWidth="1"/>
    <col min="6" max="9" width="12.88671875" style="7" customWidth="1"/>
    <col min="10" max="14" width="11.44140625" style="7"/>
    <col min="15" max="15" width="21.109375" style="7" customWidth="1"/>
    <col min="16" max="17" width="11.44140625" style="7"/>
    <col min="18" max="18" width="26.88671875" style="7" customWidth="1"/>
    <col min="19" max="20" width="11.44140625" style="7"/>
    <col min="21" max="21" width="23.6640625" style="7" customWidth="1"/>
    <col min="22" max="22" width="19.6640625" style="7" customWidth="1"/>
    <col min="23" max="24" width="11.44140625" style="7"/>
    <col min="25" max="25" width="26.88671875" style="7" customWidth="1"/>
    <col min="26" max="27" width="11.44140625" style="7"/>
    <col min="28" max="28" width="35.6640625" style="7" customWidth="1"/>
    <col min="29" max="16384" width="11.44140625" style="7"/>
  </cols>
  <sheetData>
    <row r="1" spans="1:19" s="25" customFormat="1" ht="13.8" thickBot="1" x14ac:dyDescent="0.3">
      <c r="B1" s="61" t="s">
        <v>162</v>
      </c>
      <c r="C1" s="27" t="s">
        <v>73</v>
      </c>
      <c r="D1" s="27"/>
      <c r="E1" s="28" t="s">
        <v>7</v>
      </c>
      <c r="F1" s="28" t="s">
        <v>2</v>
      </c>
      <c r="G1" s="28" t="s">
        <v>3</v>
      </c>
      <c r="H1" s="28" t="s">
        <v>4</v>
      </c>
      <c r="I1" s="28" t="s">
        <v>56</v>
      </c>
      <c r="J1" s="28" t="s">
        <v>6</v>
      </c>
      <c r="K1" s="29" t="s">
        <v>58</v>
      </c>
      <c r="L1" s="30"/>
      <c r="M1" s="30"/>
      <c r="N1" s="30"/>
      <c r="O1" s="30"/>
      <c r="P1" s="31" t="s">
        <v>7</v>
      </c>
      <c r="Q1" s="30"/>
      <c r="R1" s="30"/>
      <c r="S1" s="27" t="s">
        <v>12</v>
      </c>
    </row>
    <row r="2" spans="1:19" ht="13.8" thickBot="1" x14ac:dyDescent="0.3">
      <c r="A2" s="25"/>
      <c r="B2" s="10" t="s">
        <v>163</v>
      </c>
      <c r="C2" s="34" t="s">
        <v>69</v>
      </c>
      <c r="D2" s="10"/>
      <c r="E2" s="69" t="s">
        <v>164</v>
      </c>
      <c r="F2" s="69">
        <f>SUM(F3:F4)</f>
        <v>1</v>
      </c>
      <c r="G2" s="69">
        <f>SUM(G3:G4)</f>
        <v>2</v>
      </c>
      <c r="H2" s="69">
        <f>SUM(H3:H4)</f>
        <v>1</v>
      </c>
      <c r="I2" s="69">
        <f>SUM(F2:H2)</f>
        <v>4</v>
      </c>
      <c r="J2" s="70">
        <f>IF(L14=0,0,SUM(J3:J4)/L14)</f>
        <v>1.25</v>
      </c>
      <c r="K2" s="71"/>
      <c r="P2" s="7" t="s">
        <v>165</v>
      </c>
      <c r="S2" s="11" t="str">
        <f>+J38</f>
        <v xml:space="preserve"> </v>
      </c>
    </row>
    <row r="3" spans="1:19" ht="13.8" thickBot="1" x14ac:dyDescent="0.3">
      <c r="A3" s="25"/>
      <c r="B3" s="10" t="s">
        <v>166</v>
      </c>
      <c r="C3" s="34" t="s">
        <v>63</v>
      </c>
      <c r="D3" s="10"/>
      <c r="E3" s="46" t="s">
        <v>167</v>
      </c>
      <c r="F3" s="46">
        <f>COUNTIF(C2:C4,"Oui")</f>
        <v>1</v>
      </c>
      <c r="G3" s="46">
        <f>COUNTIF(C2:C4,"Non")</f>
        <v>1</v>
      </c>
      <c r="H3" s="46">
        <f>COUNTIF(C2:C4,"Pas")</f>
        <v>1</v>
      </c>
      <c r="I3" s="69">
        <f>SUM(F3:H3)</f>
        <v>3</v>
      </c>
      <c r="J3" s="72">
        <f>IF(H3=I3,0,5*(F3/SUM(F3:G3)))</f>
        <v>2.5</v>
      </c>
      <c r="K3" s="47"/>
      <c r="S3" s="11"/>
    </row>
    <row r="4" spans="1:19" ht="13.8" thickBot="1" x14ac:dyDescent="0.3">
      <c r="A4" s="25"/>
      <c r="B4" s="10" t="s">
        <v>168</v>
      </c>
      <c r="C4" s="34" t="s">
        <v>60</v>
      </c>
      <c r="D4" s="10"/>
      <c r="E4" s="46" t="s">
        <v>169</v>
      </c>
      <c r="F4" s="46">
        <f>COUNTIF(C5,"Oui")</f>
        <v>0</v>
      </c>
      <c r="G4" s="46">
        <f>COUNTIF(C5,"Non")</f>
        <v>1</v>
      </c>
      <c r="H4" s="46">
        <f>COUNTIF(C5,"Pas")</f>
        <v>0</v>
      </c>
      <c r="I4" s="69">
        <f>SUM(F4:H4)</f>
        <v>1</v>
      </c>
      <c r="J4" s="38">
        <f>IF(H4=I4,0,5*(F4/SUM(F4:G4)))</f>
        <v>0</v>
      </c>
      <c r="K4" s="47"/>
      <c r="S4" s="11"/>
    </row>
    <row r="5" spans="1:19" ht="13.8" thickBot="1" x14ac:dyDescent="0.3">
      <c r="A5" s="25"/>
      <c r="B5" s="10" t="s">
        <v>170</v>
      </c>
      <c r="C5" s="34" t="s">
        <v>63</v>
      </c>
      <c r="D5" s="10"/>
      <c r="E5" s="10"/>
      <c r="F5" s="10"/>
      <c r="G5" s="10"/>
      <c r="H5" s="10"/>
      <c r="I5" s="10"/>
      <c r="J5" s="56"/>
      <c r="P5" s="7" t="s">
        <v>171</v>
      </c>
      <c r="S5" s="17">
        <f>IF(B37=0,0,SUM(J3:J8)/B37)</f>
        <v>0</v>
      </c>
    </row>
    <row r="6" spans="1:19" ht="11.25" customHeight="1" x14ac:dyDescent="0.25">
      <c r="A6" s="25"/>
      <c r="E6" s="10"/>
      <c r="F6" s="10"/>
      <c r="G6" s="10"/>
      <c r="H6" s="10"/>
      <c r="I6" s="10"/>
      <c r="J6" s="56"/>
      <c r="S6" s="17"/>
    </row>
    <row r="7" spans="1:19" ht="12.75" customHeight="1" x14ac:dyDescent="0.25">
      <c r="A7" s="25"/>
      <c r="J7" s="56"/>
      <c r="S7" s="17"/>
    </row>
    <row r="8" spans="1:19" ht="12.75" customHeight="1" x14ac:dyDescent="0.25">
      <c r="A8" s="25"/>
      <c r="J8" s="56"/>
      <c r="S8" s="17"/>
    </row>
    <row r="9" spans="1:19" ht="12.75" customHeight="1" x14ac:dyDescent="0.25">
      <c r="A9" s="25"/>
      <c r="J9" s="56"/>
      <c r="S9" s="17"/>
    </row>
    <row r="10" spans="1:19" ht="12.75" customHeight="1" x14ac:dyDescent="0.25">
      <c r="A10" s="25"/>
      <c r="J10" s="56"/>
      <c r="S10" s="17"/>
    </row>
    <row r="11" spans="1:19" ht="12.75" customHeight="1" x14ac:dyDescent="0.25">
      <c r="A11" s="25"/>
      <c r="J11" s="56"/>
      <c r="S11" s="17"/>
    </row>
    <row r="12" spans="1:19" ht="12.75" customHeight="1" x14ac:dyDescent="0.25">
      <c r="A12" s="25"/>
      <c r="J12" s="56"/>
      <c r="S12" s="17"/>
    </row>
    <row r="13" spans="1:19" ht="12.75" customHeight="1" x14ac:dyDescent="0.25">
      <c r="A13" s="25"/>
      <c r="J13" s="56"/>
      <c r="S13" s="17"/>
    </row>
    <row r="14" spans="1:19" ht="12.75" customHeight="1" x14ac:dyDescent="0.25">
      <c r="A14" s="25"/>
      <c r="J14" s="56"/>
      <c r="L14" s="7">
        <f>COUNTIF(J3:J4,"&gt;-1")</f>
        <v>2</v>
      </c>
      <c r="S14" s="17"/>
    </row>
    <row r="15" spans="1:19" ht="12.75" customHeight="1" x14ac:dyDescent="0.25">
      <c r="A15" s="25"/>
      <c r="J15" s="56"/>
      <c r="S15" s="17"/>
    </row>
    <row r="16" spans="1:19" ht="12.75" customHeight="1" x14ac:dyDescent="0.25">
      <c r="A16" s="25"/>
      <c r="J16" s="56"/>
      <c r="S16" s="8"/>
    </row>
    <row r="17" spans="1:19" ht="12.75" customHeight="1" x14ac:dyDescent="0.25">
      <c r="A17" s="25"/>
      <c r="J17" s="56"/>
      <c r="S17" s="8"/>
    </row>
    <row r="18" spans="1:19" ht="12.75" customHeight="1" x14ac:dyDescent="0.25">
      <c r="A18" s="25"/>
      <c r="J18" s="56"/>
    </row>
    <row r="19" spans="1:19" ht="12.75" customHeight="1" x14ac:dyDescent="0.25">
      <c r="A19" s="24" t="s">
        <v>92</v>
      </c>
      <c r="B19" s="67" t="s">
        <v>172</v>
      </c>
      <c r="J19" s="56"/>
    </row>
    <row r="20" spans="1:19" ht="12.75" customHeight="1" x14ac:dyDescent="0.25">
      <c r="A20" s="25"/>
      <c r="B20" s="67" t="s">
        <v>173</v>
      </c>
      <c r="J20" s="56"/>
    </row>
    <row r="21" spans="1:19" ht="12.75" customHeight="1" x14ac:dyDescent="0.25">
      <c r="A21" s="25"/>
      <c r="J21" s="56"/>
    </row>
    <row r="22" spans="1:19" ht="12.75" customHeight="1" x14ac:dyDescent="0.25">
      <c r="A22" s="25"/>
      <c r="J22" s="56"/>
    </row>
    <row r="23" spans="1:19" ht="12.75" customHeight="1" x14ac:dyDescent="0.25">
      <c r="A23" s="25"/>
      <c r="J23" s="56"/>
    </row>
    <row r="24" spans="1:19" ht="12.75" customHeight="1" x14ac:dyDescent="0.25">
      <c r="A24" s="25"/>
      <c r="J24" s="56"/>
    </row>
    <row r="25" spans="1:19" ht="12.75" customHeight="1" x14ac:dyDescent="0.25">
      <c r="A25" s="25"/>
      <c r="J25" s="56"/>
    </row>
    <row r="26" spans="1:19" ht="12.75" customHeight="1" x14ac:dyDescent="0.25">
      <c r="A26" s="25"/>
      <c r="J26" s="56"/>
    </row>
    <row r="27" spans="1:19" ht="12.75" customHeight="1" x14ac:dyDescent="0.25">
      <c r="A27" s="25"/>
      <c r="J27" s="56"/>
    </row>
    <row r="28" spans="1:19" ht="12.75" customHeight="1" x14ac:dyDescent="0.25">
      <c r="A28" s="25"/>
      <c r="J28" s="56"/>
    </row>
    <row r="29" spans="1:19" ht="12.75" customHeight="1" x14ac:dyDescent="0.25">
      <c r="A29" s="25"/>
      <c r="J29" s="56"/>
    </row>
    <row r="30" spans="1:19" ht="12.75" customHeight="1" x14ac:dyDescent="0.25">
      <c r="A30" s="25"/>
      <c r="J30" s="56"/>
    </row>
    <row r="31" spans="1:19" ht="12.75" customHeight="1" x14ac:dyDescent="0.25">
      <c r="A31" s="25"/>
      <c r="J31" s="56"/>
    </row>
    <row r="32" spans="1:19" ht="12.75" customHeight="1" x14ac:dyDescent="0.25">
      <c r="A32" s="25"/>
      <c r="J32" s="56"/>
    </row>
    <row r="33" spans="1:28" ht="12.75" customHeight="1" x14ac:dyDescent="0.25">
      <c r="A33" s="25"/>
      <c r="J33" s="56"/>
    </row>
    <row r="34" spans="1:28" ht="12.75" customHeight="1" x14ac:dyDescent="0.25">
      <c r="A34" s="25"/>
      <c r="J34" s="56"/>
    </row>
    <row r="35" spans="1:28" ht="12.75" customHeight="1" x14ac:dyDescent="0.25">
      <c r="A35" s="25"/>
      <c r="J35" s="56"/>
    </row>
    <row r="36" spans="1:28" x14ac:dyDescent="0.25">
      <c r="J36" s="56"/>
    </row>
    <row r="38" spans="1:28" x14ac:dyDescent="0.25">
      <c r="J38" s="73" t="s">
        <v>12</v>
      </c>
    </row>
    <row r="39" spans="1:28" x14ac:dyDescent="0.25">
      <c r="C39" s="67"/>
      <c r="D39" s="67"/>
      <c r="K39" s="60"/>
      <c r="L39" s="60"/>
      <c r="M39" s="60"/>
      <c r="N39" s="60"/>
      <c r="O39" s="60"/>
      <c r="P39" s="60"/>
      <c r="Q39" s="60"/>
      <c r="R39" s="60"/>
      <c r="S39" s="60"/>
      <c r="T39" s="60"/>
      <c r="U39" s="60"/>
      <c r="V39" s="60"/>
      <c r="W39" s="60"/>
      <c r="X39" s="60"/>
      <c r="Y39" s="60"/>
      <c r="Z39" s="60"/>
      <c r="AA39" s="60"/>
      <c r="AB39" s="60"/>
    </row>
    <row r="40" spans="1:28" x14ac:dyDescent="0.25">
      <c r="C40" s="67"/>
      <c r="D40" s="67"/>
      <c r="E40" s="67"/>
      <c r="F40" s="67"/>
      <c r="G40" s="67"/>
      <c r="H40" s="67"/>
      <c r="I40" s="67"/>
      <c r="J40" s="74"/>
      <c r="K40" s="60"/>
      <c r="L40" s="60"/>
      <c r="M40" s="60"/>
      <c r="N40" s="60"/>
      <c r="O40" s="60"/>
      <c r="P40" s="60"/>
      <c r="Q40" s="60"/>
      <c r="R40" s="60"/>
      <c r="S40" s="60"/>
      <c r="T40" s="60"/>
      <c r="U40" s="60"/>
      <c r="V40" s="60"/>
      <c r="W40" s="60"/>
      <c r="X40" s="60"/>
      <c r="Y40" s="60"/>
      <c r="Z40" s="60"/>
      <c r="AA40" s="60"/>
      <c r="AB40" s="60"/>
    </row>
    <row r="41" spans="1:28" ht="1.5" customHeight="1" x14ac:dyDescent="0.25">
      <c r="A41" s="25"/>
      <c r="B41" s="33"/>
      <c r="C41" s="33"/>
      <c r="D41" s="33"/>
      <c r="E41" s="67"/>
      <c r="F41" s="67"/>
      <c r="G41" s="67"/>
      <c r="H41" s="67"/>
      <c r="I41" s="67"/>
      <c r="J41" s="74"/>
      <c r="K41" s="60"/>
      <c r="L41" s="60"/>
      <c r="M41" s="60"/>
      <c r="N41" s="60"/>
      <c r="O41" s="60"/>
      <c r="P41" s="60"/>
      <c r="Q41" s="60"/>
      <c r="R41" s="60"/>
      <c r="S41" s="60"/>
      <c r="T41" s="60"/>
      <c r="U41" s="60"/>
      <c r="V41" s="60"/>
      <c r="W41" s="60"/>
      <c r="X41" s="60"/>
      <c r="Y41" s="60"/>
      <c r="Z41" s="60"/>
      <c r="AA41" s="60"/>
      <c r="AB41" s="60"/>
    </row>
    <row r="42" spans="1:28" ht="12.75" hidden="1" customHeight="1" x14ac:dyDescent="0.25">
      <c r="A42" s="25"/>
      <c r="B42" s="33"/>
      <c r="C42" s="33"/>
      <c r="D42" s="33"/>
      <c r="E42" s="33"/>
      <c r="F42" s="33"/>
      <c r="G42" s="33"/>
      <c r="H42" s="33"/>
      <c r="I42" s="33"/>
      <c r="J42" s="74"/>
      <c r="K42" s="60"/>
      <c r="L42" s="60"/>
      <c r="M42" s="60"/>
      <c r="N42" s="60"/>
      <c r="O42" s="60"/>
      <c r="P42" s="60"/>
      <c r="Q42" s="60"/>
      <c r="R42" s="60"/>
      <c r="S42" s="60"/>
      <c r="T42" s="60"/>
      <c r="U42" s="60"/>
      <c r="V42" s="60"/>
      <c r="W42" s="60"/>
      <c r="X42" s="60"/>
      <c r="Y42" s="60"/>
      <c r="Z42" s="60"/>
      <c r="AA42" s="60"/>
      <c r="AB42" s="60"/>
    </row>
    <row r="43" spans="1:28" ht="12.75" hidden="1" customHeight="1" x14ac:dyDescent="0.25">
      <c r="A43" s="25"/>
      <c r="B43" s="33"/>
      <c r="C43" s="33"/>
      <c r="D43" s="33"/>
      <c r="E43" s="33"/>
      <c r="F43" s="33"/>
      <c r="G43" s="33"/>
      <c r="H43" s="33"/>
      <c r="I43" s="33"/>
      <c r="J43" s="74"/>
      <c r="K43" s="60"/>
      <c r="L43" s="60"/>
      <c r="M43" s="60"/>
      <c r="N43" s="60"/>
      <c r="O43" s="60"/>
      <c r="P43" s="60"/>
      <c r="Q43" s="60"/>
      <c r="R43" s="60"/>
      <c r="S43" s="60"/>
      <c r="T43" s="60"/>
      <c r="U43" s="60"/>
      <c r="V43" s="60"/>
      <c r="W43" s="60"/>
      <c r="X43" s="60"/>
      <c r="Y43" s="60"/>
      <c r="Z43" s="60"/>
      <c r="AA43" s="60"/>
      <c r="AB43" s="60"/>
    </row>
    <row r="44" spans="1:28" ht="12.75" hidden="1" customHeight="1" x14ac:dyDescent="0.25">
      <c r="A44" s="25"/>
      <c r="B44" s="33"/>
      <c r="C44" s="33"/>
      <c r="D44" s="33"/>
      <c r="E44" s="33"/>
      <c r="F44" s="33"/>
      <c r="G44" s="33"/>
      <c r="H44" s="33"/>
      <c r="I44" s="33"/>
      <c r="J44" s="74"/>
      <c r="K44" s="60"/>
      <c r="L44" s="60"/>
      <c r="M44" s="60"/>
      <c r="N44" s="60"/>
      <c r="O44" s="60"/>
      <c r="P44" s="60"/>
      <c r="Q44" s="60"/>
      <c r="R44" s="60"/>
      <c r="S44" s="60"/>
      <c r="T44" s="60"/>
      <c r="U44" s="60"/>
      <c r="V44" s="60"/>
      <c r="W44" s="60"/>
      <c r="X44" s="60"/>
      <c r="Y44" s="60"/>
      <c r="Z44" s="60"/>
      <c r="AA44" s="60"/>
      <c r="AB44" s="60"/>
    </row>
    <row r="45" spans="1:28" ht="28.5" hidden="1" customHeight="1" x14ac:dyDescent="0.25">
      <c r="A45" s="25"/>
      <c r="B45" s="33"/>
      <c r="C45" s="33"/>
      <c r="D45" s="33"/>
      <c r="E45" s="33"/>
      <c r="F45" s="33"/>
      <c r="G45" s="33"/>
      <c r="H45" s="33"/>
      <c r="I45" s="33"/>
      <c r="J45" s="74"/>
      <c r="K45" s="60"/>
      <c r="L45" s="60"/>
      <c r="M45" s="60"/>
      <c r="N45" s="60"/>
      <c r="O45" s="60"/>
      <c r="P45" s="60"/>
      <c r="Q45" s="60"/>
      <c r="R45" s="60"/>
      <c r="S45" s="60"/>
      <c r="T45" s="60"/>
      <c r="U45" s="60"/>
      <c r="V45" s="60"/>
      <c r="W45" s="60"/>
      <c r="X45" s="60"/>
      <c r="Y45" s="60"/>
      <c r="Z45" s="60"/>
      <c r="AA45" s="60"/>
      <c r="AB45" s="60"/>
    </row>
    <row r="46" spans="1:28" ht="12.75" hidden="1" customHeight="1" x14ac:dyDescent="0.25">
      <c r="A46" s="25"/>
      <c r="B46" s="33"/>
      <c r="C46" s="33"/>
      <c r="D46" s="33"/>
      <c r="E46" s="33"/>
      <c r="F46" s="33"/>
      <c r="G46" s="33"/>
      <c r="H46" s="33"/>
      <c r="I46" s="33"/>
      <c r="J46" s="74"/>
      <c r="K46" s="59"/>
      <c r="L46" s="59"/>
      <c r="M46" s="59"/>
      <c r="N46" s="59"/>
      <c r="O46" s="59"/>
      <c r="P46" s="59"/>
      <c r="Q46" s="59"/>
      <c r="R46" s="59"/>
      <c r="S46" s="59"/>
      <c r="T46" s="59"/>
      <c r="U46" s="59"/>
      <c r="V46" s="59"/>
      <c r="W46" s="59"/>
      <c r="X46" s="59"/>
      <c r="Y46" s="59"/>
      <c r="Z46" s="60"/>
      <c r="AA46" s="60"/>
      <c r="AB46" s="60"/>
    </row>
    <row r="47" spans="1:28" ht="26.25" hidden="1" customHeight="1" x14ac:dyDescent="0.25">
      <c r="A47" s="25"/>
      <c r="B47" s="33"/>
      <c r="C47" s="33"/>
      <c r="D47" s="33"/>
      <c r="E47" s="33"/>
      <c r="F47" s="33"/>
      <c r="G47" s="33"/>
      <c r="H47" s="33"/>
      <c r="I47" s="33"/>
      <c r="J47" s="51"/>
      <c r="K47" s="59"/>
      <c r="L47" s="59"/>
      <c r="M47" s="59"/>
      <c r="N47" s="59"/>
      <c r="O47" s="59"/>
      <c r="P47" s="59"/>
      <c r="Q47" s="59"/>
      <c r="R47" s="59"/>
      <c r="S47" s="59"/>
      <c r="T47" s="59"/>
      <c r="U47" s="59"/>
      <c r="V47" s="59"/>
      <c r="W47" s="59"/>
      <c r="X47" s="59"/>
      <c r="Y47" s="59"/>
      <c r="Z47" s="59"/>
      <c r="AA47" s="59"/>
      <c r="AB47" s="59"/>
    </row>
    <row r="48" spans="1:28" ht="15" hidden="1" customHeight="1" x14ac:dyDescent="0.25">
      <c r="A48" s="25"/>
      <c r="B48" s="33"/>
      <c r="C48" s="33"/>
      <c r="D48" s="33"/>
      <c r="E48" s="33"/>
      <c r="F48" s="33"/>
      <c r="G48" s="33"/>
      <c r="H48" s="33"/>
      <c r="I48" s="33"/>
      <c r="J48" s="51"/>
      <c r="K48" s="59"/>
      <c r="L48" s="59"/>
      <c r="M48" s="59"/>
      <c r="N48" s="59"/>
      <c r="O48" s="59"/>
      <c r="P48" s="59"/>
      <c r="Q48" s="59"/>
      <c r="R48" s="59"/>
      <c r="S48" s="59"/>
      <c r="T48" s="59"/>
      <c r="U48" s="59"/>
      <c r="V48" s="59"/>
      <c r="W48" s="59"/>
      <c r="X48" s="59"/>
      <c r="Y48" s="59"/>
      <c r="Z48" s="59"/>
      <c r="AA48" s="59"/>
      <c r="AB48" s="59"/>
    </row>
    <row r="49" spans="1:28" ht="24.75" hidden="1" customHeight="1" x14ac:dyDescent="0.25">
      <c r="A49" s="25"/>
      <c r="B49" s="33"/>
      <c r="C49" s="33"/>
      <c r="D49" s="33"/>
      <c r="E49" s="33"/>
      <c r="F49" s="33"/>
      <c r="G49" s="33"/>
      <c r="H49" s="33"/>
      <c r="I49" s="33"/>
      <c r="J49" s="51"/>
      <c r="K49" s="60"/>
      <c r="L49" s="60"/>
      <c r="M49" s="60"/>
      <c r="N49" s="60"/>
      <c r="O49" s="60"/>
      <c r="P49" s="60"/>
      <c r="Q49" s="60"/>
      <c r="R49" s="60"/>
      <c r="S49" s="60"/>
      <c r="T49" s="60"/>
      <c r="U49" s="60"/>
      <c r="V49" s="60"/>
      <c r="W49" s="60"/>
      <c r="X49" s="60"/>
      <c r="Y49" s="60"/>
      <c r="Z49" s="60"/>
      <c r="AA49" s="60"/>
      <c r="AB49" s="60"/>
    </row>
    <row r="50" spans="1:28" ht="12.75" hidden="1" customHeight="1" x14ac:dyDescent="0.25">
      <c r="A50" s="25"/>
      <c r="B50" s="33"/>
      <c r="C50" s="33"/>
      <c r="D50" s="33"/>
      <c r="E50" s="33"/>
      <c r="F50" s="33"/>
      <c r="G50" s="33"/>
      <c r="H50" s="33"/>
      <c r="I50" s="33"/>
      <c r="J50" s="60"/>
      <c r="K50" s="60"/>
      <c r="L50" s="60"/>
      <c r="M50" s="60"/>
      <c r="N50" s="60"/>
      <c r="O50" s="60"/>
      <c r="P50" s="60"/>
      <c r="Q50" s="60"/>
      <c r="R50" s="60"/>
      <c r="S50" s="60"/>
      <c r="T50" s="60"/>
      <c r="U50" s="60"/>
      <c r="V50" s="60"/>
      <c r="W50" s="60"/>
      <c r="X50" s="60"/>
      <c r="Y50" s="60"/>
      <c r="Z50" s="60"/>
      <c r="AA50" s="60"/>
      <c r="AB50" s="60"/>
    </row>
    <row r="51" spans="1:28" ht="24.75" hidden="1" customHeight="1" x14ac:dyDescent="0.25">
      <c r="A51" s="25"/>
      <c r="B51" s="33"/>
      <c r="C51" s="33"/>
      <c r="D51" s="33"/>
      <c r="E51" s="33"/>
      <c r="F51" s="33"/>
      <c r="G51" s="33"/>
      <c r="H51" s="33"/>
      <c r="I51" s="33"/>
      <c r="J51" s="60"/>
      <c r="K51" s="60"/>
      <c r="L51" s="60"/>
      <c r="M51" s="60"/>
      <c r="N51" s="60"/>
      <c r="O51" s="60"/>
      <c r="P51" s="60"/>
      <c r="Q51" s="60"/>
      <c r="R51" s="60"/>
      <c r="S51" s="60"/>
      <c r="T51" s="60"/>
      <c r="U51" s="60"/>
      <c r="V51" s="60"/>
      <c r="W51" s="60"/>
      <c r="X51" s="60"/>
      <c r="Y51" s="60"/>
      <c r="Z51" s="60"/>
      <c r="AA51" s="60"/>
      <c r="AB51" s="60"/>
    </row>
    <row r="52" spans="1:28" ht="24.75" hidden="1" customHeight="1" x14ac:dyDescent="0.25">
      <c r="A52" s="25"/>
      <c r="B52" s="33"/>
      <c r="C52" s="33"/>
      <c r="D52" s="33"/>
      <c r="E52" s="33"/>
      <c r="F52" s="33"/>
      <c r="G52" s="33"/>
      <c r="H52" s="33"/>
      <c r="I52" s="33"/>
      <c r="J52" s="60"/>
      <c r="K52" s="60"/>
      <c r="L52" s="60"/>
      <c r="M52" s="60"/>
      <c r="N52" s="60"/>
      <c r="O52" s="60"/>
      <c r="P52" s="60"/>
      <c r="Q52" s="60"/>
      <c r="R52" s="60"/>
      <c r="S52" s="60"/>
      <c r="T52" s="60"/>
      <c r="U52" s="60"/>
      <c r="V52" s="60"/>
      <c r="W52" s="60"/>
      <c r="X52" s="60"/>
      <c r="Y52" s="60"/>
      <c r="Z52" s="60"/>
      <c r="AA52" s="60"/>
      <c r="AB52" s="60"/>
    </row>
    <row r="53" spans="1:28" ht="1.5" hidden="1" customHeight="1" x14ac:dyDescent="0.25">
      <c r="A53" s="25"/>
      <c r="B53" s="33"/>
      <c r="C53" s="33"/>
      <c r="D53" s="33"/>
      <c r="E53" s="33"/>
      <c r="F53" s="33"/>
      <c r="G53" s="33"/>
      <c r="H53" s="33"/>
      <c r="I53" s="33"/>
      <c r="J53" s="60"/>
      <c r="K53" s="60"/>
      <c r="L53" s="60"/>
      <c r="M53" s="60"/>
      <c r="N53" s="60"/>
      <c r="O53" s="60"/>
      <c r="P53" s="60"/>
      <c r="Q53" s="60"/>
      <c r="R53" s="60"/>
      <c r="S53" s="60"/>
      <c r="T53" s="60"/>
      <c r="U53" s="60"/>
      <c r="V53" s="60"/>
      <c r="W53" s="60"/>
      <c r="X53" s="60"/>
      <c r="Y53" s="60"/>
      <c r="Z53" s="60"/>
      <c r="AA53" s="60"/>
      <c r="AB53" s="60"/>
    </row>
    <row r="54" spans="1:28" ht="12.75" hidden="1" customHeight="1" x14ac:dyDescent="0.25">
      <c r="A54" s="25"/>
      <c r="B54" s="33"/>
      <c r="C54" s="33"/>
      <c r="D54" s="33"/>
      <c r="E54" s="33"/>
      <c r="F54" s="33"/>
      <c r="G54" s="33"/>
      <c r="H54" s="33"/>
      <c r="I54" s="33"/>
      <c r="J54" s="60"/>
      <c r="K54" s="60"/>
      <c r="L54" s="60"/>
      <c r="M54" s="60"/>
      <c r="N54" s="60"/>
      <c r="O54" s="60"/>
      <c r="P54" s="60"/>
      <c r="Q54" s="60"/>
      <c r="R54" s="60"/>
      <c r="S54" s="60"/>
      <c r="T54" s="60"/>
      <c r="U54" s="60"/>
      <c r="V54" s="60"/>
      <c r="W54" s="60"/>
      <c r="X54" s="60"/>
      <c r="Y54" s="60"/>
      <c r="Z54" s="60"/>
      <c r="AA54" s="60"/>
      <c r="AB54" s="60"/>
    </row>
    <row r="55" spans="1:28" ht="12.75" hidden="1" customHeight="1" x14ac:dyDescent="0.25">
      <c r="A55" s="25"/>
      <c r="B55" s="33"/>
      <c r="C55" s="33"/>
      <c r="D55" s="33"/>
      <c r="E55" s="33"/>
      <c r="F55" s="33"/>
      <c r="G55" s="33"/>
      <c r="H55" s="33"/>
      <c r="I55" s="33"/>
      <c r="J55" s="60"/>
      <c r="K55" s="60"/>
      <c r="L55" s="60"/>
      <c r="M55" s="60"/>
      <c r="N55" s="60"/>
      <c r="O55" s="60"/>
      <c r="P55" s="60"/>
      <c r="Q55" s="60"/>
      <c r="R55" s="60"/>
      <c r="S55" s="60"/>
      <c r="T55" s="60"/>
      <c r="U55" s="60"/>
      <c r="V55" s="60"/>
      <c r="W55" s="60"/>
      <c r="X55" s="60"/>
      <c r="Y55" s="60"/>
      <c r="Z55" s="60"/>
      <c r="AA55" s="60"/>
      <c r="AB55" s="60"/>
    </row>
    <row r="56" spans="1:28" ht="12.75" hidden="1" customHeight="1" x14ac:dyDescent="0.25">
      <c r="A56" s="25"/>
      <c r="B56" s="33"/>
      <c r="C56" s="33"/>
      <c r="D56" s="33"/>
      <c r="E56" s="33"/>
      <c r="F56" s="33"/>
      <c r="G56" s="33"/>
      <c r="H56" s="33"/>
      <c r="I56" s="33"/>
      <c r="J56" s="60"/>
      <c r="K56" s="60"/>
      <c r="L56" s="60"/>
      <c r="M56" s="60"/>
      <c r="N56" s="60"/>
      <c r="O56" s="60"/>
      <c r="P56" s="60"/>
      <c r="Q56" s="60"/>
      <c r="R56" s="60"/>
      <c r="S56" s="60"/>
      <c r="T56" s="60"/>
      <c r="U56" s="60"/>
      <c r="V56" s="60"/>
      <c r="W56" s="60"/>
      <c r="X56" s="60"/>
      <c r="Y56" s="60"/>
      <c r="Z56" s="60"/>
      <c r="AA56" s="60"/>
      <c r="AB56" s="60"/>
    </row>
    <row r="57" spans="1:28" ht="12.75" hidden="1" customHeight="1" x14ac:dyDescent="0.25">
      <c r="A57" s="25"/>
      <c r="B57" s="33"/>
      <c r="C57" s="33"/>
      <c r="D57" s="33"/>
      <c r="E57" s="33"/>
      <c r="F57" s="33"/>
      <c r="G57" s="33"/>
      <c r="H57" s="33"/>
      <c r="I57" s="33"/>
      <c r="J57" s="60"/>
      <c r="K57" s="60"/>
      <c r="L57" s="60"/>
      <c r="M57" s="60"/>
      <c r="N57" s="60"/>
      <c r="O57" s="60"/>
      <c r="P57" s="60"/>
      <c r="Q57" s="60"/>
      <c r="R57" s="60"/>
      <c r="S57" s="60"/>
      <c r="T57" s="60"/>
      <c r="U57" s="60"/>
      <c r="V57" s="60"/>
      <c r="W57" s="60"/>
      <c r="X57" s="60"/>
      <c r="Y57" s="60"/>
      <c r="Z57" s="60"/>
      <c r="AA57" s="60"/>
      <c r="AB57" s="60"/>
    </row>
    <row r="58" spans="1:28" ht="12.75" hidden="1" customHeight="1" x14ac:dyDescent="0.25">
      <c r="A58" s="25"/>
      <c r="B58" s="33"/>
      <c r="C58" s="33"/>
      <c r="D58" s="33"/>
      <c r="E58" s="33"/>
      <c r="F58" s="33"/>
      <c r="G58" s="33"/>
      <c r="H58" s="33"/>
      <c r="I58" s="33"/>
      <c r="J58" s="60"/>
      <c r="K58" s="60"/>
      <c r="L58" s="60"/>
      <c r="M58" s="60"/>
      <c r="N58" s="60"/>
      <c r="O58" s="60"/>
      <c r="P58" s="60"/>
      <c r="Q58" s="60"/>
      <c r="R58" s="60"/>
      <c r="S58" s="60"/>
      <c r="T58" s="60"/>
      <c r="U58" s="60"/>
      <c r="V58" s="60"/>
      <c r="W58" s="60"/>
      <c r="X58" s="60"/>
      <c r="Y58" s="60"/>
      <c r="Z58" s="60"/>
      <c r="AA58" s="60"/>
      <c r="AB58" s="60"/>
    </row>
    <row r="59" spans="1:28" ht="12.75" hidden="1" customHeight="1" x14ac:dyDescent="0.25">
      <c r="A59" s="25"/>
      <c r="B59" s="33"/>
      <c r="C59" s="33"/>
      <c r="D59" s="33"/>
      <c r="E59" s="33"/>
      <c r="F59" s="33"/>
      <c r="G59" s="33"/>
      <c r="H59" s="33"/>
      <c r="I59" s="33"/>
      <c r="J59" s="60"/>
      <c r="K59" s="60"/>
      <c r="L59" s="60"/>
      <c r="M59" s="60"/>
      <c r="N59" s="60"/>
      <c r="O59" s="60"/>
      <c r="P59" s="60"/>
      <c r="Q59" s="60"/>
      <c r="R59" s="60"/>
      <c r="S59" s="60"/>
      <c r="T59" s="60"/>
      <c r="U59" s="60"/>
      <c r="V59" s="60"/>
      <c r="W59" s="60"/>
      <c r="X59" s="60"/>
      <c r="Y59" s="60"/>
      <c r="Z59" s="60"/>
      <c r="AA59" s="60"/>
      <c r="AB59" s="60"/>
    </row>
    <row r="60" spans="1:28" ht="12.75" hidden="1" customHeight="1" x14ac:dyDescent="0.25">
      <c r="A60" s="25"/>
      <c r="B60" s="33"/>
      <c r="C60" s="33"/>
      <c r="D60" s="33"/>
      <c r="E60" s="33"/>
      <c r="F60" s="33"/>
      <c r="G60" s="33"/>
      <c r="H60" s="33"/>
      <c r="I60" s="33"/>
      <c r="J60" s="60"/>
      <c r="K60" s="60"/>
      <c r="L60" s="60"/>
      <c r="M60" s="60"/>
      <c r="N60" s="60"/>
      <c r="O60" s="60"/>
      <c r="P60" s="60"/>
      <c r="Q60" s="60"/>
      <c r="R60" s="60"/>
      <c r="S60" s="60"/>
      <c r="T60" s="60"/>
      <c r="U60" s="60"/>
      <c r="V60" s="60"/>
      <c r="W60" s="60"/>
      <c r="X60" s="60"/>
      <c r="Y60" s="60"/>
      <c r="Z60" s="60"/>
      <c r="AA60" s="60"/>
      <c r="AB60" s="60"/>
    </row>
    <row r="61" spans="1:28" ht="12.75" hidden="1" customHeight="1" x14ac:dyDescent="0.25">
      <c r="A61" s="25"/>
      <c r="B61" s="33"/>
      <c r="C61" s="33"/>
      <c r="D61" s="33"/>
      <c r="E61" s="33"/>
      <c r="F61" s="33"/>
      <c r="G61" s="33"/>
      <c r="H61" s="33"/>
      <c r="I61" s="33"/>
      <c r="J61" s="60"/>
      <c r="K61" s="60"/>
      <c r="L61" s="60"/>
      <c r="M61" s="60"/>
      <c r="N61" s="60"/>
      <c r="O61" s="60"/>
      <c r="P61" s="60"/>
      <c r="Q61" s="60"/>
      <c r="R61" s="60"/>
      <c r="S61" s="60"/>
      <c r="T61" s="60"/>
      <c r="U61" s="60"/>
      <c r="V61" s="60"/>
      <c r="W61" s="60"/>
      <c r="X61" s="60"/>
      <c r="Y61" s="60"/>
      <c r="Z61" s="60"/>
      <c r="AA61" s="60"/>
      <c r="AB61" s="60"/>
    </row>
    <row r="62" spans="1:28" ht="13.5" hidden="1" customHeight="1" x14ac:dyDescent="0.25">
      <c r="A62" s="25"/>
      <c r="B62" s="33"/>
      <c r="C62" s="33"/>
      <c r="D62" s="33"/>
      <c r="E62" s="33"/>
      <c r="F62" s="33"/>
      <c r="G62" s="33"/>
      <c r="H62" s="33"/>
      <c r="I62" s="33"/>
      <c r="J62" s="60"/>
      <c r="K62" s="60"/>
      <c r="L62" s="60"/>
      <c r="M62" s="60"/>
      <c r="N62" s="60"/>
      <c r="O62" s="60"/>
      <c r="P62" s="60"/>
      <c r="Q62" s="60"/>
      <c r="R62" s="60"/>
      <c r="S62" s="60"/>
      <c r="T62" s="60"/>
      <c r="U62" s="60"/>
      <c r="V62" s="60"/>
      <c r="W62" s="60"/>
      <c r="X62" s="60"/>
      <c r="Y62" s="60"/>
      <c r="Z62" s="60"/>
      <c r="AA62" s="60"/>
      <c r="AB62" s="60"/>
    </row>
    <row r="63" spans="1:28" ht="27" hidden="1" customHeight="1" x14ac:dyDescent="0.25">
      <c r="A63" s="25"/>
      <c r="B63" s="33"/>
      <c r="C63" s="33"/>
      <c r="D63" s="33"/>
      <c r="E63" s="33"/>
      <c r="F63" s="33"/>
      <c r="G63" s="33"/>
      <c r="H63" s="33"/>
      <c r="I63" s="33"/>
      <c r="J63" s="60"/>
      <c r="K63" s="60"/>
      <c r="L63" s="60"/>
      <c r="M63" s="60"/>
      <c r="N63" s="60"/>
      <c r="O63" s="60"/>
      <c r="P63" s="60"/>
      <c r="Q63" s="60"/>
      <c r="R63" s="60"/>
      <c r="S63" s="60"/>
      <c r="T63" s="60"/>
      <c r="U63" s="60"/>
      <c r="V63" s="60"/>
      <c r="W63" s="60"/>
      <c r="X63" s="60"/>
      <c r="Y63" s="60"/>
      <c r="Z63" s="60"/>
      <c r="AA63" s="60"/>
      <c r="AB63" s="60"/>
    </row>
    <row r="64" spans="1:28" ht="12.75" hidden="1" customHeight="1" x14ac:dyDescent="0.25">
      <c r="A64" s="25"/>
      <c r="B64" s="33"/>
      <c r="C64" s="33"/>
      <c r="D64" s="33"/>
      <c r="E64" s="33"/>
      <c r="F64" s="33"/>
      <c r="G64" s="33"/>
      <c r="H64" s="33"/>
      <c r="I64" s="33"/>
      <c r="J64" s="60"/>
      <c r="K64" s="60"/>
      <c r="L64" s="60"/>
      <c r="M64" s="60"/>
      <c r="N64" s="60"/>
      <c r="O64" s="60"/>
      <c r="P64" s="60"/>
      <c r="Q64" s="60"/>
      <c r="R64" s="60"/>
      <c r="S64" s="60"/>
      <c r="T64" s="60"/>
      <c r="U64" s="60"/>
      <c r="V64" s="60"/>
      <c r="W64" s="60"/>
      <c r="X64" s="60"/>
      <c r="Y64" s="60"/>
      <c r="Z64" s="60"/>
      <c r="AA64" s="60"/>
      <c r="AB64" s="60"/>
    </row>
    <row r="65" spans="1:28" ht="27" hidden="1" customHeight="1" x14ac:dyDescent="0.25">
      <c r="A65" s="25"/>
      <c r="B65" s="33"/>
      <c r="C65" s="33"/>
      <c r="D65" s="33"/>
      <c r="E65" s="33"/>
      <c r="F65" s="33"/>
      <c r="G65" s="33"/>
      <c r="H65" s="33"/>
      <c r="I65" s="33"/>
      <c r="J65" s="60"/>
      <c r="K65" s="60"/>
      <c r="L65" s="60"/>
      <c r="M65" s="60"/>
      <c r="N65" s="60"/>
      <c r="O65" s="60"/>
      <c r="P65" s="60"/>
      <c r="Q65" s="60"/>
      <c r="R65" s="60"/>
      <c r="S65" s="60"/>
      <c r="T65" s="60"/>
      <c r="U65" s="60"/>
      <c r="V65" s="60"/>
      <c r="W65" s="60"/>
      <c r="X65" s="60"/>
      <c r="Y65" s="60"/>
      <c r="Z65" s="60"/>
      <c r="AA65" s="60"/>
      <c r="AB65" s="60"/>
    </row>
    <row r="66" spans="1:28" ht="12.75" hidden="1" customHeight="1" x14ac:dyDescent="0.25">
      <c r="A66" s="25"/>
      <c r="B66" s="33"/>
      <c r="C66" s="33"/>
      <c r="D66" s="33"/>
      <c r="E66" s="33"/>
      <c r="F66" s="33"/>
      <c r="G66" s="33"/>
      <c r="H66" s="33"/>
      <c r="I66" s="33"/>
      <c r="J66" s="60"/>
      <c r="K66" s="60"/>
      <c r="L66" s="60"/>
      <c r="M66" s="60"/>
      <c r="N66" s="60"/>
      <c r="O66" s="60"/>
      <c r="P66" s="60"/>
      <c r="Q66" s="60"/>
      <c r="R66" s="60"/>
      <c r="S66" s="60"/>
      <c r="T66" s="60"/>
      <c r="U66" s="60"/>
      <c r="V66" s="60"/>
      <c r="W66" s="60"/>
      <c r="X66" s="60"/>
      <c r="Y66" s="60"/>
      <c r="Z66" s="60"/>
      <c r="AA66" s="60"/>
      <c r="AB66" s="60"/>
    </row>
    <row r="67" spans="1:28" ht="12.75" hidden="1" customHeight="1" x14ac:dyDescent="0.25">
      <c r="A67" s="25"/>
      <c r="B67" s="33"/>
      <c r="C67" s="33"/>
      <c r="D67" s="33"/>
      <c r="E67" s="33"/>
      <c r="F67" s="33"/>
      <c r="G67" s="33"/>
      <c r="H67" s="33"/>
      <c r="I67" s="33"/>
      <c r="J67" s="60"/>
      <c r="K67" s="60"/>
      <c r="L67" s="60"/>
      <c r="M67" s="60"/>
      <c r="N67" s="60"/>
      <c r="O67" s="60"/>
      <c r="P67" s="60"/>
      <c r="Q67" s="60"/>
      <c r="R67" s="60"/>
      <c r="S67" s="60"/>
      <c r="T67" s="60"/>
      <c r="U67" s="60"/>
      <c r="V67" s="60"/>
      <c r="W67" s="60"/>
      <c r="X67" s="60"/>
      <c r="Y67" s="60"/>
      <c r="Z67" s="60"/>
      <c r="AA67" s="60"/>
      <c r="AB67" s="60"/>
    </row>
    <row r="68" spans="1:28" ht="12.75" hidden="1" customHeight="1" x14ac:dyDescent="0.25">
      <c r="A68" s="25"/>
      <c r="B68" s="33"/>
      <c r="C68" s="33"/>
      <c r="D68" s="33"/>
      <c r="E68" s="33"/>
      <c r="F68" s="33"/>
      <c r="G68" s="33"/>
      <c r="H68" s="33"/>
      <c r="I68" s="33"/>
      <c r="J68" s="60"/>
      <c r="K68" s="60"/>
      <c r="L68" s="60"/>
      <c r="M68" s="60"/>
      <c r="N68" s="60"/>
      <c r="O68" s="60"/>
      <c r="P68" s="60"/>
      <c r="Q68" s="60"/>
      <c r="R68" s="60"/>
      <c r="S68" s="60"/>
      <c r="T68" s="60"/>
      <c r="U68" s="60"/>
      <c r="V68" s="60"/>
      <c r="W68" s="60"/>
      <c r="X68" s="60"/>
      <c r="Y68" s="60"/>
      <c r="Z68" s="60"/>
      <c r="AA68" s="60"/>
      <c r="AB68" s="60"/>
    </row>
    <row r="69" spans="1:28" ht="12.75" hidden="1" customHeight="1" x14ac:dyDescent="0.25">
      <c r="A69" s="25"/>
      <c r="B69" s="33"/>
      <c r="C69" s="33"/>
      <c r="D69" s="33"/>
      <c r="E69" s="33"/>
      <c r="F69" s="33"/>
      <c r="G69" s="33"/>
      <c r="H69" s="33"/>
      <c r="I69" s="33"/>
      <c r="J69" s="60"/>
      <c r="K69" s="60"/>
      <c r="L69" s="60"/>
      <c r="M69" s="60"/>
      <c r="N69" s="60"/>
      <c r="O69" s="60"/>
      <c r="P69" s="60"/>
      <c r="Q69" s="60"/>
      <c r="R69" s="60"/>
      <c r="S69" s="60"/>
      <c r="T69" s="60"/>
      <c r="U69" s="60"/>
      <c r="V69" s="60"/>
      <c r="W69" s="60"/>
      <c r="X69" s="60"/>
      <c r="Y69" s="60"/>
      <c r="Z69" s="60"/>
      <c r="AA69" s="60"/>
      <c r="AB69" s="60"/>
    </row>
    <row r="70" spans="1:28" x14ac:dyDescent="0.25">
      <c r="A70" s="25"/>
      <c r="B70" s="33"/>
      <c r="C70" s="33"/>
      <c r="D70" s="33"/>
      <c r="E70" s="33"/>
      <c r="F70" s="33"/>
      <c r="G70" s="33"/>
      <c r="H70" s="33"/>
      <c r="I70" s="33"/>
      <c r="J70" s="60"/>
      <c r="K70" s="60"/>
      <c r="L70" s="60"/>
      <c r="M70" s="60"/>
      <c r="N70" s="60"/>
      <c r="O70" s="60"/>
      <c r="P70" s="60"/>
      <c r="Q70" s="60"/>
      <c r="R70" s="60"/>
      <c r="S70" s="60"/>
      <c r="T70" s="60"/>
      <c r="U70" s="60"/>
      <c r="V70" s="60"/>
      <c r="W70" s="60"/>
      <c r="X70" s="60"/>
      <c r="Y70" s="60"/>
      <c r="Z70" s="60"/>
      <c r="AA70" s="60"/>
      <c r="AB70" s="60"/>
    </row>
    <row r="71" spans="1:28" x14ac:dyDescent="0.25">
      <c r="E71" s="33"/>
      <c r="F71" s="33"/>
      <c r="G71" s="33"/>
      <c r="H71" s="33"/>
      <c r="I71" s="33"/>
      <c r="J71" s="60"/>
    </row>
    <row r="72" spans="1:28" ht="17.399999999999999" x14ac:dyDescent="0.3">
      <c r="R72" s="21"/>
      <c r="S72" s="21"/>
    </row>
    <row r="74" spans="1:28" x14ac:dyDescent="0.25">
      <c r="P74" s="23"/>
      <c r="Q74" s="23"/>
      <c r="R74" s="23"/>
      <c r="S74" s="23"/>
      <c r="T74" s="23"/>
      <c r="U74" s="23"/>
      <c r="V74" s="23"/>
      <c r="W74" s="23"/>
    </row>
    <row r="75" spans="1:28" x14ac:dyDescent="0.25">
      <c r="P75" s="547"/>
      <c r="Q75" s="547"/>
      <c r="R75" s="547"/>
      <c r="S75" s="547"/>
      <c r="T75" s="547"/>
      <c r="U75" s="547"/>
      <c r="V75" s="547"/>
      <c r="W75" s="548"/>
      <c r="X75" s="548"/>
      <c r="Y75" s="548"/>
    </row>
    <row r="76" spans="1:28" x14ac:dyDescent="0.25">
      <c r="P76" s="23"/>
    </row>
    <row r="77" spans="1:28" x14ac:dyDescent="0.25">
      <c r="P77" s="552"/>
      <c r="Q77" s="556"/>
      <c r="R77" s="556"/>
      <c r="S77" s="556"/>
      <c r="T77" s="556"/>
      <c r="U77" s="556"/>
      <c r="V77" s="556"/>
      <c r="W77" s="556"/>
      <c r="X77" s="556"/>
      <c r="Y77" s="556"/>
      <c r="Z77" s="556"/>
      <c r="AA77" s="556"/>
    </row>
    <row r="78" spans="1:28" x14ac:dyDescent="0.25">
      <c r="P78" s="23"/>
    </row>
    <row r="79" spans="1:28" x14ac:dyDescent="0.25">
      <c r="P79" s="552"/>
      <c r="Q79" s="548"/>
      <c r="R79" s="548"/>
      <c r="S79" s="548"/>
      <c r="T79" s="548"/>
      <c r="U79" s="548"/>
      <c r="V79" s="548"/>
      <c r="W79" s="548"/>
      <c r="X79" s="548"/>
      <c r="Y79" s="548"/>
    </row>
    <row r="80" spans="1:28" x14ac:dyDescent="0.25">
      <c r="P80" s="23"/>
    </row>
    <row r="81" spans="16:27" x14ac:dyDescent="0.25">
      <c r="P81" s="552"/>
      <c r="Q81" s="548"/>
      <c r="R81" s="548"/>
      <c r="S81" s="548"/>
      <c r="T81" s="548"/>
      <c r="U81" s="548"/>
      <c r="V81" s="548"/>
      <c r="W81" s="548"/>
      <c r="X81" s="548"/>
      <c r="Y81" s="548"/>
    </row>
    <row r="82" spans="16:27" x14ac:dyDescent="0.25">
      <c r="P82" s="23"/>
      <c r="Q82" s="23"/>
    </row>
    <row r="83" spans="16:27" x14ac:dyDescent="0.25">
      <c r="P83" s="552"/>
      <c r="Q83" s="552"/>
      <c r="R83" s="548"/>
      <c r="S83" s="548"/>
      <c r="T83" s="548"/>
      <c r="U83" s="548"/>
      <c r="V83" s="548"/>
      <c r="W83" s="548"/>
      <c r="X83" s="548"/>
      <c r="Y83" s="548"/>
    </row>
    <row r="85" spans="16:27" x14ac:dyDescent="0.25">
      <c r="P85" s="51"/>
      <c r="Q85" s="51"/>
      <c r="R85" s="51"/>
      <c r="S85" s="51"/>
      <c r="T85" s="51"/>
      <c r="U85" s="51"/>
      <c r="V85" s="51"/>
      <c r="W85" s="51"/>
      <c r="X85" s="51"/>
      <c r="Y85" s="51"/>
      <c r="Z85" s="51"/>
      <c r="AA85" s="51"/>
    </row>
    <row r="102" spans="1:1" ht="66" x14ac:dyDescent="0.25">
      <c r="A102" s="6" t="s">
        <v>98</v>
      </c>
    </row>
  </sheetData>
  <sheetProtection selectLockedCells="1"/>
  <mergeCells count="5">
    <mergeCell ref="P75:Y75"/>
    <mergeCell ref="P77:AA77"/>
    <mergeCell ref="P79:Y79"/>
    <mergeCell ref="P81:Y81"/>
    <mergeCell ref="P83:Y83"/>
  </mergeCells>
  <dataValidations count="1">
    <dataValidation type="list" allowBlank="1" showInputMessage="1" showErrorMessage="1" sqref="C2:C5">
      <formula1>"Oui,Non,Pas"</formula1>
    </dataValidation>
  </dataValidations>
  <pageMargins left="0.78740157499999996" right="0.78740157499999996" top="0.5" bottom="0.49" header="0.4921259845" footer="0.4921259845"/>
  <pageSetup paperSize="3" orientation="landscape" r:id="rId1"/>
  <headerFooter alignWithMargins="0"/>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7"/>
  <sheetViews>
    <sheetView topLeftCell="C1" zoomScale="70" zoomScaleNormal="70" workbookViewId="0">
      <selection activeCell="L18" sqref="L18"/>
    </sheetView>
  </sheetViews>
  <sheetFormatPr baseColWidth="10" defaultColWidth="11.44140625" defaultRowHeight="13.2" x14ac:dyDescent="0.25"/>
  <cols>
    <col min="1" max="1" width="11.44140625" style="7"/>
    <col min="2" max="2" width="130.33203125" style="7" customWidth="1"/>
    <col min="3" max="4" width="15" style="7" customWidth="1"/>
    <col min="5" max="5" width="72.33203125" style="7" customWidth="1"/>
    <col min="6" max="9" width="13" style="7" customWidth="1"/>
    <col min="10" max="14" width="11.44140625" style="7"/>
    <col min="15" max="15" width="21.109375" style="7" customWidth="1"/>
    <col min="16" max="17" width="11.44140625" style="7"/>
    <col min="18" max="18" width="26.88671875" style="7" customWidth="1"/>
    <col min="19" max="21" width="11.44140625" style="7"/>
    <col min="22" max="22" width="6.5546875" style="7" customWidth="1"/>
    <col min="23" max="24" width="11.44140625" style="7"/>
    <col min="25" max="25" width="41.33203125" style="7" customWidth="1"/>
    <col min="26" max="26" width="24.6640625" style="7" customWidth="1"/>
    <col min="27" max="16384" width="11.44140625" style="7"/>
  </cols>
  <sheetData>
    <row r="1" spans="1:19" s="25" customFormat="1" ht="18" customHeight="1" thickBot="1" x14ac:dyDescent="0.3">
      <c r="B1" s="61" t="s">
        <v>54</v>
      </c>
      <c r="C1" s="27" t="s">
        <v>73</v>
      </c>
      <c r="D1" s="28"/>
      <c r="E1" s="28" t="s">
        <v>7</v>
      </c>
      <c r="F1" s="28" t="s">
        <v>2</v>
      </c>
      <c r="G1" s="28" t="s">
        <v>3</v>
      </c>
      <c r="H1" s="28" t="s">
        <v>4</v>
      </c>
      <c r="I1" s="28" t="s">
        <v>56</v>
      </c>
      <c r="J1" s="28" t="s">
        <v>6</v>
      </c>
      <c r="K1" s="29" t="s">
        <v>58</v>
      </c>
      <c r="L1" s="30"/>
      <c r="M1" s="30"/>
      <c r="N1" s="30"/>
      <c r="O1" s="30"/>
      <c r="P1" s="31" t="s">
        <v>7</v>
      </c>
      <c r="Q1" s="30"/>
      <c r="R1" s="30"/>
      <c r="S1" s="27" t="s">
        <v>12</v>
      </c>
    </row>
    <row r="2" spans="1:19" ht="18" customHeight="1" thickBot="1" x14ac:dyDescent="0.3">
      <c r="A2" s="25"/>
      <c r="B2" s="75" t="s">
        <v>174</v>
      </c>
      <c r="C2" s="34" t="s">
        <v>69</v>
      </c>
      <c r="E2" s="76" t="s">
        <v>175</v>
      </c>
      <c r="F2" s="76">
        <f>SUM(F3:F11)</f>
        <v>6</v>
      </c>
      <c r="G2" s="76">
        <f>SUM(G3:G11)</f>
        <v>3</v>
      </c>
      <c r="H2" s="76">
        <f>SUM(H3:H11)</f>
        <v>7</v>
      </c>
      <c r="I2" s="76">
        <f>SUM(F2:H2)</f>
        <v>16</v>
      </c>
      <c r="J2" s="38">
        <f>IF(L14=0,0,SUM(J3:J11)/L14)</f>
        <v>2.7777777777777777</v>
      </c>
      <c r="K2" s="47"/>
      <c r="P2" s="7" t="s">
        <v>175</v>
      </c>
      <c r="S2" s="11">
        <f>+J26</f>
        <v>2.7777777777777777</v>
      </c>
    </row>
    <row r="3" spans="1:19" ht="13.8" thickBot="1" x14ac:dyDescent="0.3">
      <c r="A3" s="25"/>
      <c r="B3" s="7" t="s">
        <v>176</v>
      </c>
      <c r="C3" s="34" t="s">
        <v>69</v>
      </c>
      <c r="E3" s="47" t="s">
        <v>177</v>
      </c>
      <c r="F3" s="47">
        <f>COUNTIF(C2,"Oui")</f>
        <v>0</v>
      </c>
      <c r="G3" s="47">
        <f>COUNTIF(C2,"Non")</f>
        <v>0</v>
      </c>
      <c r="H3" s="47">
        <f>COUNTIF(C2,"Pas")</f>
        <v>1</v>
      </c>
      <c r="I3" s="76">
        <f t="shared" ref="I3:I11" si="0">SUM(F3:H3)</f>
        <v>1</v>
      </c>
      <c r="J3" s="38">
        <f>IF(H3=I3,0,5*(F3/SUM(F3:G3)))</f>
        <v>0</v>
      </c>
      <c r="K3" s="47"/>
      <c r="P3" s="7" t="s">
        <v>178</v>
      </c>
      <c r="S3" s="17">
        <v>0</v>
      </c>
    </row>
    <row r="4" spans="1:19" ht="13.8" thickBot="1" x14ac:dyDescent="0.3">
      <c r="A4" s="25"/>
      <c r="B4" s="7" t="s">
        <v>179</v>
      </c>
      <c r="C4" s="34" t="s">
        <v>60</v>
      </c>
      <c r="E4" s="47" t="s">
        <v>180</v>
      </c>
      <c r="F4" s="47">
        <f>COUNTIF(C3:C4,"Oui")</f>
        <v>1</v>
      </c>
      <c r="G4" s="47">
        <f>COUNTIF(C3:C4,"Non")</f>
        <v>0</v>
      </c>
      <c r="H4" s="47">
        <f>COUNTIF(C3:C4,"Pas")</f>
        <v>1</v>
      </c>
      <c r="I4" s="76">
        <f t="shared" si="0"/>
        <v>2</v>
      </c>
      <c r="J4" s="38">
        <f t="shared" ref="J4:J11" si="1">IF(H4=I4,0,5*(F4/SUM(F4:G4)))</f>
        <v>5</v>
      </c>
      <c r="K4" s="47"/>
      <c r="P4" s="7" t="s">
        <v>181</v>
      </c>
      <c r="S4" s="17">
        <f>IF(B26=0,0,SUM(J2:J10)/B26)</f>
        <v>2.2777777777777777</v>
      </c>
    </row>
    <row r="5" spans="1:19" ht="13.8" thickBot="1" x14ac:dyDescent="0.3">
      <c r="A5" s="25"/>
      <c r="B5" s="7" t="s">
        <v>182</v>
      </c>
      <c r="C5" s="34" t="s">
        <v>60</v>
      </c>
      <c r="E5" s="47" t="s">
        <v>183</v>
      </c>
      <c r="F5" s="47">
        <f>COUNTIF(C5,"Oui")</f>
        <v>1</v>
      </c>
      <c r="G5" s="47">
        <f>COUNTIF(C5,"Non")</f>
        <v>0</v>
      </c>
      <c r="H5" s="47">
        <f>COUNTIF(C5,"Pas")</f>
        <v>0</v>
      </c>
      <c r="I5" s="76">
        <f t="shared" si="0"/>
        <v>1</v>
      </c>
      <c r="J5" s="38">
        <f t="shared" si="1"/>
        <v>5</v>
      </c>
      <c r="K5" s="47"/>
      <c r="S5" s="17"/>
    </row>
    <row r="6" spans="1:19" ht="13.8" thickBot="1" x14ac:dyDescent="0.3">
      <c r="A6" s="25"/>
      <c r="B6" s="7" t="s">
        <v>184</v>
      </c>
      <c r="C6" s="34" t="s">
        <v>63</v>
      </c>
      <c r="E6" s="47" t="s">
        <v>185</v>
      </c>
      <c r="F6" s="47">
        <f>COUNTIF(C6:C7,"Oui")</f>
        <v>0</v>
      </c>
      <c r="G6" s="47">
        <f>COUNTIF(C6:C7,"Non")</f>
        <v>1</v>
      </c>
      <c r="H6" s="47">
        <f>COUNTIF(C6:C7,"Non")</f>
        <v>1</v>
      </c>
      <c r="I6" s="76">
        <f t="shared" si="0"/>
        <v>2</v>
      </c>
      <c r="J6" s="38">
        <f t="shared" si="1"/>
        <v>0</v>
      </c>
      <c r="K6" s="47"/>
      <c r="S6" s="17"/>
    </row>
    <row r="7" spans="1:19" ht="13.8" thickBot="1" x14ac:dyDescent="0.3">
      <c r="A7" s="25"/>
      <c r="B7" s="7" t="s">
        <v>186</v>
      </c>
      <c r="C7" s="34" t="s">
        <v>69</v>
      </c>
      <c r="E7" s="47" t="s">
        <v>187</v>
      </c>
      <c r="F7" s="47">
        <f>COUNTIF(C8:C9,"Oui")</f>
        <v>1</v>
      </c>
      <c r="G7" s="47">
        <f>COUNTIF(C8:C9,"Non")</f>
        <v>0</v>
      </c>
      <c r="H7" s="47">
        <f>COUNTIF(C8:C9,"Pas")</f>
        <v>1</v>
      </c>
      <c r="I7" s="76">
        <f t="shared" si="0"/>
        <v>2</v>
      </c>
      <c r="J7" s="38">
        <f t="shared" si="1"/>
        <v>5</v>
      </c>
      <c r="K7" s="47"/>
      <c r="S7" s="17"/>
    </row>
    <row r="8" spans="1:19" ht="13.8" thickBot="1" x14ac:dyDescent="0.3">
      <c r="A8" s="25"/>
      <c r="B8" s="7" t="s">
        <v>188</v>
      </c>
      <c r="C8" s="34" t="s">
        <v>60</v>
      </c>
      <c r="E8" s="47" t="s">
        <v>189</v>
      </c>
      <c r="F8" s="47">
        <f>COUNTIF(C10:C12,"Oui")</f>
        <v>0</v>
      </c>
      <c r="G8" s="47">
        <f>COUNTIF(C10:C12,"Non")</f>
        <v>1</v>
      </c>
      <c r="H8" s="47">
        <f>COUNTIF(C10:C12,"Pas")</f>
        <v>2</v>
      </c>
      <c r="I8" s="76">
        <f t="shared" si="0"/>
        <v>3</v>
      </c>
      <c r="J8" s="38">
        <f t="shared" si="1"/>
        <v>0</v>
      </c>
      <c r="K8" s="47"/>
      <c r="S8" s="17"/>
    </row>
    <row r="9" spans="1:19" ht="13.8" thickBot="1" x14ac:dyDescent="0.3">
      <c r="A9" s="25"/>
      <c r="B9" s="7" t="s">
        <v>190</v>
      </c>
      <c r="C9" s="34" t="s">
        <v>69</v>
      </c>
      <c r="E9" s="47" t="s">
        <v>191</v>
      </c>
      <c r="F9" s="47">
        <f>COUNTIF(C13,"Oui")</f>
        <v>0</v>
      </c>
      <c r="G9" s="47">
        <f>COUNTIF(C13,"Non")</f>
        <v>1</v>
      </c>
      <c r="H9" s="47">
        <f>COUNTIF(C13,"Pas")</f>
        <v>0</v>
      </c>
      <c r="I9" s="76">
        <f t="shared" si="0"/>
        <v>1</v>
      </c>
      <c r="J9" s="38">
        <f t="shared" si="1"/>
        <v>0</v>
      </c>
      <c r="K9" s="47"/>
      <c r="S9" s="17"/>
    </row>
    <row r="10" spans="1:19" ht="13.8" thickBot="1" x14ac:dyDescent="0.3">
      <c r="A10" s="25"/>
      <c r="B10" s="7" t="s">
        <v>192</v>
      </c>
      <c r="C10" s="34" t="s">
        <v>69</v>
      </c>
      <c r="E10" s="47" t="s">
        <v>193</v>
      </c>
      <c r="F10" s="47">
        <f>COUNTIF(C14:C15,"Oui")</f>
        <v>1</v>
      </c>
      <c r="G10" s="47">
        <f>COUNTIF(C14:C15,"Non")</f>
        <v>0</v>
      </c>
      <c r="H10" s="47">
        <f>COUNTIF(C14:C15,"Pas")</f>
        <v>1</v>
      </c>
      <c r="I10" s="76">
        <f t="shared" si="0"/>
        <v>2</v>
      </c>
      <c r="J10" s="38">
        <f t="shared" si="1"/>
        <v>5</v>
      </c>
      <c r="K10" s="47"/>
      <c r="S10" s="73" t="s">
        <v>12</v>
      </c>
    </row>
    <row r="11" spans="1:19" ht="17.25" customHeight="1" thickBot="1" x14ac:dyDescent="0.3">
      <c r="A11" s="25"/>
      <c r="B11" s="7" t="s">
        <v>194</v>
      </c>
      <c r="C11" s="34" t="s">
        <v>63</v>
      </c>
      <c r="E11" s="47" t="s">
        <v>195</v>
      </c>
      <c r="F11" s="47">
        <f>COUNTIF(C16:C17,"Oui")</f>
        <v>2</v>
      </c>
      <c r="G11" s="47">
        <f>COUNTIF(C16:C17,"Non")</f>
        <v>0</v>
      </c>
      <c r="H11" s="47">
        <f>COUNTIF(C16:C17,"Pas")</f>
        <v>0</v>
      </c>
      <c r="I11" s="76">
        <f t="shared" si="0"/>
        <v>2</v>
      </c>
      <c r="J11" s="38">
        <f t="shared" si="1"/>
        <v>5</v>
      </c>
      <c r="K11" s="47"/>
    </row>
    <row r="12" spans="1:19" ht="17.25" customHeight="1" thickBot="1" x14ac:dyDescent="0.3">
      <c r="A12" s="25"/>
      <c r="B12" s="7" t="s">
        <v>196</v>
      </c>
      <c r="C12" s="34" t="s">
        <v>69</v>
      </c>
      <c r="J12" s="56"/>
    </row>
    <row r="13" spans="1:19" ht="17.25" customHeight="1" thickBot="1" x14ac:dyDescent="0.3">
      <c r="A13" s="25"/>
      <c r="B13" s="7" t="s">
        <v>197</v>
      </c>
      <c r="C13" s="34" t="s">
        <v>63</v>
      </c>
      <c r="J13" s="56"/>
    </row>
    <row r="14" spans="1:19" ht="16.5" customHeight="1" thickBot="1" x14ac:dyDescent="0.3">
      <c r="A14" s="25"/>
      <c r="B14" s="7" t="s">
        <v>198</v>
      </c>
      <c r="C14" s="34" t="s">
        <v>69</v>
      </c>
      <c r="J14" s="56"/>
      <c r="L14" s="7">
        <f>COUNTIF(J3:J11,"&gt;-1")</f>
        <v>9</v>
      </c>
    </row>
    <row r="15" spans="1:19" ht="16.5" customHeight="1" thickBot="1" x14ac:dyDescent="0.3">
      <c r="A15" s="25"/>
      <c r="B15" s="7" t="s">
        <v>199</v>
      </c>
      <c r="C15" s="34" t="s">
        <v>60</v>
      </c>
      <c r="J15" s="56"/>
    </row>
    <row r="16" spans="1:19" ht="13.5" customHeight="1" thickBot="1" x14ac:dyDescent="0.3">
      <c r="A16" s="25"/>
      <c r="B16" s="7" t="s">
        <v>200</v>
      </c>
      <c r="C16" s="34" t="s">
        <v>60</v>
      </c>
      <c r="J16" s="56"/>
    </row>
    <row r="17" spans="1:28" ht="15.75" customHeight="1" thickBot="1" x14ac:dyDescent="0.3">
      <c r="A17" s="25"/>
      <c r="B17" s="7" t="s">
        <v>201</v>
      </c>
      <c r="C17" s="34" t="s">
        <v>60</v>
      </c>
      <c r="J17" s="56"/>
    </row>
    <row r="18" spans="1:28" ht="15" customHeight="1" x14ac:dyDescent="0.25">
      <c r="A18" s="25"/>
      <c r="J18" s="56"/>
    </row>
    <row r="19" spans="1:28" ht="15" customHeight="1" x14ac:dyDescent="0.25">
      <c r="A19" s="25"/>
      <c r="J19" s="56"/>
    </row>
    <row r="20" spans="1:28" ht="18" customHeight="1" x14ac:dyDescent="0.25">
      <c r="A20" s="25"/>
      <c r="J20" s="56"/>
    </row>
    <row r="21" spans="1:28" ht="17.25" customHeight="1" x14ac:dyDescent="0.25">
      <c r="A21" s="25"/>
      <c r="J21" s="56"/>
    </row>
    <row r="22" spans="1:28" ht="14.25" customHeight="1" x14ac:dyDescent="0.25">
      <c r="A22" s="25"/>
      <c r="J22" s="56"/>
    </row>
    <row r="23" spans="1:28" ht="18" customHeight="1" x14ac:dyDescent="0.25">
      <c r="A23" s="25"/>
      <c r="J23" s="56"/>
    </row>
    <row r="24" spans="1:28" ht="15.75" customHeight="1" x14ac:dyDescent="0.25">
      <c r="A24" s="25"/>
      <c r="J24" s="56"/>
    </row>
    <row r="25" spans="1:28" ht="12.75" customHeight="1" x14ac:dyDescent="0.25">
      <c r="A25" s="25"/>
      <c r="J25" s="56"/>
    </row>
    <row r="26" spans="1:28" x14ac:dyDescent="0.25">
      <c r="B26" s="7">
        <f>COUNTIF(J2:J25,"&gt;-1")</f>
        <v>10</v>
      </c>
      <c r="J26" s="17">
        <f>IF(B26=0,0,SUM(J2:J25)/B26)</f>
        <v>2.7777777777777777</v>
      </c>
    </row>
    <row r="27" spans="1:28" x14ac:dyDescent="0.25">
      <c r="J27" s="17"/>
    </row>
    <row r="28" spans="1:28" ht="12.75" customHeight="1" x14ac:dyDescent="0.25">
      <c r="A28" s="24" t="s">
        <v>92</v>
      </c>
      <c r="B28" s="33" t="s">
        <v>202</v>
      </c>
      <c r="C28" s="33"/>
      <c r="D28" s="33"/>
      <c r="E28" s="33"/>
      <c r="F28" s="33"/>
      <c r="G28" s="33"/>
      <c r="H28" s="33"/>
      <c r="I28" s="33"/>
      <c r="J28" s="557" t="s">
        <v>151</v>
      </c>
      <c r="K28" s="558"/>
      <c r="L28" s="558"/>
      <c r="M28" s="558"/>
      <c r="N28" s="558"/>
      <c r="O28" s="558"/>
      <c r="P28" s="558"/>
      <c r="Q28" s="558"/>
      <c r="R28" s="558"/>
      <c r="S28" s="558"/>
      <c r="T28" s="558"/>
      <c r="U28" s="558"/>
      <c r="V28" s="558"/>
      <c r="W28" s="558"/>
      <c r="X28" s="558"/>
      <c r="Y28" s="558"/>
      <c r="Z28" s="556"/>
      <c r="AA28" s="556"/>
      <c r="AB28" s="556"/>
    </row>
    <row r="29" spans="1:28" x14ac:dyDescent="0.25">
      <c r="A29" s="25"/>
      <c r="B29" s="33" t="s">
        <v>203</v>
      </c>
      <c r="C29" s="33"/>
      <c r="D29" s="33"/>
      <c r="E29" s="33"/>
      <c r="F29" s="33"/>
      <c r="G29" s="33"/>
      <c r="H29" s="33"/>
      <c r="I29" s="33"/>
      <c r="J29" s="557"/>
      <c r="K29" s="558"/>
      <c r="L29" s="558"/>
      <c r="M29" s="558"/>
      <c r="N29" s="558"/>
      <c r="O29" s="558"/>
      <c r="P29" s="558"/>
      <c r="Q29" s="558"/>
      <c r="R29" s="558"/>
      <c r="S29" s="558"/>
      <c r="T29" s="558"/>
      <c r="U29" s="558"/>
      <c r="V29" s="558"/>
      <c r="W29" s="558"/>
      <c r="X29" s="558"/>
      <c r="Y29" s="558"/>
      <c r="Z29" s="556"/>
      <c r="AA29" s="556"/>
      <c r="AB29" s="556"/>
    </row>
    <row r="30" spans="1:28" x14ac:dyDescent="0.25">
      <c r="A30" s="25"/>
      <c r="B30" s="33" t="s">
        <v>204</v>
      </c>
      <c r="C30" s="33"/>
      <c r="D30" s="33"/>
      <c r="E30" s="33"/>
      <c r="F30" s="33"/>
      <c r="G30" s="33"/>
      <c r="H30" s="33"/>
      <c r="I30" s="33"/>
    </row>
    <row r="31" spans="1:28" x14ac:dyDescent="0.25">
      <c r="A31" s="25"/>
      <c r="B31" s="68" t="s">
        <v>205</v>
      </c>
      <c r="C31" s="68"/>
      <c r="D31" s="68"/>
      <c r="E31" s="68"/>
      <c r="F31" s="68"/>
      <c r="G31" s="68"/>
      <c r="H31" s="68"/>
      <c r="I31" s="68"/>
      <c r="J31" s="557"/>
      <c r="K31" s="558"/>
      <c r="L31" s="558"/>
      <c r="M31" s="558"/>
      <c r="N31" s="558"/>
      <c r="O31" s="558"/>
      <c r="P31" s="558"/>
      <c r="Q31" s="558"/>
      <c r="R31" s="558"/>
      <c r="S31" s="558"/>
      <c r="T31" s="558"/>
      <c r="U31" s="558"/>
      <c r="V31" s="558"/>
      <c r="W31" s="558"/>
      <c r="X31" s="558"/>
      <c r="Y31" s="558"/>
      <c r="Z31" s="556"/>
      <c r="AA31" s="556"/>
      <c r="AB31" s="556"/>
    </row>
    <row r="32" spans="1:28" x14ac:dyDescent="0.25">
      <c r="A32" s="25"/>
      <c r="B32" s="68" t="s">
        <v>206</v>
      </c>
      <c r="C32" s="68"/>
      <c r="D32" s="68"/>
      <c r="E32" s="68"/>
      <c r="F32" s="68"/>
      <c r="G32" s="68"/>
      <c r="H32" s="68"/>
      <c r="I32" s="68"/>
      <c r="J32" s="557"/>
      <c r="K32" s="558"/>
      <c r="L32" s="558"/>
      <c r="M32" s="558"/>
      <c r="N32" s="558"/>
      <c r="O32" s="558"/>
      <c r="P32" s="558"/>
      <c r="Q32" s="558"/>
      <c r="R32" s="558"/>
      <c r="S32" s="558"/>
      <c r="T32" s="558"/>
      <c r="U32" s="558"/>
      <c r="V32" s="558"/>
      <c r="W32" s="558"/>
      <c r="X32" s="558"/>
      <c r="Y32" s="558"/>
      <c r="Z32" s="556"/>
      <c r="AA32" s="556"/>
      <c r="AB32" s="556"/>
    </row>
    <row r="33" spans="1:28" ht="26.4" x14ac:dyDescent="0.25">
      <c r="A33" s="25"/>
      <c r="B33" s="68" t="s">
        <v>207</v>
      </c>
      <c r="C33" s="68"/>
      <c r="D33" s="68"/>
      <c r="E33" s="68"/>
      <c r="F33" s="68"/>
      <c r="G33" s="68"/>
      <c r="H33" s="68"/>
      <c r="I33" s="68"/>
      <c r="J33" s="557"/>
      <c r="K33" s="558"/>
      <c r="L33" s="558"/>
      <c r="M33" s="558"/>
      <c r="N33" s="558"/>
      <c r="O33" s="558"/>
      <c r="P33" s="558"/>
      <c r="Q33" s="558"/>
      <c r="R33" s="558"/>
      <c r="S33" s="558"/>
      <c r="T33" s="558"/>
      <c r="U33" s="558"/>
      <c r="V33" s="558"/>
      <c r="W33" s="558"/>
      <c r="X33" s="558"/>
      <c r="Y33" s="558"/>
      <c r="Z33" s="556"/>
      <c r="AA33" s="556"/>
      <c r="AB33" s="556"/>
    </row>
    <row r="34" spans="1:28" x14ac:dyDescent="0.25">
      <c r="A34" s="25"/>
      <c r="B34" s="68" t="s">
        <v>208</v>
      </c>
      <c r="C34" s="68"/>
      <c r="D34" s="68"/>
      <c r="E34" s="68"/>
      <c r="F34" s="68"/>
      <c r="G34" s="68"/>
      <c r="H34" s="68"/>
      <c r="I34" s="68"/>
      <c r="J34" s="557"/>
      <c r="K34" s="558"/>
      <c r="L34" s="558"/>
      <c r="M34" s="558"/>
      <c r="N34" s="558"/>
      <c r="O34" s="558"/>
      <c r="P34" s="558"/>
      <c r="Q34" s="558"/>
      <c r="R34" s="558"/>
      <c r="S34" s="558"/>
      <c r="T34" s="558"/>
      <c r="U34" s="558"/>
      <c r="V34" s="558"/>
      <c r="W34" s="558"/>
      <c r="X34" s="558"/>
      <c r="Y34" s="558"/>
      <c r="Z34" s="556"/>
      <c r="AA34" s="556"/>
      <c r="AB34" s="556"/>
    </row>
    <row r="35" spans="1:28" x14ac:dyDescent="0.25">
      <c r="A35" s="25"/>
      <c r="B35" s="68" t="s">
        <v>209</v>
      </c>
      <c r="C35" s="68"/>
      <c r="D35" s="68"/>
      <c r="E35" s="68"/>
      <c r="F35" s="68"/>
      <c r="G35" s="68"/>
      <c r="H35" s="68"/>
      <c r="I35" s="68"/>
      <c r="J35" s="557"/>
      <c r="K35" s="558"/>
      <c r="L35" s="558"/>
      <c r="M35" s="558"/>
      <c r="N35" s="558"/>
      <c r="O35" s="558"/>
      <c r="P35" s="558"/>
      <c r="Q35" s="558"/>
      <c r="R35" s="558"/>
      <c r="S35" s="558"/>
      <c r="T35" s="558"/>
      <c r="U35" s="558"/>
      <c r="V35" s="558"/>
      <c r="W35" s="558"/>
      <c r="X35" s="558"/>
      <c r="Y35" s="558"/>
      <c r="Z35" s="556"/>
      <c r="AA35" s="556"/>
      <c r="AB35" s="556"/>
    </row>
    <row r="36" spans="1:28" x14ac:dyDescent="0.25">
      <c r="A36" s="25"/>
      <c r="B36" s="68" t="s">
        <v>210</v>
      </c>
      <c r="C36" s="68"/>
      <c r="D36" s="68"/>
      <c r="E36" s="68"/>
      <c r="F36" s="68"/>
      <c r="G36" s="68"/>
      <c r="H36" s="68"/>
      <c r="I36" s="68"/>
      <c r="J36" s="557"/>
      <c r="K36" s="558"/>
      <c r="L36" s="558"/>
      <c r="M36" s="558"/>
      <c r="N36" s="558"/>
      <c r="O36" s="558"/>
      <c r="P36" s="558"/>
      <c r="Q36" s="558"/>
      <c r="R36" s="558"/>
      <c r="S36" s="558"/>
      <c r="T36" s="558"/>
      <c r="U36" s="558"/>
      <c r="V36" s="558"/>
      <c r="W36" s="558"/>
      <c r="X36" s="558"/>
      <c r="Y36" s="558"/>
      <c r="Z36" s="558"/>
      <c r="AA36" s="558"/>
      <c r="AB36" s="558"/>
    </row>
    <row r="37" spans="1:28" x14ac:dyDescent="0.25">
      <c r="A37" s="25"/>
      <c r="B37" s="33"/>
      <c r="C37" s="33"/>
      <c r="D37" s="33"/>
      <c r="E37" s="33"/>
      <c r="F37" s="33"/>
      <c r="G37" s="33"/>
      <c r="H37" s="33"/>
      <c r="I37" s="33"/>
      <c r="J37" s="557"/>
      <c r="K37" s="558"/>
      <c r="L37" s="558"/>
      <c r="M37" s="558"/>
      <c r="N37" s="558"/>
      <c r="O37" s="558"/>
      <c r="P37" s="558"/>
      <c r="Q37" s="558"/>
      <c r="R37" s="558"/>
      <c r="S37" s="558"/>
      <c r="T37" s="558"/>
      <c r="U37" s="558"/>
      <c r="V37" s="558"/>
      <c r="W37" s="558"/>
      <c r="X37" s="558"/>
      <c r="Y37" s="558"/>
      <c r="Z37" s="558"/>
      <c r="AA37" s="558"/>
      <c r="AB37" s="558"/>
    </row>
    <row r="38" spans="1:28" ht="1.5" customHeight="1" x14ac:dyDescent="0.25">
      <c r="A38" s="25"/>
      <c r="B38" s="33"/>
      <c r="C38" s="33"/>
      <c r="D38" s="33"/>
      <c r="E38" s="33"/>
      <c r="F38" s="33"/>
      <c r="G38" s="33"/>
      <c r="H38" s="33"/>
      <c r="I38" s="33"/>
      <c r="J38" s="556"/>
      <c r="K38" s="556"/>
      <c r="L38" s="556"/>
      <c r="M38" s="556"/>
      <c r="N38" s="556"/>
      <c r="O38" s="556"/>
      <c r="P38" s="556"/>
      <c r="Q38" s="556"/>
      <c r="R38" s="556"/>
      <c r="S38" s="556"/>
      <c r="T38" s="556"/>
      <c r="U38" s="556"/>
      <c r="V38" s="556"/>
      <c r="W38" s="556"/>
      <c r="X38" s="556"/>
      <c r="Y38" s="556"/>
      <c r="Z38" s="556"/>
      <c r="AA38" s="556"/>
      <c r="AB38" s="556"/>
    </row>
    <row r="39" spans="1:28" hidden="1" x14ac:dyDescent="0.25">
      <c r="A39" s="24"/>
      <c r="B39" s="33"/>
      <c r="C39" s="33"/>
      <c r="D39" s="33"/>
      <c r="E39" s="33"/>
      <c r="F39" s="33"/>
      <c r="G39" s="33"/>
      <c r="H39" s="33"/>
      <c r="I39" s="33"/>
      <c r="J39" s="557"/>
      <c r="K39" s="558"/>
      <c r="L39" s="558"/>
      <c r="M39" s="558"/>
      <c r="N39" s="558"/>
      <c r="O39" s="558"/>
      <c r="P39" s="558"/>
      <c r="Q39" s="558"/>
      <c r="R39" s="558"/>
      <c r="S39" s="556"/>
      <c r="T39" s="556"/>
      <c r="U39" s="556"/>
      <c r="V39" s="556"/>
      <c r="W39" s="556"/>
      <c r="X39" s="556"/>
      <c r="Y39" s="556"/>
      <c r="Z39" s="556"/>
      <c r="AA39" s="556"/>
      <c r="AB39" s="556"/>
    </row>
    <row r="40" spans="1:28" hidden="1" x14ac:dyDescent="0.25">
      <c r="A40" s="25"/>
      <c r="B40" s="33"/>
      <c r="C40" s="33"/>
      <c r="D40" s="33"/>
      <c r="E40" s="33"/>
      <c r="F40" s="33"/>
      <c r="G40" s="33"/>
      <c r="H40" s="33"/>
      <c r="I40" s="33"/>
      <c r="J40" s="557"/>
      <c r="K40" s="558"/>
      <c r="L40" s="558"/>
      <c r="M40" s="558"/>
      <c r="N40" s="558"/>
      <c r="O40" s="558"/>
      <c r="P40" s="558"/>
      <c r="Q40" s="558"/>
      <c r="R40" s="558"/>
      <c r="S40" s="558"/>
      <c r="T40" s="558"/>
      <c r="U40" s="558"/>
      <c r="V40" s="558"/>
      <c r="W40" s="558"/>
      <c r="X40" s="558"/>
      <c r="Y40" s="558"/>
      <c r="Z40" s="556"/>
      <c r="AA40" s="556"/>
      <c r="AB40" s="556"/>
    </row>
    <row r="41" spans="1:28" ht="25.5" hidden="1" customHeight="1" x14ac:dyDescent="0.25">
      <c r="A41" s="25"/>
      <c r="B41" s="33"/>
      <c r="C41" s="33"/>
      <c r="D41" s="33"/>
      <c r="E41" s="33"/>
      <c r="F41" s="33"/>
      <c r="G41" s="33"/>
      <c r="H41" s="33"/>
      <c r="I41" s="33"/>
      <c r="J41" s="557"/>
      <c r="K41" s="558"/>
      <c r="L41" s="558"/>
      <c r="M41" s="558"/>
      <c r="N41" s="558"/>
      <c r="O41" s="558"/>
      <c r="P41" s="558"/>
      <c r="Q41" s="558"/>
      <c r="R41" s="558"/>
      <c r="S41" s="558"/>
      <c r="T41" s="558"/>
      <c r="U41" s="558"/>
      <c r="V41" s="558"/>
      <c r="W41" s="558"/>
      <c r="X41" s="558"/>
      <c r="Y41" s="558"/>
      <c r="Z41" s="556"/>
      <c r="AA41" s="556"/>
      <c r="AB41" s="556"/>
    </row>
    <row r="42" spans="1:28" hidden="1" x14ac:dyDescent="0.25">
      <c r="A42" s="25"/>
      <c r="B42" s="33"/>
      <c r="C42" s="33"/>
      <c r="D42" s="33"/>
      <c r="E42" s="33"/>
      <c r="F42" s="33"/>
      <c r="G42" s="33"/>
      <c r="H42" s="33"/>
      <c r="I42" s="33"/>
      <c r="J42" s="557"/>
      <c r="K42" s="558"/>
      <c r="L42" s="558"/>
      <c r="M42" s="558"/>
      <c r="N42" s="558"/>
      <c r="O42" s="558"/>
      <c r="P42" s="558"/>
      <c r="Q42" s="558"/>
      <c r="R42" s="558"/>
      <c r="S42" s="558"/>
      <c r="T42" s="558"/>
      <c r="U42" s="558"/>
      <c r="V42" s="558"/>
      <c r="W42" s="558"/>
      <c r="X42" s="558"/>
      <c r="Y42" s="558"/>
      <c r="Z42" s="556"/>
      <c r="AA42" s="556"/>
      <c r="AB42" s="556"/>
    </row>
    <row r="43" spans="1:28" hidden="1" x14ac:dyDescent="0.25">
      <c r="A43" s="25"/>
      <c r="B43" s="33"/>
      <c r="C43" s="33"/>
      <c r="D43" s="33"/>
      <c r="E43" s="33"/>
      <c r="F43" s="33"/>
      <c r="G43" s="33"/>
      <c r="H43" s="33"/>
      <c r="I43" s="33"/>
      <c r="J43" s="557"/>
      <c r="K43" s="558"/>
      <c r="L43" s="558"/>
      <c r="M43" s="558"/>
      <c r="N43" s="558"/>
      <c r="O43" s="558"/>
      <c r="P43" s="558"/>
      <c r="Q43" s="558"/>
      <c r="R43" s="558"/>
      <c r="S43" s="558"/>
      <c r="T43" s="558"/>
      <c r="U43" s="558"/>
      <c r="V43" s="558"/>
      <c r="W43" s="558"/>
      <c r="X43" s="558"/>
      <c r="Y43" s="558"/>
      <c r="Z43" s="556"/>
      <c r="AA43" s="556"/>
      <c r="AB43" s="556"/>
    </row>
    <row r="44" spans="1:28" hidden="1" x14ac:dyDescent="0.25">
      <c r="A44" s="25"/>
      <c r="B44" s="33"/>
      <c r="C44" s="33"/>
      <c r="D44" s="33"/>
      <c r="E44" s="33"/>
      <c r="F44" s="33"/>
      <c r="G44" s="33"/>
      <c r="H44" s="33"/>
      <c r="I44" s="33"/>
      <c r="J44" s="557"/>
      <c r="K44" s="558"/>
      <c r="L44" s="558"/>
      <c r="M44" s="558"/>
      <c r="N44" s="558"/>
      <c r="O44" s="558"/>
      <c r="P44" s="558"/>
      <c r="Q44" s="558"/>
      <c r="R44" s="558"/>
      <c r="S44" s="558"/>
      <c r="T44" s="558"/>
      <c r="U44" s="558"/>
      <c r="V44" s="558"/>
      <c r="W44" s="558"/>
      <c r="X44" s="558"/>
      <c r="Y44" s="558"/>
      <c r="Z44" s="556"/>
      <c r="AA44" s="556"/>
      <c r="AB44" s="556"/>
    </row>
    <row r="45" spans="1:28" hidden="1" x14ac:dyDescent="0.25">
      <c r="A45" s="25"/>
      <c r="B45" s="33"/>
      <c r="C45" s="33"/>
      <c r="D45" s="33"/>
      <c r="E45" s="33"/>
      <c r="F45" s="33"/>
      <c r="G45" s="33"/>
      <c r="H45" s="33"/>
      <c r="I45" s="33"/>
      <c r="J45" s="557"/>
      <c r="K45" s="558"/>
      <c r="L45" s="558"/>
      <c r="M45" s="558"/>
      <c r="N45" s="558"/>
      <c r="O45" s="558"/>
      <c r="P45" s="558"/>
      <c r="Q45" s="558"/>
      <c r="R45" s="558"/>
      <c r="S45" s="558"/>
      <c r="T45" s="558"/>
      <c r="U45" s="558"/>
      <c r="V45" s="558"/>
      <c r="W45" s="558"/>
      <c r="X45" s="558"/>
      <c r="Y45" s="558"/>
      <c r="Z45" s="556"/>
      <c r="AA45" s="556"/>
      <c r="AB45" s="556"/>
    </row>
    <row r="46" spans="1:28" hidden="1" x14ac:dyDescent="0.25">
      <c r="A46" s="25"/>
      <c r="B46" s="33"/>
      <c r="C46" s="33"/>
      <c r="D46" s="33"/>
      <c r="E46" s="33"/>
      <c r="F46" s="33"/>
      <c r="G46" s="33"/>
      <c r="H46" s="33"/>
      <c r="I46" s="33"/>
      <c r="J46" s="557"/>
      <c r="K46" s="558"/>
      <c r="L46" s="558"/>
      <c r="M46" s="558"/>
      <c r="N46" s="558"/>
      <c r="O46" s="558"/>
      <c r="P46" s="558"/>
      <c r="Q46" s="558"/>
      <c r="R46" s="558"/>
      <c r="S46" s="558"/>
      <c r="T46" s="558"/>
      <c r="U46" s="558"/>
      <c r="V46" s="558"/>
      <c r="W46" s="558"/>
      <c r="X46" s="558"/>
      <c r="Y46" s="558"/>
      <c r="Z46" s="556"/>
      <c r="AA46" s="556"/>
      <c r="AB46" s="556"/>
    </row>
    <row r="47" spans="1:28" hidden="1" x14ac:dyDescent="0.25">
      <c r="A47" s="25"/>
      <c r="B47" s="33"/>
      <c r="C47" s="33"/>
      <c r="D47" s="33"/>
      <c r="E47" s="33"/>
      <c r="F47" s="33"/>
      <c r="G47" s="33"/>
      <c r="H47" s="33"/>
      <c r="I47" s="33"/>
      <c r="J47" s="557"/>
      <c r="K47" s="558"/>
      <c r="L47" s="558"/>
      <c r="M47" s="558"/>
      <c r="N47" s="558"/>
      <c r="O47" s="558"/>
      <c r="P47" s="558"/>
      <c r="Q47" s="558"/>
      <c r="R47" s="558"/>
      <c r="S47" s="558"/>
      <c r="T47" s="558"/>
      <c r="U47" s="558"/>
      <c r="V47" s="558"/>
      <c r="W47" s="558"/>
      <c r="X47" s="558"/>
      <c r="Y47" s="558"/>
      <c r="Z47" s="558"/>
      <c r="AA47" s="558"/>
      <c r="AB47" s="558"/>
    </row>
    <row r="48" spans="1:28" hidden="1" x14ac:dyDescent="0.25">
      <c r="A48" s="25"/>
      <c r="B48" s="33"/>
      <c r="C48" s="33"/>
      <c r="D48" s="33"/>
      <c r="E48" s="33"/>
      <c r="F48" s="33"/>
      <c r="G48" s="33"/>
      <c r="H48" s="33"/>
      <c r="I48" s="33"/>
      <c r="J48" s="557"/>
      <c r="K48" s="558"/>
      <c r="L48" s="558"/>
      <c r="M48" s="558"/>
      <c r="N48" s="558"/>
      <c r="O48" s="558"/>
      <c r="P48" s="558"/>
      <c r="Q48" s="558"/>
      <c r="R48" s="558"/>
      <c r="S48" s="558"/>
      <c r="T48" s="558"/>
      <c r="U48" s="558"/>
      <c r="V48" s="558"/>
      <c r="W48" s="558"/>
      <c r="X48" s="558"/>
      <c r="Y48" s="558"/>
      <c r="Z48" s="558"/>
      <c r="AA48" s="558"/>
      <c r="AB48" s="558"/>
    </row>
    <row r="49" spans="1:28" hidden="1" x14ac:dyDescent="0.25">
      <c r="A49" s="25"/>
      <c r="B49" s="33"/>
      <c r="C49" s="33"/>
      <c r="D49" s="33"/>
      <c r="E49" s="33"/>
      <c r="F49" s="33"/>
      <c r="G49" s="33"/>
      <c r="H49" s="33"/>
      <c r="I49" s="33"/>
      <c r="J49" s="556"/>
      <c r="K49" s="556"/>
      <c r="L49" s="556"/>
      <c r="M49" s="556"/>
      <c r="N49" s="556"/>
      <c r="O49" s="556"/>
      <c r="P49" s="556"/>
      <c r="Q49" s="556"/>
      <c r="R49" s="556"/>
      <c r="S49" s="556"/>
      <c r="T49" s="556"/>
      <c r="U49" s="556"/>
      <c r="V49" s="556"/>
      <c r="W49" s="556"/>
      <c r="X49" s="556"/>
      <c r="Y49" s="556"/>
      <c r="Z49" s="556"/>
      <c r="AA49" s="556"/>
      <c r="AB49" s="556"/>
    </row>
    <row r="50" spans="1:28" hidden="1" x14ac:dyDescent="0.25">
      <c r="A50" s="25"/>
      <c r="B50" s="33"/>
      <c r="C50" s="33"/>
      <c r="D50" s="33"/>
      <c r="E50" s="33"/>
      <c r="F50" s="33"/>
      <c r="G50" s="33"/>
      <c r="H50" s="33"/>
      <c r="I50" s="33"/>
      <c r="J50" s="557"/>
      <c r="K50" s="558"/>
      <c r="L50" s="558"/>
      <c r="M50" s="558"/>
      <c r="N50" s="558"/>
      <c r="O50" s="558"/>
      <c r="P50" s="558"/>
      <c r="Q50" s="558"/>
      <c r="R50" s="558"/>
      <c r="S50" s="558"/>
      <c r="T50" s="558"/>
      <c r="U50" s="558"/>
      <c r="V50" s="558"/>
      <c r="W50" s="558"/>
      <c r="X50" s="558"/>
      <c r="Y50" s="558"/>
      <c r="Z50" s="558"/>
      <c r="AA50" s="558"/>
      <c r="AB50" s="558"/>
    </row>
    <row r="51" spans="1:28" hidden="1" x14ac:dyDescent="0.25">
      <c r="A51" s="25"/>
      <c r="B51" s="33"/>
      <c r="C51" s="33"/>
      <c r="D51" s="33"/>
      <c r="E51" s="33"/>
      <c r="F51" s="33"/>
      <c r="G51" s="33"/>
      <c r="H51" s="33"/>
      <c r="I51" s="33"/>
      <c r="J51" s="557"/>
      <c r="K51" s="558"/>
      <c r="L51" s="558"/>
      <c r="M51" s="558"/>
      <c r="N51" s="558"/>
      <c r="O51" s="558"/>
      <c r="P51" s="558"/>
      <c r="Q51" s="558"/>
      <c r="R51" s="558"/>
      <c r="S51" s="558"/>
      <c r="T51" s="558"/>
      <c r="U51" s="558"/>
      <c r="V51" s="558"/>
      <c r="W51" s="558"/>
      <c r="X51" s="558"/>
      <c r="Y51" s="558"/>
      <c r="Z51" s="558"/>
      <c r="AA51" s="558"/>
      <c r="AB51" s="558"/>
    </row>
    <row r="52" spans="1:28" hidden="1" x14ac:dyDescent="0.25">
      <c r="A52" s="25"/>
      <c r="B52" s="33"/>
      <c r="C52" s="33"/>
      <c r="D52" s="33"/>
      <c r="E52" s="33"/>
      <c r="F52" s="33"/>
      <c r="G52" s="33"/>
      <c r="H52" s="33"/>
      <c r="I52" s="33"/>
      <c r="J52" s="557"/>
      <c r="K52" s="558"/>
      <c r="L52" s="558"/>
      <c r="M52" s="558"/>
      <c r="N52" s="558"/>
      <c r="O52" s="558"/>
      <c r="P52" s="558"/>
      <c r="Q52" s="558"/>
      <c r="R52" s="558"/>
      <c r="S52" s="558"/>
      <c r="T52" s="558"/>
      <c r="U52" s="558"/>
      <c r="V52" s="558"/>
      <c r="W52" s="558"/>
      <c r="X52" s="558"/>
      <c r="Y52" s="558"/>
      <c r="Z52" s="558"/>
      <c r="AA52" s="558"/>
      <c r="AB52" s="558"/>
    </row>
    <row r="53" spans="1:28" x14ac:dyDescent="0.25">
      <c r="J53" s="17"/>
    </row>
    <row r="55" spans="1:28" ht="17.399999999999999" x14ac:dyDescent="0.3">
      <c r="R55" s="21"/>
      <c r="S55" s="21"/>
    </row>
    <row r="57" spans="1:28" x14ac:dyDescent="0.25">
      <c r="P57" s="23"/>
      <c r="Q57" s="23"/>
      <c r="R57" s="23"/>
      <c r="S57" s="23"/>
      <c r="T57" s="23"/>
      <c r="U57" s="23"/>
      <c r="V57" s="23"/>
      <c r="W57" s="23"/>
    </row>
    <row r="58" spans="1:28" x14ac:dyDescent="0.25">
      <c r="P58" s="547"/>
      <c r="Q58" s="547"/>
      <c r="R58" s="547"/>
      <c r="S58" s="547"/>
      <c r="T58" s="547"/>
      <c r="U58" s="547"/>
      <c r="V58" s="547"/>
      <c r="W58" s="548"/>
      <c r="X58" s="548"/>
      <c r="Y58" s="548"/>
    </row>
    <row r="59" spans="1:28" x14ac:dyDescent="0.25">
      <c r="P59" s="23"/>
    </row>
    <row r="60" spans="1:28" x14ac:dyDescent="0.25">
      <c r="P60" s="552"/>
      <c r="Q60" s="556"/>
      <c r="R60" s="556"/>
      <c r="S60" s="556"/>
      <c r="T60" s="556"/>
      <c r="U60" s="556"/>
      <c r="V60" s="556"/>
      <c r="W60" s="556"/>
      <c r="X60" s="556"/>
      <c r="Y60" s="556"/>
      <c r="Z60" s="556"/>
      <c r="AA60" s="556"/>
    </row>
    <row r="61" spans="1:28" x14ac:dyDescent="0.25">
      <c r="P61" s="23"/>
    </row>
    <row r="62" spans="1:28" x14ac:dyDescent="0.25">
      <c r="P62" s="552"/>
      <c r="Q62" s="548"/>
      <c r="R62" s="548"/>
      <c r="S62" s="548"/>
      <c r="T62" s="548"/>
      <c r="U62" s="548"/>
      <c r="V62" s="548"/>
      <c r="W62" s="548"/>
      <c r="X62" s="548"/>
      <c r="Y62" s="548"/>
    </row>
    <row r="63" spans="1:28" x14ac:dyDescent="0.25">
      <c r="P63" s="23"/>
    </row>
    <row r="64" spans="1:28" x14ac:dyDescent="0.25">
      <c r="P64" s="552"/>
      <c r="Q64" s="548"/>
      <c r="R64" s="548"/>
      <c r="S64" s="548"/>
      <c r="T64" s="548"/>
      <c r="U64" s="548"/>
      <c r="V64" s="548"/>
      <c r="W64" s="548"/>
      <c r="X64" s="548"/>
      <c r="Y64" s="548"/>
    </row>
    <row r="65" spans="16:27" x14ac:dyDescent="0.25">
      <c r="P65" s="23"/>
      <c r="Q65" s="23"/>
    </row>
    <row r="66" spans="16:27" x14ac:dyDescent="0.25">
      <c r="P66" s="552"/>
      <c r="Q66" s="552"/>
      <c r="R66" s="548"/>
      <c r="S66" s="548"/>
      <c r="T66" s="548"/>
      <c r="U66" s="548"/>
      <c r="V66" s="548"/>
      <c r="W66" s="548"/>
      <c r="X66" s="548"/>
      <c r="Y66" s="548"/>
    </row>
    <row r="68" spans="16:27" x14ac:dyDescent="0.25">
      <c r="P68" s="51"/>
      <c r="Q68" s="51"/>
      <c r="R68" s="51"/>
      <c r="S68" s="51"/>
      <c r="T68" s="51"/>
      <c r="U68" s="51"/>
      <c r="V68" s="51"/>
      <c r="W68" s="51"/>
      <c r="X68" s="51"/>
      <c r="Y68" s="51"/>
      <c r="Z68" s="51"/>
      <c r="AA68" s="51"/>
    </row>
    <row r="87" spans="1:1" ht="66" x14ac:dyDescent="0.25">
      <c r="A87" s="6" t="s">
        <v>98</v>
      </c>
    </row>
  </sheetData>
  <sheetProtection selectLockedCells="1"/>
  <mergeCells count="29">
    <mergeCell ref="P58:Y58"/>
    <mergeCell ref="P60:AA60"/>
    <mergeCell ref="P62:Y62"/>
    <mergeCell ref="P64:Y64"/>
    <mergeCell ref="P66:Y66"/>
    <mergeCell ref="J52:AB52"/>
    <mergeCell ref="J41:AB41"/>
    <mergeCell ref="J42:AB42"/>
    <mergeCell ref="J43:AB43"/>
    <mergeCell ref="J44:AB44"/>
    <mergeCell ref="J45:AB45"/>
    <mergeCell ref="J46:AB46"/>
    <mergeCell ref="J47:AB47"/>
    <mergeCell ref="J48:AB48"/>
    <mergeCell ref="J49:AB49"/>
    <mergeCell ref="J50:AB50"/>
    <mergeCell ref="J51:AB51"/>
    <mergeCell ref="J40:AB40"/>
    <mergeCell ref="J28:AB28"/>
    <mergeCell ref="J29:AB29"/>
    <mergeCell ref="J31:AB31"/>
    <mergeCell ref="J32:AB32"/>
    <mergeCell ref="J33:AB33"/>
    <mergeCell ref="J34:AB34"/>
    <mergeCell ref="J35:AB35"/>
    <mergeCell ref="J36:AB36"/>
    <mergeCell ref="J37:AB37"/>
    <mergeCell ref="J38:AB38"/>
    <mergeCell ref="J39:AB39"/>
  </mergeCells>
  <dataValidations count="1">
    <dataValidation type="list" allowBlank="1" showInputMessage="1" showErrorMessage="1" sqref="C2:C17">
      <formula1>"Oui,Non,Pas"</formula1>
    </dataValidation>
  </dataValidations>
  <pageMargins left="0.78740157499999996" right="0.78740157499999996" top="0.984251969" bottom="0.984251969" header="0.4921259845" footer="0.4921259845"/>
  <pageSetup paperSize="3" orientation="landscape" r:id="rId1"/>
  <headerFooter alignWithMargins="0"/>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5"/>
  <sheetViews>
    <sheetView workbookViewId="0">
      <selection activeCell="L18" sqref="L18"/>
    </sheetView>
  </sheetViews>
  <sheetFormatPr baseColWidth="10" defaultColWidth="11.44140625" defaultRowHeight="13.2" x14ac:dyDescent="0.25"/>
  <cols>
    <col min="1" max="1" width="11.44140625" style="7"/>
    <col min="2" max="2" width="101.5546875" style="7" customWidth="1"/>
    <col min="3" max="3" width="10.88671875" style="7" customWidth="1"/>
    <col min="4" max="4" width="15.109375" style="7" customWidth="1"/>
    <col min="5" max="5" width="83.109375" style="7" customWidth="1"/>
    <col min="6" max="9" width="11.5546875" style="7" customWidth="1"/>
    <col min="10" max="14" width="11.44140625" style="7"/>
    <col min="15" max="15" width="30.33203125" style="7" customWidth="1"/>
    <col min="16" max="17" width="11.44140625" style="7"/>
    <col min="18" max="18" width="40.5546875" style="7" customWidth="1"/>
    <col min="19" max="19" width="11.44140625" style="7"/>
    <col min="20" max="20" width="30.33203125" style="7" customWidth="1"/>
    <col min="21" max="21" width="23.88671875" style="7" customWidth="1"/>
    <col min="22" max="16384" width="11.44140625" style="7"/>
  </cols>
  <sheetData>
    <row r="1" spans="1:19" s="25" customFormat="1" ht="18" customHeight="1" thickBot="1" x14ac:dyDescent="0.3">
      <c r="B1" s="61" t="s">
        <v>211</v>
      </c>
      <c r="C1" s="27" t="s">
        <v>73</v>
      </c>
      <c r="D1" s="27"/>
      <c r="E1" s="28" t="s">
        <v>7</v>
      </c>
      <c r="F1" s="28" t="s">
        <v>2</v>
      </c>
      <c r="G1" s="28" t="s">
        <v>3</v>
      </c>
      <c r="H1" s="28" t="s">
        <v>4</v>
      </c>
      <c r="I1" s="28" t="s">
        <v>56</v>
      </c>
      <c r="J1" s="28" t="s">
        <v>6</v>
      </c>
      <c r="K1" s="29" t="s">
        <v>58</v>
      </c>
      <c r="L1" s="30"/>
      <c r="M1" s="30"/>
      <c r="N1" s="30"/>
      <c r="O1" s="30"/>
      <c r="P1" s="31"/>
      <c r="Q1" s="30"/>
      <c r="R1" s="30"/>
      <c r="S1" s="27"/>
    </row>
    <row r="2" spans="1:19" ht="13.8" thickBot="1" x14ac:dyDescent="0.3">
      <c r="A2" s="25"/>
      <c r="B2" s="10" t="s">
        <v>212</v>
      </c>
      <c r="C2" s="34" t="s">
        <v>63</v>
      </c>
      <c r="D2" s="10"/>
      <c r="E2" s="69" t="s">
        <v>213</v>
      </c>
      <c r="F2" s="71">
        <f>SUM(F3:F11)</f>
        <v>4</v>
      </c>
      <c r="G2" s="71">
        <f>SUM(G3:G11)</f>
        <v>2</v>
      </c>
      <c r="H2" s="71">
        <f>SUM(H3:H11)</f>
        <v>8</v>
      </c>
      <c r="I2" s="71">
        <f>SUM(F2:H2)</f>
        <v>14</v>
      </c>
      <c r="J2" s="38">
        <f>IF(L14=0,0,SUM(J3:J11)/L14)</f>
        <v>1.6666666666666667</v>
      </c>
      <c r="K2" s="71"/>
      <c r="S2" s="11"/>
    </row>
    <row r="3" spans="1:19" ht="13.8" thickBot="1" x14ac:dyDescent="0.3">
      <c r="A3" s="25"/>
      <c r="B3" s="10" t="s">
        <v>214</v>
      </c>
      <c r="C3" s="34" t="s">
        <v>60</v>
      </c>
      <c r="D3" s="10"/>
      <c r="E3" s="47" t="s">
        <v>215</v>
      </c>
      <c r="F3" s="47">
        <f>COUNTIF(C2:C3,"Oui")</f>
        <v>1</v>
      </c>
      <c r="G3" s="47">
        <f>COUNTIF(C2:C3,"Non")</f>
        <v>1</v>
      </c>
      <c r="H3" s="47">
        <f>COUNTIF(C2:C3,"Pas")</f>
        <v>0</v>
      </c>
      <c r="I3" s="71">
        <f>SUM(F3:H3)</f>
        <v>2</v>
      </c>
      <c r="J3" s="38">
        <f>IF(H3=I3,0,5*(F3/SUM(F3:G3)))</f>
        <v>2.5</v>
      </c>
      <c r="K3" s="47"/>
      <c r="S3" s="17"/>
    </row>
    <row r="4" spans="1:19" ht="13.8" thickBot="1" x14ac:dyDescent="0.3">
      <c r="A4" s="25"/>
      <c r="B4" s="10" t="s">
        <v>216</v>
      </c>
      <c r="C4" s="34" t="s">
        <v>60</v>
      </c>
      <c r="D4" s="10"/>
      <c r="E4" s="47" t="s">
        <v>217</v>
      </c>
      <c r="F4" s="47">
        <f>COUNTIF(C4,"Oui")</f>
        <v>1</v>
      </c>
      <c r="G4" s="47">
        <f>COUNTIF(C4,"Non")</f>
        <v>0</v>
      </c>
      <c r="H4" s="47">
        <f>COUNTIF(C4,"Pas")</f>
        <v>0</v>
      </c>
      <c r="I4" s="71">
        <f>SUM(F4:H4)</f>
        <v>1</v>
      </c>
      <c r="J4" s="38">
        <f t="shared" ref="J4:J11" si="0">IF(H4=I4,0,5*(F4/SUM(F4:G4)))</f>
        <v>5</v>
      </c>
      <c r="K4" s="47"/>
      <c r="S4" s="17"/>
    </row>
    <row r="5" spans="1:19" ht="13.8" thickBot="1" x14ac:dyDescent="0.3">
      <c r="A5" s="25"/>
      <c r="B5" s="10" t="s">
        <v>218</v>
      </c>
      <c r="C5" s="34" t="s">
        <v>69</v>
      </c>
      <c r="D5" s="10"/>
      <c r="E5" s="47" t="s">
        <v>219</v>
      </c>
      <c r="F5" s="47">
        <f>COUNTIF(C5,"Oui")</f>
        <v>0</v>
      </c>
      <c r="G5" s="47">
        <f>COUNTIF(C5,"Non")</f>
        <v>0</v>
      </c>
      <c r="H5" s="47">
        <f>COUNTIF(C5,"Pas")</f>
        <v>1</v>
      </c>
      <c r="I5" s="71">
        <f t="shared" ref="I5:I11" si="1">SUM(F5:H5)</f>
        <v>1</v>
      </c>
      <c r="J5" s="38">
        <f t="shared" si="0"/>
        <v>0</v>
      </c>
      <c r="K5" s="47"/>
      <c r="S5" s="17"/>
    </row>
    <row r="6" spans="1:19" ht="13.8" thickBot="1" x14ac:dyDescent="0.3">
      <c r="A6" s="25"/>
      <c r="B6" s="10" t="s">
        <v>220</v>
      </c>
      <c r="C6" s="34" t="s">
        <v>69</v>
      </c>
      <c r="D6" s="10"/>
      <c r="E6" s="47" t="s">
        <v>221</v>
      </c>
      <c r="F6" s="47">
        <f>COUNTIF(C6,"Oui")</f>
        <v>0</v>
      </c>
      <c r="G6" s="47">
        <f>COUNTIF(C6,"Non")</f>
        <v>0</v>
      </c>
      <c r="H6" s="47">
        <f>COUNTIF(C6,"Pas")</f>
        <v>1</v>
      </c>
      <c r="I6" s="71">
        <f t="shared" si="1"/>
        <v>1</v>
      </c>
      <c r="J6" s="38">
        <f t="shared" si="0"/>
        <v>0</v>
      </c>
      <c r="K6" s="47"/>
      <c r="S6" s="17"/>
    </row>
    <row r="7" spans="1:19" ht="13.8" thickBot="1" x14ac:dyDescent="0.3">
      <c r="A7" s="25"/>
      <c r="B7" s="10" t="s">
        <v>222</v>
      </c>
      <c r="C7" s="34" t="s">
        <v>69</v>
      </c>
      <c r="D7" s="10"/>
      <c r="E7" s="47" t="s">
        <v>223</v>
      </c>
      <c r="F7" s="47">
        <f>COUNTIF(C7,"Oui")</f>
        <v>0</v>
      </c>
      <c r="G7" s="47">
        <f>COUNTIF(C7,"Non")</f>
        <v>0</v>
      </c>
      <c r="H7" s="47">
        <f>COUNTIF(C7,"Pas")</f>
        <v>1</v>
      </c>
      <c r="I7" s="71">
        <f t="shared" si="1"/>
        <v>1</v>
      </c>
      <c r="J7" s="38">
        <f t="shared" si="0"/>
        <v>0</v>
      </c>
      <c r="K7" s="47"/>
      <c r="S7" s="17"/>
    </row>
    <row r="8" spans="1:19" ht="13.8" thickBot="1" x14ac:dyDescent="0.3">
      <c r="A8" s="25"/>
      <c r="B8" s="10" t="s">
        <v>224</v>
      </c>
      <c r="C8" s="34" t="s">
        <v>69</v>
      </c>
      <c r="D8" s="10"/>
      <c r="E8" s="47" t="s">
        <v>225</v>
      </c>
      <c r="F8" s="47">
        <f>COUNTIF(C8:C9,"Oui")</f>
        <v>1</v>
      </c>
      <c r="G8" s="47">
        <f>COUNTIF(C8:C9,"Non")</f>
        <v>0</v>
      </c>
      <c r="H8" s="47">
        <f>COUNTIF(C8:C9,"Pas")</f>
        <v>1</v>
      </c>
      <c r="I8" s="71">
        <f t="shared" si="1"/>
        <v>2</v>
      </c>
      <c r="J8" s="38">
        <f t="shared" si="0"/>
        <v>5</v>
      </c>
      <c r="K8" s="47"/>
      <c r="S8" s="17"/>
    </row>
    <row r="9" spans="1:19" ht="13.8" thickBot="1" x14ac:dyDescent="0.3">
      <c r="A9" s="25"/>
      <c r="B9" s="10" t="s">
        <v>226</v>
      </c>
      <c r="C9" s="34" t="s">
        <v>60</v>
      </c>
      <c r="D9" s="10"/>
      <c r="E9" s="47" t="s">
        <v>227</v>
      </c>
      <c r="F9" s="47">
        <f>COUNTIF(C10,"Oui")</f>
        <v>0</v>
      </c>
      <c r="G9" s="47">
        <f>COUNTIF(C10,"Non")</f>
        <v>0</v>
      </c>
      <c r="H9" s="47">
        <f>COUNTIF(C10,"Pas")</f>
        <v>1</v>
      </c>
      <c r="I9" s="71">
        <f t="shared" si="1"/>
        <v>1</v>
      </c>
      <c r="J9" s="38">
        <f t="shared" si="0"/>
        <v>0</v>
      </c>
      <c r="K9" s="47"/>
      <c r="S9" s="17"/>
    </row>
    <row r="10" spans="1:19" ht="13.8" thickBot="1" x14ac:dyDescent="0.3">
      <c r="A10" s="25"/>
      <c r="B10" s="10" t="s">
        <v>228</v>
      </c>
      <c r="C10" s="34" t="s">
        <v>69</v>
      </c>
      <c r="D10" s="10"/>
      <c r="E10" s="47" t="s">
        <v>229</v>
      </c>
      <c r="F10" s="47">
        <f>COUNTIF(C11:C12,"Oui")</f>
        <v>0</v>
      </c>
      <c r="G10" s="47">
        <f>COUNTIF(C11:C12,"Non")</f>
        <v>0</v>
      </c>
      <c r="H10" s="47">
        <f>COUNTIF(C11:C12,"Pas")</f>
        <v>2</v>
      </c>
      <c r="I10" s="71">
        <f t="shared" si="1"/>
        <v>2</v>
      </c>
      <c r="J10" s="38">
        <f t="shared" si="0"/>
        <v>0</v>
      </c>
      <c r="K10" s="47"/>
      <c r="S10" s="8"/>
    </row>
    <row r="11" spans="1:19" ht="13.8" thickBot="1" x14ac:dyDescent="0.3">
      <c r="A11" s="25"/>
      <c r="B11" s="10" t="s">
        <v>230</v>
      </c>
      <c r="C11" s="34" t="s">
        <v>69</v>
      </c>
      <c r="D11" s="10"/>
      <c r="E11" s="47" t="s">
        <v>231</v>
      </c>
      <c r="F11" s="46">
        <f>COUNTIF(C13:C15,"Oui")</f>
        <v>1</v>
      </c>
      <c r="G11" s="46">
        <f>COUNTIF(C13:C15,"Non")</f>
        <v>1</v>
      </c>
      <c r="H11" s="46">
        <f>COUNTIF(C13:C15,"Pas")</f>
        <v>1</v>
      </c>
      <c r="I11" s="71">
        <f t="shared" si="1"/>
        <v>3</v>
      </c>
      <c r="J11" s="38">
        <f t="shared" si="0"/>
        <v>2.5</v>
      </c>
      <c r="K11" s="47"/>
      <c r="S11" s="8"/>
    </row>
    <row r="12" spans="1:19" ht="14.25" customHeight="1" thickBot="1" x14ac:dyDescent="0.3">
      <c r="A12" s="25"/>
      <c r="B12" s="10" t="s">
        <v>232</v>
      </c>
      <c r="C12" s="34" t="s">
        <v>69</v>
      </c>
      <c r="D12" s="10"/>
      <c r="E12" s="10"/>
      <c r="F12" s="10"/>
      <c r="G12" s="10"/>
      <c r="H12" s="10"/>
      <c r="I12" s="10"/>
      <c r="J12" s="56"/>
      <c r="S12" s="8"/>
    </row>
    <row r="13" spans="1:19" ht="14.25" customHeight="1" thickBot="1" x14ac:dyDescent="0.3">
      <c r="A13" s="25"/>
      <c r="B13" s="10" t="s">
        <v>233</v>
      </c>
      <c r="C13" s="34" t="s">
        <v>69</v>
      </c>
      <c r="D13" s="10"/>
      <c r="E13" s="10"/>
      <c r="F13" s="10"/>
      <c r="G13" s="10"/>
      <c r="H13" s="10"/>
      <c r="I13" s="10"/>
      <c r="J13" s="56"/>
    </row>
    <row r="14" spans="1:19" ht="14.25" customHeight="1" thickBot="1" x14ac:dyDescent="0.3">
      <c r="A14" s="25"/>
      <c r="B14" s="10" t="s">
        <v>234</v>
      </c>
      <c r="C14" s="34" t="s">
        <v>60</v>
      </c>
      <c r="D14" s="10"/>
      <c r="E14" s="10"/>
      <c r="F14" s="10"/>
      <c r="G14" s="10"/>
      <c r="H14" s="10"/>
      <c r="I14" s="10"/>
      <c r="J14" s="56"/>
      <c r="L14" s="7">
        <f>COUNTIF(J3:J11,"&gt;-1")</f>
        <v>9</v>
      </c>
    </row>
    <row r="15" spans="1:19" ht="15.75" customHeight="1" thickBot="1" x14ac:dyDescent="0.3">
      <c r="A15" s="25"/>
      <c r="B15" s="10" t="s">
        <v>235</v>
      </c>
      <c r="C15" s="34" t="s">
        <v>63</v>
      </c>
      <c r="D15" s="10"/>
      <c r="E15" s="10"/>
      <c r="F15" s="10"/>
      <c r="G15" s="10"/>
      <c r="H15" s="10"/>
      <c r="I15" s="10"/>
      <c r="J15" s="56"/>
    </row>
    <row r="16" spans="1:19" ht="29.25" customHeight="1" x14ac:dyDescent="0.25">
      <c r="A16" s="25"/>
      <c r="E16" s="10"/>
      <c r="J16" s="56"/>
    </row>
    <row r="17" spans="1:28" x14ac:dyDescent="0.25">
      <c r="J17" s="17"/>
    </row>
    <row r="18" spans="1:28" x14ac:dyDescent="0.25">
      <c r="J18" s="17"/>
    </row>
    <row r="19" spans="1:28" ht="12.75" customHeight="1" x14ac:dyDescent="0.25">
      <c r="A19" s="24" t="s">
        <v>92</v>
      </c>
      <c r="B19" s="77" t="s">
        <v>236</v>
      </c>
      <c r="C19" s="77"/>
      <c r="D19" s="77"/>
      <c r="F19" s="77"/>
      <c r="G19" s="77"/>
      <c r="H19" s="77"/>
      <c r="I19" s="77"/>
      <c r="J19" s="557"/>
      <c r="K19" s="558"/>
      <c r="L19" s="558"/>
      <c r="M19" s="558"/>
      <c r="N19" s="558"/>
      <c r="O19" s="558"/>
      <c r="P19" s="558"/>
      <c r="Q19" s="558"/>
      <c r="R19" s="558"/>
      <c r="S19" s="556"/>
      <c r="T19" s="556"/>
      <c r="U19" s="556"/>
      <c r="V19" s="556"/>
      <c r="W19" s="556"/>
      <c r="X19" s="556"/>
      <c r="Y19" s="556"/>
      <c r="Z19" s="556"/>
      <c r="AA19" s="556"/>
      <c r="AB19" s="556"/>
    </row>
    <row r="20" spans="1:28" ht="12.75" customHeight="1" x14ac:dyDescent="0.25">
      <c r="A20" s="25"/>
      <c r="B20" s="10" t="s">
        <v>237</v>
      </c>
      <c r="C20" s="10"/>
      <c r="D20" s="10"/>
      <c r="E20" s="77"/>
      <c r="F20" s="10"/>
      <c r="G20" s="10"/>
      <c r="H20" s="10"/>
      <c r="I20" s="10"/>
      <c r="J20" s="557"/>
      <c r="K20" s="558"/>
      <c r="L20" s="558"/>
      <c r="M20" s="558"/>
      <c r="N20" s="558"/>
      <c r="O20" s="558"/>
      <c r="P20" s="558"/>
      <c r="Q20" s="558"/>
      <c r="R20" s="558"/>
      <c r="S20" s="558"/>
      <c r="T20" s="558"/>
      <c r="U20" s="558"/>
      <c r="V20" s="558"/>
      <c r="W20" s="558"/>
      <c r="X20" s="558"/>
      <c r="Y20" s="558"/>
      <c r="Z20" s="556"/>
      <c r="AA20" s="556"/>
      <c r="AB20" s="556"/>
    </row>
    <row r="21" spans="1:28" ht="12.75" customHeight="1" x14ac:dyDescent="0.25">
      <c r="A21" s="25"/>
      <c r="B21" s="77" t="s">
        <v>238</v>
      </c>
      <c r="C21" s="77"/>
      <c r="D21" s="77"/>
      <c r="E21" s="10"/>
      <c r="F21" s="77"/>
      <c r="G21" s="77"/>
      <c r="H21" s="77"/>
      <c r="I21" s="77"/>
      <c r="J21" s="557"/>
      <c r="K21" s="558"/>
      <c r="L21" s="558"/>
      <c r="M21" s="558"/>
      <c r="N21" s="558"/>
      <c r="O21" s="558"/>
      <c r="P21" s="558"/>
      <c r="Q21" s="558"/>
      <c r="R21" s="558"/>
      <c r="S21" s="558"/>
      <c r="T21" s="558"/>
      <c r="U21" s="558"/>
      <c r="V21" s="558"/>
      <c r="W21" s="558"/>
      <c r="X21" s="558"/>
      <c r="Y21" s="558"/>
      <c r="Z21" s="556"/>
      <c r="AA21" s="556"/>
      <c r="AB21" s="556"/>
    </row>
    <row r="22" spans="1:28" ht="12.75" customHeight="1" x14ac:dyDescent="0.25">
      <c r="A22" s="25"/>
      <c r="B22" s="10" t="s">
        <v>239</v>
      </c>
      <c r="C22" s="10"/>
      <c r="D22" s="10"/>
      <c r="E22" s="77"/>
      <c r="F22" s="10"/>
      <c r="G22" s="10"/>
      <c r="H22" s="10"/>
      <c r="I22" s="10"/>
      <c r="J22" s="557"/>
      <c r="K22" s="558"/>
      <c r="L22" s="558"/>
      <c r="M22" s="558"/>
      <c r="N22" s="558"/>
      <c r="O22" s="558"/>
      <c r="P22" s="558"/>
      <c r="Q22" s="558"/>
      <c r="R22" s="558"/>
      <c r="S22" s="558"/>
      <c r="T22" s="558"/>
      <c r="U22" s="558"/>
      <c r="V22" s="558"/>
      <c r="W22" s="558"/>
      <c r="X22" s="558"/>
      <c r="Y22" s="558"/>
      <c r="Z22" s="556"/>
      <c r="AA22" s="556"/>
      <c r="AB22" s="556"/>
    </row>
    <row r="23" spans="1:28" ht="12.75" customHeight="1" x14ac:dyDescent="0.25">
      <c r="A23" s="25"/>
      <c r="B23" s="10" t="s">
        <v>240</v>
      </c>
      <c r="C23" s="10"/>
      <c r="D23" s="10"/>
      <c r="E23" s="10"/>
      <c r="F23" s="10"/>
      <c r="G23" s="10"/>
      <c r="H23" s="10"/>
      <c r="I23" s="10"/>
      <c r="J23" s="557"/>
      <c r="K23" s="558"/>
      <c r="L23" s="558"/>
      <c r="M23" s="558"/>
      <c r="N23" s="558"/>
      <c r="O23" s="558"/>
      <c r="P23" s="558"/>
      <c r="Q23" s="558"/>
      <c r="R23" s="558"/>
      <c r="S23" s="558"/>
      <c r="T23" s="558"/>
      <c r="U23" s="558"/>
      <c r="V23" s="558"/>
      <c r="W23" s="558"/>
      <c r="X23" s="558"/>
      <c r="Y23" s="558"/>
      <c r="Z23" s="556"/>
      <c r="AA23" s="556"/>
      <c r="AB23" s="556"/>
    </row>
    <row r="24" spans="1:28" ht="12.75" customHeight="1" x14ac:dyDescent="0.25">
      <c r="A24" s="25"/>
      <c r="B24" s="10" t="s">
        <v>241</v>
      </c>
      <c r="C24" s="10"/>
      <c r="D24" s="10"/>
      <c r="E24" s="10"/>
      <c r="F24" s="10"/>
      <c r="G24" s="10"/>
      <c r="H24" s="10"/>
      <c r="I24" s="10"/>
      <c r="J24" s="557"/>
      <c r="K24" s="558"/>
      <c r="L24" s="558"/>
      <c r="M24" s="558"/>
      <c r="N24" s="558"/>
      <c r="O24" s="558"/>
      <c r="P24" s="558"/>
      <c r="Q24" s="558"/>
      <c r="R24" s="558"/>
      <c r="S24" s="558"/>
      <c r="T24" s="558"/>
      <c r="U24" s="558"/>
      <c r="V24" s="558"/>
      <c r="W24" s="558"/>
      <c r="X24" s="558"/>
      <c r="Y24" s="558"/>
      <c r="Z24" s="556"/>
      <c r="AA24" s="556"/>
      <c r="AB24" s="556"/>
    </row>
    <row r="25" spans="1:28" ht="12.75" customHeight="1" x14ac:dyDescent="0.25">
      <c r="A25" s="25"/>
      <c r="B25" s="10" t="s">
        <v>242</v>
      </c>
      <c r="C25" s="10"/>
      <c r="D25" s="10"/>
      <c r="E25" s="10"/>
      <c r="F25" s="10"/>
      <c r="G25" s="10"/>
      <c r="H25" s="10"/>
      <c r="I25" s="10"/>
      <c r="J25" s="557"/>
      <c r="K25" s="558"/>
      <c r="L25" s="558"/>
      <c r="M25" s="558"/>
      <c r="N25" s="558"/>
      <c r="O25" s="558"/>
      <c r="P25" s="558"/>
      <c r="Q25" s="558"/>
      <c r="R25" s="558"/>
      <c r="S25" s="558"/>
      <c r="T25" s="558"/>
      <c r="U25" s="558"/>
      <c r="V25" s="558"/>
      <c r="W25" s="558"/>
      <c r="X25" s="558"/>
      <c r="Y25" s="558"/>
      <c r="Z25" s="556"/>
      <c r="AA25" s="556"/>
      <c r="AB25" s="556"/>
    </row>
    <row r="26" spans="1:28" ht="12.75" customHeight="1" x14ac:dyDescent="0.25">
      <c r="A26" s="25"/>
      <c r="B26" s="10" t="s">
        <v>243</v>
      </c>
      <c r="C26" s="10"/>
      <c r="D26" s="10"/>
      <c r="E26" s="10"/>
      <c r="F26" s="10"/>
      <c r="G26" s="10"/>
      <c r="H26" s="10"/>
      <c r="I26" s="10"/>
      <c r="J26" s="557"/>
      <c r="K26" s="558"/>
      <c r="L26" s="558"/>
      <c r="M26" s="558"/>
      <c r="N26" s="558"/>
      <c r="O26" s="558"/>
      <c r="P26" s="558"/>
      <c r="Q26" s="558"/>
      <c r="R26" s="558"/>
      <c r="S26" s="558"/>
      <c r="T26" s="558"/>
      <c r="U26" s="558"/>
      <c r="V26" s="558"/>
      <c r="W26" s="558"/>
      <c r="X26" s="558"/>
      <c r="Y26" s="558"/>
      <c r="Z26" s="556"/>
      <c r="AA26" s="556"/>
      <c r="AB26" s="556"/>
    </row>
    <row r="27" spans="1:28" ht="12.75" customHeight="1" x14ac:dyDescent="0.25">
      <c r="A27" s="25"/>
      <c r="B27" s="10" t="s">
        <v>244</v>
      </c>
      <c r="C27" s="10"/>
      <c r="D27" s="10"/>
      <c r="E27" s="10"/>
      <c r="F27" s="10"/>
      <c r="G27" s="10"/>
      <c r="H27" s="10"/>
      <c r="I27" s="10"/>
      <c r="J27" s="557"/>
      <c r="K27" s="558"/>
      <c r="L27" s="558"/>
      <c r="M27" s="558"/>
      <c r="N27" s="558"/>
      <c r="O27" s="558"/>
      <c r="P27" s="558"/>
      <c r="Q27" s="558"/>
      <c r="R27" s="558"/>
      <c r="S27" s="558"/>
      <c r="T27" s="558"/>
      <c r="U27" s="558"/>
      <c r="V27" s="558"/>
      <c r="W27" s="558"/>
      <c r="X27" s="558"/>
      <c r="Y27" s="558"/>
      <c r="Z27" s="558"/>
      <c r="AA27" s="558"/>
      <c r="AB27" s="558"/>
    </row>
    <row r="28" spans="1:28" x14ac:dyDescent="0.25">
      <c r="A28" s="25"/>
      <c r="E28" s="10"/>
      <c r="J28" s="557"/>
      <c r="K28" s="558"/>
      <c r="L28" s="558"/>
      <c r="M28" s="558"/>
      <c r="N28" s="558"/>
      <c r="O28" s="558"/>
      <c r="P28" s="558"/>
      <c r="Q28" s="558"/>
      <c r="R28" s="558"/>
      <c r="S28" s="558"/>
      <c r="T28" s="558"/>
      <c r="U28" s="558"/>
      <c r="V28" s="558"/>
      <c r="W28" s="558"/>
      <c r="X28" s="558"/>
      <c r="Y28" s="558"/>
      <c r="Z28" s="558"/>
      <c r="AA28" s="558"/>
      <c r="AB28" s="558"/>
    </row>
    <row r="29" spans="1:28" ht="2.25" customHeight="1" x14ac:dyDescent="0.25">
      <c r="A29" s="25"/>
      <c r="J29" s="556"/>
      <c r="K29" s="556"/>
      <c r="L29" s="556"/>
      <c r="M29" s="556"/>
      <c r="N29" s="556"/>
      <c r="O29" s="556"/>
      <c r="P29" s="556"/>
      <c r="Q29" s="556"/>
      <c r="R29" s="556"/>
      <c r="S29" s="556"/>
      <c r="T29" s="556"/>
      <c r="U29" s="556"/>
      <c r="V29" s="556"/>
      <c r="W29" s="556"/>
      <c r="X29" s="556"/>
      <c r="Y29" s="556"/>
      <c r="Z29" s="556"/>
      <c r="AA29" s="556"/>
      <c r="AB29" s="556"/>
    </row>
    <row r="30" spans="1:28" hidden="1" x14ac:dyDescent="0.25">
      <c r="A30" s="24"/>
      <c r="J30" s="557"/>
      <c r="K30" s="558"/>
      <c r="L30" s="558"/>
      <c r="M30" s="558"/>
      <c r="N30" s="558"/>
      <c r="O30" s="558"/>
      <c r="P30" s="558"/>
      <c r="Q30" s="558"/>
      <c r="R30" s="558"/>
      <c r="S30" s="556"/>
      <c r="T30" s="556"/>
      <c r="U30" s="556"/>
      <c r="V30" s="556"/>
      <c r="W30" s="556"/>
      <c r="X30" s="556"/>
      <c r="Y30" s="556"/>
      <c r="Z30" s="556"/>
      <c r="AA30" s="556"/>
      <c r="AB30" s="556"/>
    </row>
    <row r="31" spans="1:28" hidden="1" x14ac:dyDescent="0.25">
      <c r="A31" s="25"/>
      <c r="J31" s="557"/>
      <c r="K31" s="558"/>
      <c r="L31" s="558"/>
      <c r="M31" s="558"/>
      <c r="N31" s="558"/>
      <c r="O31" s="558"/>
      <c r="P31" s="558"/>
      <c r="Q31" s="558"/>
      <c r="R31" s="558"/>
      <c r="S31" s="558"/>
      <c r="T31" s="558"/>
      <c r="U31" s="558"/>
      <c r="V31" s="558"/>
      <c r="W31" s="558"/>
      <c r="X31" s="558"/>
      <c r="Y31" s="558"/>
      <c r="Z31" s="556"/>
      <c r="AA31" s="556"/>
      <c r="AB31" s="556"/>
    </row>
    <row r="32" spans="1:28" hidden="1" x14ac:dyDescent="0.25">
      <c r="A32" s="25"/>
      <c r="J32" s="557"/>
      <c r="K32" s="558"/>
      <c r="L32" s="558"/>
      <c r="M32" s="558"/>
      <c r="N32" s="558"/>
      <c r="O32" s="558"/>
      <c r="P32" s="558"/>
      <c r="Q32" s="558"/>
      <c r="R32" s="558"/>
      <c r="S32" s="558"/>
      <c r="T32" s="558"/>
      <c r="U32" s="558"/>
      <c r="V32" s="558"/>
      <c r="W32" s="558"/>
      <c r="X32" s="558"/>
      <c r="Y32" s="558"/>
      <c r="Z32" s="556"/>
      <c r="AA32" s="556"/>
      <c r="AB32" s="556"/>
    </row>
    <row r="33" spans="1:28" hidden="1" x14ac:dyDescent="0.25">
      <c r="A33" s="25"/>
      <c r="J33" s="557"/>
      <c r="K33" s="558"/>
      <c r="L33" s="558"/>
      <c r="M33" s="558"/>
      <c r="N33" s="558"/>
      <c r="O33" s="558"/>
      <c r="P33" s="558"/>
      <c r="Q33" s="558"/>
      <c r="R33" s="558"/>
      <c r="S33" s="558"/>
      <c r="T33" s="558"/>
      <c r="U33" s="558"/>
      <c r="V33" s="558"/>
      <c r="W33" s="558"/>
      <c r="X33" s="558"/>
      <c r="Y33" s="558"/>
      <c r="Z33" s="556"/>
      <c r="AA33" s="556"/>
      <c r="AB33" s="556"/>
    </row>
    <row r="34" spans="1:28" hidden="1" x14ac:dyDescent="0.25">
      <c r="A34" s="25"/>
      <c r="J34" s="557"/>
      <c r="K34" s="558"/>
      <c r="L34" s="558"/>
      <c r="M34" s="558"/>
      <c r="N34" s="558"/>
      <c r="O34" s="558"/>
      <c r="P34" s="558"/>
      <c r="Q34" s="558"/>
      <c r="R34" s="558"/>
      <c r="S34" s="558"/>
      <c r="T34" s="558"/>
      <c r="U34" s="558"/>
      <c r="V34" s="558"/>
      <c r="W34" s="558"/>
      <c r="X34" s="558"/>
      <c r="Y34" s="558"/>
      <c r="Z34" s="556"/>
      <c r="AA34" s="556"/>
      <c r="AB34" s="556"/>
    </row>
    <row r="37" spans="1:28" ht="17.399999999999999" x14ac:dyDescent="0.3">
      <c r="Q37" s="21"/>
      <c r="R37" s="21"/>
    </row>
    <row r="39" spans="1:28" x14ac:dyDescent="0.25">
      <c r="O39" s="23"/>
      <c r="P39" s="23"/>
      <c r="Q39" s="23"/>
      <c r="R39" s="23"/>
      <c r="S39" s="23"/>
      <c r="T39" s="23"/>
      <c r="U39" s="23"/>
      <c r="V39" s="23"/>
    </row>
    <row r="40" spans="1:28" x14ac:dyDescent="0.25">
      <c r="O40" s="547"/>
      <c r="P40" s="547"/>
      <c r="Q40" s="547"/>
      <c r="R40" s="547"/>
      <c r="S40" s="547"/>
      <c r="T40" s="547"/>
      <c r="U40" s="547"/>
      <c r="V40" s="548"/>
      <c r="W40" s="548"/>
      <c r="X40" s="548"/>
    </row>
    <row r="41" spans="1:28" x14ac:dyDescent="0.25">
      <c r="O41" s="23"/>
    </row>
    <row r="42" spans="1:28" x14ac:dyDescent="0.25">
      <c r="O42" s="552"/>
      <c r="P42" s="556"/>
      <c r="Q42" s="556"/>
      <c r="R42" s="556"/>
      <c r="S42" s="556"/>
      <c r="T42" s="556"/>
      <c r="U42" s="556"/>
      <c r="V42" s="556"/>
      <c r="W42" s="556"/>
      <c r="X42" s="556"/>
      <c r="Y42" s="556"/>
      <c r="Z42" s="556"/>
    </row>
    <row r="43" spans="1:28" x14ac:dyDescent="0.25">
      <c r="O43" s="23"/>
    </row>
    <row r="44" spans="1:28" x14ac:dyDescent="0.25">
      <c r="O44" s="552"/>
      <c r="P44" s="548"/>
      <c r="Q44" s="548"/>
      <c r="R44" s="548"/>
      <c r="S44" s="548"/>
      <c r="T44" s="548"/>
      <c r="U44" s="548"/>
      <c r="V44" s="548"/>
      <c r="W44" s="548"/>
      <c r="X44" s="548"/>
    </row>
    <row r="45" spans="1:28" x14ac:dyDescent="0.25">
      <c r="O45" s="23"/>
    </row>
    <row r="46" spans="1:28" x14ac:dyDescent="0.25">
      <c r="O46" s="552"/>
      <c r="P46" s="548"/>
      <c r="Q46" s="548"/>
      <c r="R46" s="548"/>
      <c r="S46" s="548"/>
      <c r="T46" s="548"/>
      <c r="U46" s="548"/>
      <c r="V46" s="548"/>
      <c r="W46" s="548"/>
      <c r="X46" s="548"/>
    </row>
    <row r="47" spans="1:28" x14ac:dyDescent="0.25">
      <c r="O47" s="23"/>
      <c r="P47" s="23"/>
    </row>
    <row r="48" spans="1:28" x14ac:dyDescent="0.25">
      <c r="O48" s="552"/>
      <c r="P48" s="552"/>
      <c r="Q48" s="548"/>
      <c r="R48" s="548"/>
      <c r="S48" s="548"/>
      <c r="T48" s="548"/>
      <c r="U48" s="548"/>
      <c r="V48" s="548"/>
      <c r="W48" s="548"/>
      <c r="X48" s="548"/>
    </row>
    <row r="50" spans="15:26" x14ac:dyDescent="0.25">
      <c r="O50" s="51"/>
      <c r="P50" s="51"/>
      <c r="Q50" s="51"/>
      <c r="R50" s="51"/>
      <c r="S50" s="51"/>
      <c r="T50" s="51"/>
      <c r="U50" s="51"/>
      <c r="V50" s="51"/>
      <c r="W50" s="51"/>
      <c r="X50" s="51"/>
      <c r="Y50" s="51"/>
      <c r="Z50" s="51"/>
    </row>
    <row r="65" spans="1:1" ht="66" x14ac:dyDescent="0.25">
      <c r="A65" s="6" t="s">
        <v>98</v>
      </c>
    </row>
  </sheetData>
  <sheetProtection selectLockedCells="1"/>
  <mergeCells count="21">
    <mergeCell ref="O44:X44"/>
    <mergeCell ref="O46:X46"/>
    <mergeCell ref="O48:X48"/>
    <mergeCell ref="J31:AB31"/>
    <mergeCell ref="J32:AB32"/>
    <mergeCell ref="J33:AB33"/>
    <mergeCell ref="J34:AB34"/>
    <mergeCell ref="O40:X40"/>
    <mergeCell ref="O42:Z42"/>
    <mergeCell ref="J30:AB30"/>
    <mergeCell ref="J19:AB19"/>
    <mergeCell ref="J20:AB20"/>
    <mergeCell ref="J21:AB21"/>
    <mergeCell ref="J22:AB22"/>
    <mergeCell ref="J23:AB23"/>
    <mergeCell ref="J24:AB24"/>
    <mergeCell ref="J25:AB25"/>
    <mergeCell ref="J26:AB26"/>
    <mergeCell ref="J27:AB27"/>
    <mergeCell ref="J28:AB28"/>
    <mergeCell ref="J29:AB29"/>
  </mergeCells>
  <dataValidations count="1">
    <dataValidation type="list" allowBlank="1" showInputMessage="1" showErrorMessage="1" sqref="C2:C15">
      <formula1>"Oui,Non,Pas"</formula1>
    </dataValidation>
  </dataValidations>
  <pageMargins left="0.21" right="0.23" top="0.17" bottom="0.17" header="0.17" footer="0.17"/>
  <pageSetup paperSize="3" orientation="landscape" r:id="rId1"/>
  <headerFooter alignWithMargins="0"/>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6"/>
  <sheetViews>
    <sheetView workbookViewId="0">
      <selection activeCell="L18" sqref="L18"/>
    </sheetView>
  </sheetViews>
  <sheetFormatPr baseColWidth="10" defaultColWidth="11.44140625" defaultRowHeight="13.2" x14ac:dyDescent="0.25"/>
  <cols>
    <col min="1" max="1" width="11.44140625" style="7"/>
    <col min="2" max="2" width="126.109375" style="7" customWidth="1"/>
    <col min="3" max="4" width="10.6640625" style="7" customWidth="1"/>
    <col min="5" max="5" width="56" style="7" customWidth="1"/>
    <col min="6" max="9" width="10.109375" style="7" customWidth="1"/>
    <col min="10" max="14" width="11.44140625" style="7"/>
    <col min="15" max="15" width="21.109375" style="7" customWidth="1"/>
    <col min="16" max="17" width="11.44140625" style="7"/>
    <col min="18" max="18" width="46.5546875" style="7" customWidth="1"/>
    <col min="19" max="20" width="11.44140625" style="7"/>
    <col min="21" max="21" width="4.6640625" style="7" customWidth="1"/>
    <col min="22" max="22" width="2.6640625" style="7" customWidth="1"/>
    <col min="23" max="23" width="1.44140625" style="7" customWidth="1"/>
    <col min="24" max="24" width="11.44140625" style="7" hidden="1" customWidth="1"/>
    <col min="25" max="25" width="96.109375" style="7" customWidth="1"/>
    <col min="26" max="16384" width="11.44140625" style="7"/>
  </cols>
  <sheetData>
    <row r="1" spans="1:19" s="25" customFormat="1" ht="13.8" thickBot="1" x14ac:dyDescent="0.3">
      <c r="B1" s="61" t="s">
        <v>54</v>
      </c>
      <c r="C1" s="27" t="s">
        <v>73</v>
      </c>
      <c r="D1" s="27"/>
      <c r="E1" s="28" t="s">
        <v>7</v>
      </c>
      <c r="F1" s="28" t="s">
        <v>2</v>
      </c>
      <c r="G1" s="28" t="s">
        <v>3</v>
      </c>
      <c r="H1" s="28" t="s">
        <v>4</v>
      </c>
      <c r="I1" s="28" t="s">
        <v>56</v>
      </c>
      <c r="J1" s="28" t="s">
        <v>6</v>
      </c>
      <c r="K1" s="29" t="s">
        <v>58</v>
      </c>
      <c r="L1" s="30"/>
      <c r="M1" s="30"/>
      <c r="N1" s="30"/>
      <c r="O1" s="30"/>
      <c r="P1" s="31" t="s">
        <v>7</v>
      </c>
      <c r="Q1" s="30"/>
      <c r="R1" s="30"/>
      <c r="S1" s="27" t="s">
        <v>12</v>
      </c>
    </row>
    <row r="2" spans="1:19" ht="13.8" thickBot="1" x14ac:dyDescent="0.3">
      <c r="A2" s="25"/>
      <c r="B2" s="10" t="s">
        <v>245</v>
      </c>
      <c r="C2" s="34" t="s">
        <v>60</v>
      </c>
      <c r="D2" s="10"/>
      <c r="E2" s="69" t="s">
        <v>246</v>
      </c>
      <c r="F2" s="71">
        <f>SUM(F3:F6)</f>
        <v>5</v>
      </c>
      <c r="G2" s="71">
        <f>SUM(G3:G6)</f>
        <v>2</v>
      </c>
      <c r="H2" s="71">
        <f>SUM(H3:H6)</f>
        <v>4</v>
      </c>
      <c r="I2" s="71">
        <f>SUM(F2:H2)</f>
        <v>11</v>
      </c>
      <c r="J2" s="72">
        <f>IF(L14=0,0,SUM(J3:J6)/L14)</f>
        <v>3.958333333333333</v>
      </c>
      <c r="K2" s="71"/>
      <c r="P2" s="7" t="s">
        <v>247</v>
      </c>
      <c r="S2" s="11">
        <f>+J8</f>
        <v>0</v>
      </c>
    </row>
    <row r="3" spans="1:19" ht="13.8" thickBot="1" x14ac:dyDescent="0.3">
      <c r="A3" s="25"/>
      <c r="B3" s="10" t="s">
        <v>248</v>
      </c>
      <c r="C3" s="34" t="s">
        <v>63</v>
      </c>
      <c r="D3" s="10"/>
      <c r="E3" s="47" t="s">
        <v>249</v>
      </c>
      <c r="F3" s="47">
        <f>COUNTIF(C2:C4,"Oui")</f>
        <v>2</v>
      </c>
      <c r="G3" s="47">
        <f>COUNTIF(C2:C4,"Non")</f>
        <v>1</v>
      </c>
      <c r="H3" s="47">
        <f>COUNTIF(C2:C4,"Pas")</f>
        <v>0</v>
      </c>
      <c r="I3" s="71">
        <f>SUM(F3:H3)</f>
        <v>3</v>
      </c>
      <c r="J3" s="38">
        <f>IF(H3=I3,0,5*(F3/SUM(F3:G3)))</f>
        <v>3.333333333333333</v>
      </c>
      <c r="K3" s="47"/>
      <c r="P3" s="7" t="s">
        <v>250</v>
      </c>
      <c r="S3" s="17">
        <v>0</v>
      </c>
    </row>
    <row r="4" spans="1:19" ht="13.8" thickBot="1" x14ac:dyDescent="0.3">
      <c r="A4" s="25"/>
      <c r="B4" s="10" t="s">
        <v>251</v>
      </c>
      <c r="C4" s="34" t="s">
        <v>60</v>
      </c>
      <c r="D4" s="10"/>
      <c r="E4" s="47" t="s">
        <v>252</v>
      </c>
      <c r="F4" s="47">
        <f>COUNTIF(C5:C7,"Oui")</f>
        <v>1</v>
      </c>
      <c r="G4" s="47">
        <f>COUNTIF(C5:C7,"Non")</f>
        <v>1</v>
      </c>
      <c r="H4" s="47">
        <f>COUNTIF(C5:C7,"Pas")</f>
        <v>1</v>
      </c>
      <c r="I4" s="71">
        <f>SUM(F4:H4)</f>
        <v>3</v>
      </c>
      <c r="J4" s="38">
        <f>IF(H4=I4,0,5*(F4/SUM(F4:G4)))</f>
        <v>2.5</v>
      </c>
      <c r="K4" s="47"/>
      <c r="P4" s="7" t="s">
        <v>253</v>
      </c>
      <c r="S4" s="17" t="e">
        <f>IF(B8=0,0,SUM(J2:J5)/B8)</f>
        <v>#VALUE!</v>
      </c>
    </row>
    <row r="5" spans="1:19" ht="13.8" thickBot="1" x14ac:dyDescent="0.3">
      <c r="A5" s="25"/>
      <c r="B5" s="7" t="s">
        <v>254</v>
      </c>
      <c r="C5" s="34" t="s">
        <v>69</v>
      </c>
      <c r="E5" s="47" t="s">
        <v>255</v>
      </c>
      <c r="F5" s="47">
        <f>COUNTIF(C8:C10,"Oui")</f>
        <v>1</v>
      </c>
      <c r="G5" s="47">
        <f>COUNTIF(C8:C10,"Non")</f>
        <v>0</v>
      </c>
      <c r="H5" s="47">
        <f>COUNTIF(C8:C10,"Pas")</f>
        <v>2</v>
      </c>
      <c r="I5" s="71">
        <f>SUM(F5:H5)</f>
        <v>3</v>
      </c>
      <c r="J5" s="38">
        <f>IF(H5=I5,0,5*(F5/SUM(F5:G5)))</f>
        <v>5</v>
      </c>
      <c r="K5" s="47"/>
      <c r="S5" s="17" t="s">
        <v>12</v>
      </c>
    </row>
    <row r="6" spans="1:19" ht="13.8" thickBot="1" x14ac:dyDescent="0.3">
      <c r="A6" s="25"/>
      <c r="B6" s="7" t="s">
        <v>256</v>
      </c>
      <c r="C6" s="34" t="s">
        <v>63</v>
      </c>
      <c r="E6" s="47" t="s">
        <v>257</v>
      </c>
      <c r="F6" s="47">
        <f>COUNTIF(C11:C12,"Oui")</f>
        <v>1</v>
      </c>
      <c r="G6" s="47">
        <f>COUNTIF(C11:C12,"Non")</f>
        <v>0</v>
      </c>
      <c r="H6" s="47">
        <f>COUNTIF(C11:C12,"Pas")</f>
        <v>1</v>
      </c>
      <c r="I6" s="71">
        <f>SUM(F6:H6)</f>
        <v>2</v>
      </c>
      <c r="J6" s="38">
        <f>IF(H6=I6,0,5*(F6/SUM(F6:G6)))</f>
        <v>5</v>
      </c>
      <c r="K6" s="47"/>
      <c r="S6" s="8"/>
    </row>
    <row r="7" spans="1:19" ht="13.8" thickBot="1" x14ac:dyDescent="0.3">
      <c r="B7" s="7" t="s">
        <v>258</v>
      </c>
      <c r="C7" s="34" t="s">
        <v>60</v>
      </c>
      <c r="J7" s="17"/>
      <c r="S7" s="8"/>
    </row>
    <row r="8" spans="1:19" ht="13.8" thickBot="1" x14ac:dyDescent="0.3">
      <c r="B8" s="7" t="s">
        <v>259</v>
      </c>
      <c r="C8" s="34" t="s">
        <v>60</v>
      </c>
      <c r="J8" s="17"/>
      <c r="S8" s="8"/>
    </row>
    <row r="9" spans="1:19" ht="13.8" thickBot="1" x14ac:dyDescent="0.3">
      <c r="B9" s="7" t="s">
        <v>260</v>
      </c>
      <c r="C9" s="34" t="s">
        <v>69</v>
      </c>
      <c r="J9" s="17"/>
      <c r="S9" s="8"/>
    </row>
    <row r="10" spans="1:19" ht="13.8" thickBot="1" x14ac:dyDescent="0.3">
      <c r="B10" s="7" t="s">
        <v>261</v>
      </c>
      <c r="C10" s="34" t="s">
        <v>69</v>
      </c>
      <c r="J10" s="17"/>
      <c r="S10" s="8"/>
    </row>
    <row r="11" spans="1:19" ht="13.8" thickBot="1" x14ac:dyDescent="0.3">
      <c r="B11" s="7" t="s">
        <v>262</v>
      </c>
      <c r="C11" s="34" t="s">
        <v>60</v>
      </c>
      <c r="J11" s="17"/>
      <c r="S11" s="8"/>
    </row>
    <row r="12" spans="1:19" ht="13.8" thickBot="1" x14ac:dyDescent="0.3">
      <c r="B12" s="7" t="s">
        <v>263</v>
      </c>
      <c r="C12" s="34" t="s">
        <v>69</v>
      </c>
      <c r="J12" s="17"/>
      <c r="S12" s="8"/>
    </row>
    <row r="13" spans="1:19" x14ac:dyDescent="0.25">
      <c r="J13" s="17"/>
      <c r="S13" s="8"/>
    </row>
    <row r="14" spans="1:19" x14ac:dyDescent="0.25">
      <c r="J14" s="17"/>
      <c r="L14" s="7">
        <f>COUNTIF(J3:J6,"&gt;-1")</f>
        <v>4</v>
      </c>
      <c r="S14" s="8"/>
    </row>
    <row r="15" spans="1:19" x14ac:dyDescent="0.25">
      <c r="J15" s="17"/>
      <c r="S15" s="8"/>
    </row>
    <row r="16" spans="1:19" x14ac:dyDescent="0.25">
      <c r="J16" s="17"/>
      <c r="S16" s="8"/>
    </row>
    <row r="17" spans="1:28" x14ac:dyDescent="0.25">
      <c r="J17" s="17"/>
      <c r="S17" s="8"/>
    </row>
    <row r="18" spans="1:28" x14ac:dyDescent="0.25">
      <c r="J18" s="17"/>
      <c r="S18" s="8"/>
    </row>
    <row r="19" spans="1:28" x14ac:dyDescent="0.25">
      <c r="J19" s="17"/>
      <c r="S19" s="8"/>
    </row>
    <row r="20" spans="1:28" x14ac:dyDescent="0.25">
      <c r="J20" s="17"/>
    </row>
    <row r="21" spans="1:28" ht="12.75" customHeight="1" x14ac:dyDescent="0.25">
      <c r="A21" s="24" t="s">
        <v>92</v>
      </c>
      <c r="B21" s="10" t="s">
        <v>264</v>
      </c>
      <c r="C21" s="10"/>
      <c r="D21" s="10"/>
      <c r="F21" s="10"/>
      <c r="G21" s="10"/>
      <c r="H21" s="10"/>
      <c r="I21" s="10"/>
      <c r="J21" s="557"/>
      <c r="K21" s="558"/>
      <c r="L21" s="558"/>
      <c r="M21" s="558"/>
      <c r="N21" s="558"/>
      <c r="O21" s="558"/>
      <c r="P21" s="558"/>
      <c r="Q21" s="558"/>
      <c r="R21" s="558"/>
      <c r="S21" s="556"/>
      <c r="T21" s="556"/>
      <c r="U21" s="556"/>
      <c r="V21" s="556"/>
      <c r="W21" s="556"/>
      <c r="X21" s="556"/>
      <c r="Y21" s="556"/>
      <c r="Z21" s="556"/>
      <c r="AA21" s="556"/>
      <c r="AB21" s="556"/>
    </row>
    <row r="22" spans="1:28" ht="12.75" customHeight="1" x14ac:dyDescent="0.25">
      <c r="A22" s="25"/>
      <c r="B22" s="10" t="s">
        <v>265</v>
      </c>
      <c r="C22" s="10"/>
      <c r="D22" s="10"/>
      <c r="E22" s="10"/>
      <c r="F22" s="10"/>
      <c r="G22" s="10"/>
      <c r="H22" s="10"/>
      <c r="I22" s="10"/>
      <c r="J22" s="557"/>
      <c r="K22" s="558"/>
      <c r="L22" s="558"/>
      <c r="M22" s="558"/>
      <c r="N22" s="558"/>
      <c r="O22" s="558"/>
      <c r="P22" s="558"/>
      <c r="Q22" s="558"/>
      <c r="R22" s="558"/>
      <c r="S22" s="558"/>
      <c r="T22" s="558"/>
      <c r="U22" s="558"/>
      <c r="V22" s="558"/>
      <c r="W22" s="558"/>
      <c r="X22" s="558"/>
      <c r="Y22" s="558"/>
      <c r="Z22" s="556"/>
      <c r="AA22" s="556"/>
      <c r="AB22" s="556"/>
    </row>
    <row r="23" spans="1:28" ht="12.75" customHeight="1" x14ac:dyDescent="0.25">
      <c r="A23" s="25"/>
      <c r="B23" s="77" t="s">
        <v>266</v>
      </c>
      <c r="C23" s="77"/>
      <c r="D23" s="77"/>
      <c r="E23" s="10"/>
      <c r="F23" s="77"/>
      <c r="G23" s="77"/>
      <c r="H23" s="77"/>
      <c r="I23" s="77"/>
      <c r="J23" s="557"/>
      <c r="K23" s="558"/>
      <c r="L23" s="558"/>
      <c r="M23" s="558"/>
      <c r="N23" s="558"/>
      <c r="O23" s="558"/>
      <c r="P23" s="558"/>
      <c r="Q23" s="558"/>
      <c r="R23" s="558"/>
      <c r="S23" s="558"/>
      <c r="T23" s="558"/>
      <c r="U23" s="558"/>
      <c r="V23" s="558"/>
      <c r="W23" s="558"/>
      <c r="X23" s="558"/>
      <c r="Y23" s="558"/>
      <c r="Z23" s="556"/>
      <c r="AA23" s="556"/>
      <c r="AB23" s="556"/>
    </row>
    <row r="24" spans="1:28" ht="12.75" customHeight="1" x14ac:dyDescent="0.25">
      <c r="A24" s="25"/>
      <c r="B24" s="10" t="s">
        <v>267</v>
      </c>
      <c r="C24" s="10"/>
      <c r="D24" s="10"/>
      <c r="E24" s="77"/>
      <c r="F24" s="10"/>
      <c r="G24" s="10"/>
      <c r="H24" s="10"/>
      <c r="I24" s="10"/>
      <c r="J24" s="557"/>
      <c r="K24" s="558"/>
      <c r="L24" s="558"/>
      <c r="M24" s="558"/>
      <c r="N24" s="558"/>
      <c r="O24" s="558"/>
      <c r="P24" s="558"/>
      <c r="Q24" s="558"/>
      <c r="R24" s="558"/>
      <c r="S24" s="558"/>
      <c r="T24" s="558"/>
      <c r="U24" s="558"/>
      <c r="V24" s="558"/>
      <c r="W24" s="558"/>
      <c r="X24" s="558"/>
      <c r="Y24" s="558"/>
      <c r="Z24" s="556"/>
      <c r="AA24" s="556"/>
      <c r="AB24" s="556"/>
    </row>
    <row r="25" spans="1:28" ht="26.25" customHeight="1" x14ac:dyDescent="0.25">
      <c r="A25" s="25"/>
      <c r="B25" s="33"/>
      <c r="C25" s="33"/>
      <c r="D25" s="33"/>
      <c r="E25" s="10"/>
      <c r="F25" s="33"/>
      <c r="G25" s="33"/>
      <c r="H25" s="33"/>
      <c r="I25" s="33"/>
      <c r="J25" s="557"/>
      <c r="K25" s="558"/>
      <c r="L25" s="558"/>
      <c r="M25" s="558"/>
      <c r="N25" s="558"/>
      <c r="O25" s="558"/>
      <c r="P25" s="558"/>
      <c r="Q25" s="558"/>
      <c r="R25" s="558"/>
      <c r="S25" s="558"/>
      <c r="T25" s="558"/>
      <c r="U25" s="558"/>
      <c r="V25" s="558"/>
      <c r="W25" s="558"/>
      <c r="X25" s="558"/>
      <c r="Y25" s="558"/>
    </row>
    <row r="26" spans="1:28" x14ac:dyDescent="0.25">
      <c r="E26" s="33"/>
    </row>
    <row r="28" spans="1:28" ht="17.399999999999999" x14ac:dyDescent="0.3">
      <c r="Q28" s="21"/>
      <c r="R28" s="21"/>
    </row>
    <row r="30" spans="1:28" x14ac:dyDescent="0.25">
      <c r="O30" s="23"/>
      <c r="P30" s="23"/>
      <c r="Q30" s="23"/>
      <c r="R30" s="23"/>
      <c r="S30" s="23"/>
      <c r="T30" s="23"/>
      <c r="U30" s="23"/>
      <c r="V30" s="23"/>
    </row>
    <row r="31" spans="1:28" x14ac:dyDescent="0.25">
      <c r="O31" s="547"/>
      <c r="P31" s="547"/>
      <c r="Q31" s="547"/>
      <c r="R31" s="547"/>
      <c r="S31" s="547"/>
      <c r="T31" s="547"/>
      <c r="U31" s="547"/>
      <c r="V31" s="548"/>
      <c r="W31" s="548"/>
      <c r="X31" s="548"/>
    </row>
    <row r="32" spans="1:28" x14ac:dyDescent="0.25">
      <c r="O32" s="23"/>
    </row>
    <row r="33" spans="15:26" x14ac:dyDescent="0.25">
      <c r="O33" s="552"/>
      <c r="P33" s="556"/>
      <c r="Q33" s="556"/>
      <c r="R33" s="556"/>
      <c r="S33" s="556"/>
      <c r="T33" s="556"/>
      <c r="U33" s="556"/>
      <c r="V33" s="556"/>
      <c r="W33" s="556"/>
      <c r="X33" s="556"/>
      <c r="Y33" s="556"/>
      <c r="Z33" s="556"/>
    </row>
    <row r="34" spans="15:26" x14ac:dyDescent="0.25">
      <c r="O34" s="23"/>
    </row>
    <row r="35" spans="15:26" x14ac:dyDescent="0.25">
      <c r="O35" s="552"/>
      <c r="P35" s="548"/>
      <c r="Q35" s="548"/>
      <c r="R35" s="548"/>
      <c r="S35" s="548"/>
      <c r="T35" s="548"/>
      <c r="U35" s="548"/>
      <c r="V35" s="548"/>
      <c r="W35" s="548"/>
      <c r="X35" s="548"/>
    </row>
    <row r="36" spans="15:26" x14ac:dyDescent="0.25">
      <c r="O36" s="23"/>
    </row>
    <row r="37" spans="15:26" x14ac:dyDescent="0.25">
      <c r="O37" s="552"/>
      <c r="P37" s="548"/>
      <c r="Q37" s="548"/>
      <c r="R37" s="548"/>
      <c r="S37" s="548"/>
      <c r="T37" s="548"/>
      <c r="U37" s="548"/>
      <c r="V37" s="548"/>
      <c r="W37" s="548"/>
      <c r="X37" s="548"/>
    </row>
    <row r="38" spans="15:26" x14ac:dyDescent="0.25">
      <c r="O38" s="23"/>
      <c r="P38" s="23"/>
    </row>
    <row r="39" spans="15:26" x14ac:dyDescent="0.25">
      <c r="O39" s="552"/>
      <c r="P39" s="552"/>
      <c r="Q39" s="548"/>
      <c r="R39" s="548"/>
      <c r="S39" s="548"/>
      <c r="T39" s="548"/>
      <c r="U39" s="548"/>
      <c r="V39" s="548"/>
      <c r="W39" s="548"/>
      <c r="X39" s="548"/>
    </row>
    <row r="41" spans="15:26" x14ac:dyDescent="0.25">
      <c r="O41" s="51"/>
      <c r="P41" s="51"/>
      <c r="Q41" s="51"/>
      <c r="R41" s="51"/>
      <c r="S41" s="51"/>
      <c r="T41" s="51"/>
      <c r="U41" s="51"/>
      <c r="V41" s="51"/>
      <c r="W41" s="51"/>
      <c r="X41" s="51"/>
      <c r="Y41" s="51"/>
      <c r="Z41" s="51"/>
    </row>
    <row r="56" spans="1:1" ht="66" x14ac:dyDescent="0.25">
      <c r="A56" s="6" t="s">
        <v>98</v>
      </c>
    </row>
  </sheetData>
  <sheetProtection selectLockedCells="1"/>
  <mergeCells count="10">
    <mergeCell ref="O33:Z33"/>
    <mergeCell ref="O35:X35"/>
    <mergeCell ref="O37:X37"/>
    <mergeCell ref="O39:X39"/>
    <mergeCell ref="J21:AB21"/>
    <mergeCell ref="J22:AB22"/>
    <mergeCell ref="J23:AB23"/>
    <mergeCell ref="J24:AB24"/>
    <mergeCell ref="J25:Y25"/>
    <mergeCell ref="O31:X31"/>
  </mergeCells>
  <dataValidations count="1">
    <dataValidation type="list" allowBlank="1" showInputMessage="1" showErrorMessage="1" sqref="C2:C12">
      <formula1>"Oui,Non,Pas"</formula1>
    </dataValidation>
  </dataValidations>
  <pageMargins left="0.17" right="0.34" top="0.51" bottom="0.49" header="0.4921259845" footer="0.4921259845"/>
  <pageSetup paperSize="3" orientation="landscape" r:id="rId1"/>
  <headerFooter alignWithMargins="0"/>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6"/>
  <sheetViews>
    <sheetView topLeftCell="A16" workbookViewId="0">
      <selection activeCell="L18" sqref="L18"/>
    </sheetView>
  </sheetViews>
  <sheetFormatPr baseColWidth="10" defaultColWidth="11.44140625" defaultRowHeight="13.2" x14ac:dyDescent="0.25"/>
  <cols>
    <col min="1" max="7" width="11.44140625" style="7"/>
    <col min="8" max="8" width="47" style="7" customWidth="1"/>
    <col min="9" max="9" width="11.44140625" style="7"/>
    <col min="10" max="10" width="68.88671875" style="7" customWidth="1"/>
    <col min="11" max="11" width="8.109375" style="7" customWidth="1"/>
    <col min="12" max="17" width="11.44140625" style="7"/>
    <col min="18" max="18" width="22.44140625" style="7" customWidth="1"/>
    <col min="19" max="16384" width="11.44140625" style="7"/>
  </cols>
  <sheetData>
    <row r="1" spans="1:19" s="25" customFormat="1" ht="13.8" thickBot="1" x14ac:dyDescent="0.3">
      <c r="B1" s="61" t="s">
        <v>7</v>
      </c>
      <c r="C1" s="27" t="s">
        <v>6</v>
      </c>
      <c r="D1" s="31" t="s">
        <v>7</v>
      </c>
      <c r="E1" s="30"/>
      <c r="F1" s="30"/>
      <c r="G1" s="30"/>
      <c r="H1" s="30"/>
      <c r="I1" s="31" t="s">
        <v>7</v>
      </c>
      <c r="J1" s="30"/>
      <c r="K1" s="30"/>
      <c r="L1" s="27" t="s">
        <v>12</v>
      </c>
      <c r="M1" s="30"/>
    </row>
    <row r="2" spans="1:19" x14ac:dyDescent="0.25">
      <c r="A2" s="25"/>
      <c r="C2" s="56"/>
      <c r="I2" s="7" t="s">
        <v>268</v>
      </c>
      <c r="K2" s="11">
        <f>+C7</f>
        <v>0</v>
      </c>
    </row>
    <row r="3" spans="1:19" x14ac:dyDescent="0.25">
      <c r="A3" s="25"/>
      <c r="C3" s="56"/>
      <c r="K3" s="17">
        <f>IF(B7=0,0,SUM(C2:C6)/B7)</f>
        <v>0</v>
      </c>
      <c r="L3" s="17"/>
    </row>
    <row r="4" spans="1:19" x14ac:dyDescent="0.25">
      <c r="A4" s="25"/>
      <c r="C4" s="56"/>
      <c r="L4" s="17"/>
    </row>
    <row r="5" spans="1:19" x14ac:dyDescent="0.25">
      <c r="A5" s="25"/>
      <c r="C5" s="56"/>
      <c r="L5" s="17"/>
    </row>
    <row r="6" spans="1:19" x14ac:dyDescent="0.25">
      <c r="A6" s="25"/>
      <c r="C6" s="56"/>
      <c r="L6" s="17"/>
    </row>
    <row r="7" spans="1:19" x14ac:dyDescent="0.25">
      <c r="B7" s="7">
        <f>COUNTIF(C2:C6,"&gt;-1")</f>
        <v>0</v>
      </c>
      <c r="C7" s="17">
        <f>IF(B7=0,0,SUM(C2:C6)/B7)</f>
        <v>0</v>
      </c>
      <c r="L7" s="17"/>
    </row>
    <row r="8" spans="1:19" x14ac:dyDescent="0.25">
      <c r="C8" s="17" t="s">
        <v>12</v>
      </c>
      <c r="L8" s="17"/>
    </row>
    <row r="9" spans="1:19" x14ac:dyDescent="0.25">
      <c r="C9" s="17"/>
    </row>
    <row r="10" spans="1:19" x14ac:dyDescent="0.25">
      <c r="A10" s="24" t="s">
        <v>92</v>
      </c>
      <c r="C10" s="557"/>
      <c r="D10" s="558"/>
      <c r="E10" s="558"/>
      <c r="F10" s="558"/>
      <c r="G10" s="558"/>
      <c r="H10" s="558"/>
      <c r="I10" s="558"/>
      <c r="J10" s="558"/>
      <c r="K10" s="558"/>
      <c r="L10" s="556"/>
      <c r="M10" s="556"/>
      <c r="N10" s="556"/>
      <c r="O10" s="556"/>
      <c r="P10" s="556"/>
      <c r="Q10" s="556"/>
      <c r="R10" s="556"/>
      <c r="S10" s="556"/>
    </row>
    <row r="11" spans="1:19" x14ac:dyDescent="0.25">
      <c r="A11" s="25"/>
      <c r="C11" s="557"/>
      <c r="D11" s="558"/>
      <c r="E11" s="558"/>
      <c r="F11" s="558"/>
      <c r="G11" s="558"/>
      <c r="H11" s="558"/>
      <c r="I11" s="558"/>
      <c r="J11" s="558"/>
      <c r="K11" s="558"/>
      <c r="L11" s="558"/>
      <c r="M11" s="558"/>
      <c r="N11" s="558"/>
      <c r="O11" s="558"/>
      <c r="P11" s="558"/>
      <c r="Q11" s="558"/>
      <c r="R11" s="558"/>
    </row>
    <row r="12" spans="1:19" ht="27.75" customHeight="1" x14ac:dyDescent="0.25">
      <c r="A12" s="25"/>
      <c r="C12" s="557"/>
      <c r="D12" s="558"/>
      <c r="E12" s="558"/>
      <c r="F12" s="558"/>
      <c r="G12" s="558"/>
      <c r="H12" s="558"/>
      <c r="I12" s="558"/>
      <c r="J12" s="558"/>
      <c r="K12" s="558"/>
      <c r="L12" s="558"/>
      <c r="M12" s="558"/>
      <c r="N12" s="558"/>
      <c r="O12" s="558"/>
      <c r="P12" s="558"/>
      <c r="Q12" s="558"/>
      <c r="R12" s="558"/>
    </row>
    <row r="13" spans="1:19" ht="27.75" customHeight="1" x14ac:dyDescent="0.25">
      <c r="A13" s="25"/>
      <c r="C13" s="557"/>
      <c r="D13" s="558"/>
      <c r="E13" s="558"/>
      <c r="F13" s="558"/>
      <c r="G13" s="558"/>
      <c r="H13" s="558"/>
      <c r="I13" s="558"/>
      <c r="J13" s="558"/>
      <c r="K13" s="558"/>
      <c r="L13" s="558"/>
      <c r="M13" s="558"/>
      <c r="N13" s="558"/>
      <c r="O13" s="558"/>
      <c r="P13" s="558"/>
      <c r="Q13" s="558"/>
      <c r="R13" s="558"/>
    </row>
    <row r="14" spans="1:19" x14ac:dyDescent="0.25">
      <c r="A14" s="25"/>
      <c r="C14" s="557"/>
      <c r="D14" s="558"/>
      <c r="E14" s="558"/>
      <c r="F14" s="558"/>
      <c r="G14" s="558"/>
      <c r="H14" s="558"/>
      <c r="I14" s="558"/>
      <c r="J14" s="558"/>
      <c r="K14" s="558"/>
      <c r="L14" s="558"/>
      <c r="M14" s="558"/>
      <c r="N14" s="558"/>
      <c r="O14" s="558"/>
      <c r="P14" s="558"/>
      <c r="Q14" s="558"/>
      <c r="R14" s="558"/>
    </row>
    <row r="17" spans="11:22" ht="17.399999999999999" x14ac:dyDescent="0.3">
      <c r="M17" s="21"/>
      <c r="N17" s="21"/>
    </row>
    <row r="19" spans="11:22" x14ac:dyDescent="0.25">
      <c r="K19" s="23"/>
      <c r="L19" s="23"/>
      <c r="M19" s="23"/>
      <c r="N19" s="23"/>
      <c r="O19" s="23"/>
      <c r="P19" s="23"/>
      <c r="Q19" s="23"/>
      <c r="R19" s="23"/>
    </row>
    <row r="20" spans="11:22" x14ac:dyDescent="0.25">
      <c r="K20" s="547"/>
      <c r="L20" s="547"/>
      <c r="M20" s="547"/>
      <c r="N20" s="547"/>
      <c r="O20" s="547"/>
      <c r="P20" s="547"/>
      <c r="Q20" s="547"/>
      <c r="R20" s="548"/>
      <c r="S20" s="548"/>
      <c r="T20" s="548"/>
    </row>
    <row r="21" spans="11:22" x14ac:dyDescent="0.25">
      <c r="K21" s="23"/>
    </row>
    <row r="22" spans="11:22" x14ac:dyDescent="0.25">
      <c r="K22" s="552"/>
      <c r="L22" s="556"/>
      <c r="M22" s="556"/>
      <c r="N22" s="556"/>
      <c r="O22" s="556"/>
      <c r="P22" s="556"/>
      <c r="Q22" s="556"/>
      <c r="R22" s="556"/>
      <c r="S22" s="556"/>
      <c r="T22" s="556"/>
      <c r="U22" s="556"/>
      <c r="V22" s="556"/>
    </row>
    <row r="23" spans="11:22" x14ac:dyDescent="0.25">
      <c r="K23" s="23"/>
    </row>
    <row r="24" spans="11:22" x14ac:dyDescent="0.25">
      <c r="K24" s="552"/>
      <c r="L24" s="548"/>
      <c r="M24" s="548"/>
      <c r="N24" s="548"/>
      <c r="O24" s="548"/>
      <c r="P24" s="548"/>
      <c r="Q24" s="548"/>
      <c r="R24" s="548"/>
      <c r="S24" s="548"/>
      <c r="T24" s="548"/>
    </row>
    <row r="25" spans="11:22" x14ac:dyDescent="0.25">
      <c r="K25" s="23"/>
    </row>
    <row r="26" spans="11:22" x14ac:dyDescent="0.25">
      <c r="K26" s="552"/>
      <c r="L26" s="548"/>
      <c r="M26" s="548"/>
      <c r="N26" s="548"/>
      <c r="O26" s="548"/>
      <c r="P26" s="548"/>
      <c r="Q26" s="548"/>
      <c r="R26" s="548"/>
      <c r="S26" s="548"/>
      <c r="T26" s="548"/>
    </row>
    <row r="27" spans="11:22" x14ac:dyDescent="0.25">
      <c r="K27" s="23"/>
      <c r="L27" s="23"/>
    </row>
    <row r="28" spans="11:22" x14ac:dyDescent="0.25">
      <c r="K28" s="552"/>
      <c r="L28" s="552"/>
      <c r="M28" s="548"/>
      <c r="N28" s="548"/>
      <c r="O28" s="548"/>
      <c r="P28" s="548"/>
      <c r="Q28" s="548"/>
      <c r="R28" s="548"/>
      <c r="S28" s="548"/>
      <c r="T28" s="548"/>
    </row>
    <row r="30" spans="11:22" x14ac:dyDescent="0.25">
      <c r="K30" s="51"/>
      <c r="L30" s="51"/>
      <c r="M30" s="51"/>
      <c r="N30" s="51"/>
      <c r="O30" s="51"/>
      <c r="P30" s="51"/>
      <c r="Q30" s="51"/>
      <c r="R30" s="51"/>
      <c r="S30" s="51"/>
      <c r="T30" s="51"/>
      <c r="U30" s="51"/>
      <c r="V30" s="51"/>
    </row>
    <row r="46" spans="1:1" ht="66" x14ac:dyDescent="0.25">
      <c r="A46" s="6" t="s">
        <v>98</v>
      </c>
    </row>
  </sheetData>
  <sheetProtection selectLockedCells="1"/>
  <mergeCells count="10">
    <mergeCell ref="K22:V22"/>
    <mergeCell ref="K24:T24"/>
    <mergeCell ref="K26:T26"/>
    <mergeCell ref="K28:T28"/>
    <mergeCell ref="C10:S10"/>
    <mergeCell ref="C11:R11"/>
    <mergeCell ref="C12:R12"/>
    <mergeCell ref="C13:R13"/>
    <mergeCell ref="C14:R14"/>
    <mergeCell ref="K20:T20"/>
  </mergeCells>
  <pageMargins left="0.27" right="0.78740157499999996" top="0.49" bottom="0.22" header="0.4921259845" footer="0.23"/>
  <pageSetup paperSize="3"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1"/>
  <sheetViews>
    <sheetView topLeftCell="C1" zoomScale="70" zoomScaleNormal="70" workbookViewId="0">
      <selection activeCell="C4" sqref="C4"/>
    </sheetView>
  </sheetViews>
  <sheetFormatPr baseColWidth="10" defaultColWidth="11.44140625" defaultRowHeight="14.4" x14ac:dyDescent="0.3"/>
  <cols>
    <col min="1" max="1" width="10.5546875" style="147" customWidth="1"/>
    <col min="2" max="2" width="103.33203125" style="147" customWidth="1"/>
    <col min="3" max="3" width="11.44140625" style="149"/>
    <col min="4" max="4" width="11.44140625" style="147"/>
    <col min="5" max="5" width="69" style="147" customWidth="1"/>
    <col min="6" max="6" width="10.109375" style="147" customWidth="1"/>
    <col min="7" max="7" width="12.5546875" style="147" customWidth="1"/>
    <col min="8" max="8" width="10.33203125" style="147" customWidth="1"/>
    <col min="9" max="9" width="7.6640625" style="147" customWidth="1"/>
    <col min="10" max="10" width="6" style="147" customWidth="1"/>
    <col min="11" max="14" width="11.44140625" style="147"/>
    <col min="15" max="15" width="21.109375" style="147" customWidth="1"/>
    <col min="16" max="16" width="28.33203125" style="147" customWidth="1"/>
    <col min="17" max="17" width="29" style="147" customWidth="1"/>
    <col min="18" max="18" width="5" style="147" customWidth="1"/>
    <col min="19" max="19" width="8.109375" style="147" customWidth="1"/>
    <col min="20" max="20" width="6" style="147" customWidth="1"/>
    <col min="21" max="21" width="1.88671875" style="147" customWidth="1"/>
    <col min="22" max="22" width="1" style="147" customWidth="1"/>
    <col min="23" max="23" width="5.109375" style="147" customWidth="1"/>
    <col min="24" max="24" width="6.109375" style="147" customWidth="1"/>
    <col min="25" max="16384" width="11.44140625" style="147"/>
  </cols>
  <sheetData>
    <row r="1" spans="1:26" s="139" customFormat="1" ht="15" thickBot="1" x14ac:dyDescent="0.35">
      <c r="A1" s="139" t="s">
        <v>12</v>
      </c>
      <c r="B1" s="140" t="s">
        <v>54</v>
      </c>
      <c r="C1" s="141" t="s">
        <v>55</v>
      </c>
      <c r="D1" s="141"/>
      <c r="E1" s="142" t="s">
        <v>7</v>
      </c>
      <c r="F1" s="142" t="s">
        <v>2</v>
      </c>
      <c r="G1" s="142" t="s">
        <v>3</v>
      </c>
      <c r="H1" s="142" t="s">
        <v>4</v>
      </c>
      <c r="I1" s="142" t="s">
        <v>56</v>
      </c>
      <c r="J1" s="142" t="s">
        <v>57</v>
      </c>
      <c r="K1" s="143" t="s">
        <v>58</v>
      </c>
      <c r="L1" s="144"/>
      <c r="M1" s="144"/>
      <c r="N1" s="144"/>
      <c r="O1" s="144"/>
      <c r="P1" s="145"/>
      <c r="Q1" s="144"/>
      <c r="R1" s="144"/>
      <c r="S1" s="141" t="s">
        <v>12</v>
      </c>
    </row>
    <row r="2" spans="1:26" ht="15" thickBot="1" x14ac:dyDescent="0.35">
      <c r="A2" s="146" t="s">
        <v>12</v>
      </c>
      <c r="B2" s="242" t="s">
        <v>724</v>
      </c>
      <c r="C2" s="148" t="s">
        <v>63</v>
      </c>
      <c r="D2" s="149"/>
      <c r="E2" s="150" t="s">
        <v>702</v>
      </c>
      <c r="F2" s="151">
        <f>SUM(F3:F10)</f>
        <v>1</v>
      </c>
      <c r="G2" s="151">
        <f>SUM(G3:G10)</f>
        <v>3</v>
      </c>
      <c r="H2" s="151">
        <f>SUM(H3:H10)</f>
        <v>1</v>
      </c>
      <c r="I2" s="151">
        <f>SUM(F2:H2)</f>
        <v>5</v>
      </c>
      <c r="J2" s="151">
        <f>SUM(J3:J5)/COUNTIF(J3:J5,"&gt;-1")</f>
        <v>0.55555555555555558</v>
      </c>
      <c r="K2" s="151"/>
      <c r="R2" s="152"/>
    </row>
    <row r="3" spans="1:26" ht="15" thickBot="1" x14ac:dyDescent="0.35">
      <c r="A3" s="146" t="s">
        <v>12</v>
      </c>
      <c r="B3" s="242" t="s">
        <v>725</v>
      </c>
      <c r="C3" s="148" t="s">
        <v>69</v>
      </c>
      <c r="E3" s="153" t="s">
        <v>726</v>
      </c>
      <c r="F3" s="154">
        <f>COUNTIF(C2,"Oui")</f>
        <v>0</v>
      </c>
      <c r="G3" s="154">
        <f>COUNTIF(C2,"Non")</f>
        <v>1</v>
      </c>
      <c r="H3" s="154">
        <f>COUNTIF(C2,"Pas")</f>
        <v>0</v>
      </c>
      <c r="I3" s="154">
        <f t="shared" ref="I3:I5" si="0">SUM(F3:H3)</f>
        <v>1</v>
      </c>
      <c r="J3" s="155">
        <f>IF(I3=H3,0,5*F3/SUM(F3,G3))</f>
        <v>0</v>
      </c>
      <c r="K3" s="153">
        <v>3</v>
      </c>
      <c r="R3" s="156"/>
    </row>
    <row r="4" spans="1:26" ht="15" thickBot="1" x14ac:dyDescent="0.35">
      <c r="A4" s="146" t="s">
        <v>12</v>
      </c>
      <c r="B4" s="242" t="s">
        <v>727</v>
      </c>
      <c r="C4" s="148" t="s">
        <v>63</v>
      </c>
      <c r="E4" s="153" t="s">
        <v>728</v>
      </c>
      <c r="F4" s="154">
        <f>COUNTIF(C3,"Oui")</f>
        <v>0</v>
      </c>
      <c r="G4" s="154">
        <f>COUNTIF(C3,"Non")</f>
        <v>0</v>
      </c>
      <c r="H4" s="154">
        <f>COUNTIF(C3,"Pas")</f>
        <v>1</v>
      </c>
      <c r="I4" s="154">
        <f t="shared" si="0"/>
        <v>1</v>
      </c>
      <c r="J4" s="155">
        <f t="shared" ref="J4:J5" si="1">IF(I4=H4,0,5*F4/SUM(F4,G4))</f>
        <v>0</v>
      </c>
      <c r="K4" s="153">
        <v>3</v>
      </c>
      <c r="S4" s="157"/>
    </row>
    <row r="5" spans="1:26" ht="15" thickBot="1" x14ac:dyDescent="0.35">
      <c r="A5" s="146" t="s">
        <v>12</v>
      </c>
      <c r="B5" s="242" t="s">
        <v>729</v>
      </c>
      <c r="C5" s="148" t="s">
        <v>60</v>
      </c>
      <c r="E5" s="153" t="s">
        <v>730</v>
      </c>
      <c r="F5" s="153">
        <f>COUNTIF(C4:C6,"Oui")</f>
        <v>1</v>
      </c>
      <c r="G5" s="153">
        <f>COUNTIF(C4:C6,"Non")</f>
        <v>2</v>
      </c>
      <c r="H5" s="153">
        <f>COUNTIF(C4:C6,"Pas")</f>
        <v>0</v>
      </c>
      <c r="I5" s="153">
        <f t="shared" si="0"/>
        <v>3</v>
      </c>
      <c r="J5" s="155">
        <f t="shared" si="1"/>
        <v>1.6666666666666667</v>
      </c>
      <c r="K5" s="153">
        <v>3</v>
      </c>
      <c r="S5" s="157"/>
    </row>
    <row r="6" spans="1:26" ht="15" thickBot="1" x14ac:dyDescent="0.35">
      <c r="A6" s="146" t="s">
        <v>12</v>
      </c>
      <c r="B6" s="242" t="s">
        <v>731</v>
      </c>
      <c r="C6" s="148" t="s">
        <v>63</v>
      </c>
      <c r="E6" s="239">
        <f>COUNTIF(J3:J5,"&gt;-1")</f>
        <v>3</v>
      </c>
      <c r="F6" s="239"/>
      <c r="G6" s="239"/>
      <c r="H6" s="239"/>
      <c r="I6" s="239"/>
      <c r="J6" s="239"/>
      <c r="K6" s="239"/>
      <c r="S6" s="157"/>
    </row>
    <row r="7" spans="1:26" x14ac:dyDescent="0.3">
      <c r="A7" s="146" t="s">
        <v>12</v>
      </c>
      <c r="B7" s="242"/>
      <c r="E7" s="239"/>
      <c r="F7" s="239"/>
      <c r="G7" s="239"/>
      <c r="H7" s="239"/>
      <c r="I7" s="239"/>
      <c r="J7" s="239"/>
      <c r="K7" s="239"/>
      <c r="S7" s="157"/>
    </row>
    <row r="8" spans="1:26" x14ac:dyDescent="0.3">
      <c r="A8" s="146" t="s">
        <v>12</v>
      </c>
      <c r="B8" s="242"/>
      <c r="E8" s="239"/>
      <c r="F8" s="239"/>
      <c r="G8" s="239"/>
      <c r="H8" s="239"/>
      <c r="I8" s="239"/>
      <c r="J8" s="239"/>
      <c r="K8" s="239"/>
      <c r="S8" s="157"/>
    </row>
    <row r="9" spans="1:26" x14ac:dyDescent="0.3">
      <c r="A9" s="146" t="s">
        <v>12</v>
      </c>
      <c r="B9" s="242"/>
      <c r="E9" s="239"/>
      <c r="F9" s="239"/>
      <c r="G9" s="239"/>
      <c r="H9" s="239"/>
      <c r="I9" s="239"/>
      <c r="J9" s="239"/>
      <c r="K9" s="239"/>
      <c r="S9" s="157"/>
    </row>
    <row r="10" spans="1:26" x14ac:dyDescent="0.3">
      <c r="A10" s="146" t="s">
        <v>12</v>
      </c>
      <c r="B10" s="242"/>
      <c r="E10" s="239"/>
      <c r="F10" s="239"/>
      <c r="G10" s="239"/>
      <c r="H10" s="239"/>
      <c r="I10" s="239"/>
      <c r="J10" s="239"/>
      <c r="K10" s="239"/>
      <c r="S10" s="157"/>
    </row>
    <row r="11" spans="1:26" x14ac:dyDescent="0.3">
      <c r="A11" s="146" t="s">
        <v>12</v>
      </c>
      <c r="B11" s="242"/>
      <c r="J11" s="156"/>
      <c r="K11" s="156"/>
      <c r="L11" s="156"/>
      <c r="M11" s="156"/>
      <c r="N11" s="156"/>
      <c r="O11" s="156"/>
      <c r="P11" s="156"/>
      <c r="Q11" s="156"/>
      <c r="R11" s="156"/>
      <c r="S11" s="157"/>
    </row>
    <row r="12" spans="1:26" x14ac:dyDescent="0.3">
      <c r="A12" s="158"/>
      <c r="B12" s="242"/>
      <c r="J12" s="159"/>
      <c r="K12" s="224"/>
      <c r="L12" s="224"/>
      <c r="M12" s="224"/>
      <c r="N12" s="224"/>
      <c r="O12" s="224"/>
      <c r="P12" s="224"/>
      <c r="Q12" s="224"/>
      <c r="R12" s="224"/>
      <c r="S12" s="224"/>
      <c r="T12" s="224"/>
      <c r="U12" s="224"/>
      <c r="V12" s="224"/>
      <c r="W12" s="224"/>
      <c r="X12" s="224"/>
      <c r="Y12" s="224"/>
      <c r="Z12" s="224"/>
    </row>
    <row r="13" spans="1:26" x14ac:dyDescent="0.3">
      <c r="A13" s="139"/>
      <c r="B13" s="242"/>
      <c r="J13" s="159"/>
      <c r="K13" s="224"/>
      <c r="L13" s="224"/>
      <c r="M13" s="224"/>
      <c r="N13" s="224"/>
      <c r="O13" s="224"/>
      <c r="P13" s="224"/>
      <c r="Q13" s="224"/>
      <c r="R13" s="224"/>
      <c r="S13" s="224"/>
      <c r="T13" s="224"/>
      <c r="U13" s="224"/>
      <c r="V13" s="224"/>
      <c r="W13" s="224"/>
      <c r="X13" s="224"/>
      <c r="Y13" s="224"/>
    </row>
    <row r="14" spans="1:26" x14ac:dyDescent="0.3">
      <c r="J14" s="159"/>
      <c r="K14" s="224"/>
      <c r="L14" s="224"/>
      <c r="M14" s="224"/>
      <c r="N14" s="224"/>
      <c r="O14" s="224"/>
      <c r="P14" s="224"/>
      <c r="Q14" s="224"/>
      <c r="R14" s="224"/>
      <c r="S14" s="224"/>
      <c r="T14" s="224"/>
      <c r="U14" s="224"/>
      <c r="V14" s="224"/>
      <c r="W14" s="224"/>
      <c r="X14" s="224"/>
      <c r="Y14" s="224"/>
    </row>
    <row r="15" spans="1:26" x14ac:dyDescent="0.3">
      <c r="J15" s="159"/>
      <c r="K15" s="159"/>
      <c r="L15" s="159"/>
      <c r="M15" s="159"/>
      <c r="N15" s="159"/>
      <c r="O15" s="159"/>
      <c r="P15" s="159"/>
      <c r="Q15" s="159"/>
      <c r="R15" s="159"/>
      <c r="S15" s="159"/>
      <c r="T15" s="159"/>
      <c r="U15" s="159"/>
      <c r="V15" s="159"/>
      <c r="W15" s="159"/>
      <c r="X15" s="159"/>
      <c r="Y15" s="159"/>
    </row>
    <row r="16" spans="1:26" x14ac:dyDescent="0.3">
      <c r="J16" s="159"/>
      <c r="K16" s="159"/>
      <c r="L16" s="159"/>
      <c r="M16" s="159"/>
      <c r="N16" s="159"/>
      <c r="O16" s="159"/>
      <c r="P16" s="159"/>
      <c r="Q16" s="159"/>
      <c r="R16" s="159"/>
      <c r="S16" s="159"/>
      <c r="T16" s="159"/>
      <c r="U16" s="159"/>
      <c r="V16" s="159"/>
      <c r="W16" s="159"/>
      <c r="X16" s="159"/>
      <c r="Y16" s="159"/>
    </row>
    <row r="17" spans="1:28" x14ac:dyDescent="0.3">
      <c r="J17" s="159"/>
      <c r="K17" s="159"/>
      <c r="L17" s="159"/>
      <c r="M17" s="159"/>
      <c r="N17" s="159"/>
      <c r="O17" s="159"/>
      <c r="P17" s="159"/>
      <c r="Q17" s="159"/>
      <c r="R17" s="159"/>
      <c r="S17" s="159"/>
      <c r="T17" s="159"/>
      <c r="U17" s="159"/>
      <c r="V17" s="159"/>
      <c r="W17" s="159"/>
      <c r="X17" s="159"/>
      <c r="Y17" s="159"/>
    </row>
    <row r="18" spans="1:28" x14ac:dyDescent="0.3">
      <c r="J18" s="159"/>
      <c r="K18" s="159"/>
      <c r="L18" s="159"/>
      <c r="M18" s="159"/>
      <c r="N18" s="159"/>
      <c r="O18" s="159"/>
      <c r="P18" s="159"/>
      <c r="Q18" s="159"/>
      <c r="R18" s="159"/>
      <c r="S18" s="159"/>
      <c r="T18" s="159"/>
      <c r="U18" s="159"/>
      <c r="V18" s="159"/>
      <c r="W18" s="159"/>
      <c r="X18" s="159"/>
      <c r="Y18" s="159"/>
    </row>
    <row r="19" spans="1:28" x14ac:dyDescent="0.3">
      <c r="J19" s="159"/>
      <c r="K19" s="159"/>
      <c r="L19" s="159"/>
      <c r="M19" s="159"/>
      <c r="N19" s="159"/>
      <c r="O19" s="159"/>
      <c r="P19" s="159"/>
      <c r="Q19" s="159"/>
      <c r="R19" s="159"/>
      <c r="S19" s="159"/>
      <c r="T19" s="159"/>
      <c r="U19" s="159"/>
      <c r="V19" s="159"/>
      <c r="W19" s="159"/>
      <c r="X19" s="159"/>
      <c r="Y19" s="159"/>
      <c r="Z19" s="159"/>
      <c r="AA19" s="159"/>
      <c r="AB19" s="159"/>
    </row>
    <row r="20" spans="1:28" x14ac:dyDescent="0.3">
      <c r="C20" s="222"/>
      <c r="D20" s="222"/>
      <c r="E20" s="222"/>
      <c r="F20" s="222"/>
      <c r="G20" s="222"/>
      <c r="H20" s="222"/>
      <c r="I20" s="222"/>
      <c r="J20" s="222"/>
      <c r="K20" s="222"/>
      <c r="L20" s="222"/>
      <c r="M20" s="222"/>
      <c r="N20" s="222"/>
      <c r="O20" s="222"/>
      <c r="P20" s="222"/>
      <c r="Q20" s="222"/>
      <c r="R20" s="222"/>
      <c r="S20" s="159"/>
      <c r="T20" s="159"/>
      <c r="U20" s="159"/>
      <c r="V20" s="159"/>
      <c r="W20" s="159"/>
      <c r="X20" s="159"/>
      <c r="Y20" s="159"/>
      <c r="Z20" s="159"/>
      <c r="AA20" s="159"/>
      <c r="AB20" s="159"/>
    </row>
    <row r="21" spans="1:28" x14ac:dyDescent="0.3">
      <c r="C21" s="241"/>
      <c r="D21" s="241"/>
      <c r="E21" s="241"/>
      <c r="F21" s="241"/>
      <c r="G21" s="241"/>
      <c r="H21" s="241"/>
      <c r="I21" s="241"/>
      <c r="J21" s="241"/>
      <c r="K21" s="241"/>
      <c r="L21" s="241"/>
      <c r="M21" s="241"/>
      <c r="N21" s="241"/>
      <c r="O21" s="241"/>
      <c r="P21" s="241"/>
      <c r="Q21" s="241"/>
      <c r="R21" s="220"/>
      <c r="S21" s="159"/>
      <c r="T21" s="159"/>
      <c r="U21" s="159"/>
      <c r="V21" s="159"/>
      <c r="W21" s="159"/>
      <c r="X21" s="159"/>
      <c r="Y21" s="159"/>
      <c r="Z21" s="159"/>
      <c r="AA21" s="159"/>
      <c r="AB21" s="159"/>
    </row>
    <row r="22" spans="1:28" x14ac:dyDescent="0.3">
      <c r="C22" s="222"/>
      <c r="D22" s="222"/>
      <c r="E22" s="222"/>
      <c r="F22" s="222"/>
      <c r="G22" s="222"/>
      <c r="H22" s="222"/>
      <c r="I22" s="222"/>
      <c r="J22" s="222"/>
      <c r="K22" s="222"/>
      <c r="L22" s="222"/>
      <c r="M22" s="222"/>
      <c r="N22" s="222"/>
      <c r="O22" s="222"/>
      <c r="P22" s="222"/>
      <c r="Q22" s="222"/>
      <c r="R22" s="220"/>
      <c r="S22" s="224"/>
      <c r="T22" s="224"/>
      <c r="U22" s="224"/>
      <c r="V22" s="224"/>
      <c r="W22" s="224"/>
      <c r="X22" s="224"/>
      <c r="Y22" s="224"/>
      <c r="Z22" s="224"/>
      <c r="AA22" s="224"/>
      <c r="AB22" s="224"/>
    </row>
    <row r="23" spans="1:28" x14ac:dyDescent="0.3">
      <c r="C23" s="240"/>
      <c r="D23" s="240"/>
      <c r="E23" s="240"/>
      <c r="F23" s="240"/>
      <c r="G23" s="240"/>
      <c r="H23" s="240"/>
      <c r="I23" s="240"/>
      <c r="J23" s="240"/>
      <c r="K23" s="240"/>
      <c r="L23" s="240"/>
      <c r="M23" s="240"/>
      <c r="N23" s="240"/>
      <c r="O23" s="240"/>
      <c r="P23" s="240"/>
      <c r="Q23" s="240"/>
      <c r="R23" s="240"/>
    </row>
    <row r="24" spans="1:28" x14ac:dyDescent="0.3">
      <c r="B24" s="240"/>
      <c r="C24" s="222"/>
      <c r="D24" s="222"/>
      <c r="E24" s="222"/>
      <c r="F24" s="222"/>
      <c r="G24" s="222"/>
      <c r="H24" s="222"/>
      <c r="I24" s="222"/>
      <c r="J24" s="222"/>
      <c r="K24" s="222"/>
      <c r="L24" s="222"/>
      <c r="M24" s="222"/>
      <c r="N24" s="222"/>
      <c r="O24" s="222"/>
      <c r="P24" s="222"/>
      <c r="Q24" s="222"/>
      <c r="R24" s="220"/>
    </row>
    <row r="25" spans="1:28" x14ac:dyDescent="0.3">
      <c r="B25" s="240"/>
      <c r="C25" s="222"/>
      <c r="D25" s="222"/>
      <c r="E25" s="222"/>
      <c r="F25" s="222"/>
      <c r="G25" s="222"/>
      <c r="H25" s="222"/>
      <c r="I25" s="222"/>
      <c r="J25" s="222"/>
      <c r="K25" s="222"/>
      <c r="L25" s="222"/>
      <c r="M25" s="222"/>
      <c r="N25" s="222"/>
      <c r="O25" s="222"/>
      <c r="P25" s="222"/>
      <c r="Q25" s="222"/>
      <c r="R25" s="220"/>
      <c r="T25" s="161"/>
      <c r="U25" s="161"/>
      <c r="V25" s="161"/>
    </row>
    <row r="26" spans="1:28" ht="14.4" customHeight="1" x14ac:dyDescent="0.3">
      <c r="A26" s="161"/>
      <c r="B26" s="241"/>
      <c r="C26" s="241"/>
      <c r="D26" s="241"/>
      <c r="E26" s="241"/>
      <c r="F26" s="241"/>
      <c r="G26" s="241"/>
      <c r="H26" s="241"/>
      <c r="I26" s="241"/>
      <c r="J26" s="241"/>
      <c r="K26" s="241"/>
      <c r="L26" s="241"/>
      <c r="M26" s="241"/>
      <c r="N26" s="241"/>
      <c r="O26" s="241"/>
      <c r="P26" s="241"/>
      <c r="Q26" s="241"/>
      <c r="R26" s="220"/>
    </row>
    <row r="27" spans="1:28" x14ac:dyDescent="0.3">
      <c r="C27" s="147"/>
    </row>
    <row r="28" spans="1:28" x14ac:dyDescent="0.3">
      <c r="A28" s="161"/>
    </row>
    <row r="29" spans="1:28" x14ac:dyDescent="0.3">
      <c r="A29" s="224"/>
      <c r="C29" s="224"/>
      <c r="D29" s="224"/>
      <c r="E29" s="224"/>
      <c r="F29" s="224"/>
      <c r="G29" s="224"/>
      <c r="H29" s="224"/>
      <c r="I29" s="224"/>
      <c r="J29" s="224"/>
      <c r="K29" s="224"/>
      <c r="L29" s="224"/>
      <c r="M29" s="224"/>
      <c r="N29" s="224"/>
      <c r="O29" s="224"/>
      <c r="P29" s="224"/>
      <c r="Q29" s="224"/>
      <c r="R29" s="224"/>
      <c r="S29" s="224"/>
    </row>
    <row r="30" spans="1:28" x14ac:dyDescent="0.3">
      <c r="A30" s="161"/>
      <c r="B30" s="161"/>
    </row>
    <row r="31" spans="1:28" x14ac:dyDescent="0.3">
      <c r="A31" s="224"/>
      <c r="C31" s="147"/>
    </row>
    <row r="32" spans="1:28" x14ac:dyDescent="0.3">
      <c r="A32" s="161"/>
    </row>
    <row r="33" spans="1:33" x14ac:dyDescent="0.3">
      <c r="A33" s="224"/>
      <c r="B33" s="224"/>
      <c r="C33" s="147"/>
    </row>
    <row r="34" spans="1:33" x14ac:dyDescent="0.3">
      <c r="A34" s="161"/>
      <c r="D34" s="161"/>
      <c r="E34" s="161"/>
      <c r="F34" s="161"/>
      <c r="G34" s="161"/>
      <c r="H34" s="161"/>
      <c r="I34" s="161"/>
    </row>
    <row r="35" spans="1:33" x14ac:dyDescent="0.3">
      <c r="A35" s="224"/>
      <c r="C35" s="224"/>
      <c r="D35" s="224"/>
      <c r="E35" s="224"/>
      <c r="F35" s="224"/>
      <c r="G35" s="224"/>
      <c r="H35" s="224"/>
      <c r="I35" s="224"/>
    </row>
    <row r="37" spans="1:33" x14ac:dyDescent="0.3">
      <c r="A37" s="223"/>
      <c r="C37" s="163"/>
      <c r="D37" s="223"/>
      <c r="E37" s="223"/>
      <c r="F37" s="223"/>
      <c r="G37" s="223"/>
      <c r="H37" s="223"/>
      <c r="I37" s="223"/>
      <c r="J37" s="223"/>
      <c r="K37" s="223"/>
      <c r="L37" s="223"/>
      <c r="M37" s="223"/>
      <c r="N37" s="223"/>
      <c r="O37" s="223"/>
      <c r="P37" s="223"/>
      <c r="Q37" s="223"/>
      <c r="R37" s="223"/>
      <c r="S37" s="223"/>
      <c r="T37" s="223"/>
      <c r="U37" s="223"/>
      <c r="V37" s="223"/>
      <c r="W37" s="223"/>
      <c r="X37" s="223"/>
      <c r="Y37" s="223"/>
      <c r="Z37" s="223"/>
      <c r="AA37" s="223"/>
      <c r="AB37" s="223"/>
      <c r="AC37" s="223"/>
      <c r="AD37" s="223"/>
      <c r="AE37" s="223"/>
      <c r="AF37" s="223"/>
      <c r="AG37" s="223"/>
    </row>
    <row r="38" spans="1:33" x14ac:dyDescent="0.3">
      <c r="B38" s="161"/>
    </row>
    <row r="39" spans="1:33" x14ac:dyDescent="0.3">
      <c r="B39" s="224"/>
    </row>
    <row r="41" spans="1:33" x14ac:dyDescent="0.3">
      <c r="B41" s="223"/>
    </row>
  </sheetData>
  <dataValidations count="1">
    <dataValidation type="list" allowBlank="1" showInputMessage="1" showErrorMessage="1" sqref="C2:C6">
      <formula1>"Oui,Non,Pas"</formula1>
    </dataValidation>
  </dataValidations>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8"/>
  <sheetViews>
    <sheetView topLeftCell="B1" workbookViewId="0">
      <selection activeCell="C18" sqref="C18:R18"/>
    </sheetView>
  </sheetViews>
  <sheetFormatPr baseColWidth="10" defaultColWidth="11.44140625" defaultRowHeight="13.2" x14ac:dyDescent="0.25"/>
  <cols>
    <col min="1" max="7" width="11.44140625" style="7"/>
    <col min="8" max="8" width="15.6640625" style="7" customWidth="1"/>
    <col min="9" max="10" width="11.44140625" style="7"/>
    <col min="11" max="11" width="47.33203125" style="7" customWidth="1"/>
    <col min="12" max="12" width="11.44140625" style="7"/>
    <col min="13" max="13" width="8.88671875" style="7" customWidth="1"/>
    <col min="14" max="17" width="11.44140625" style="7"/>
    <col min="18" max="18" width="29.6640625" style="7" customWidth="1"/>
    <col min="19" max="16384" width="11.44140625" style="7"/>
  </cols>
  <sheetData>
    <row r="1" spans="1:19" s="25" customFormat="1" ht="13.8" thickBot="1" x14ac:dyDescent="0.3">
      <c r="B1" s="61" t="s">
        <v>7</v>
      </c>
      <c r="C1" s="27" t="s">
        <v>6</v>
      </c>
      <c r="D1" s="31" t="s">
        <v>7</v>
      </c>
      <c r="E1" s="30"/>
      <c r="F1" s="30"/>
      <c r="G1" s="30"/>
      <c r="H1" s="30"/>
      <c r="I1" s="31" t="s">
        <v>7</v>
      </c>
      <c r="J1" s="30"/>
      <c r="K1" s="30"/>
      <c r="L1" s="27" t="s">
        <v>12</v>
      </c>
      <c r="M1" s="30"/>
    </row>
    <row r="2" spans="1:19" x14ac:dyDescent="0.25">
      <c r="A2" s="25"/>
      <c r="C2" s="56"/>
      <c r="I2" s="7" t="s">
        <v>269</v>
      </c>
      <c r="L2" s="11">
        <f>+C12</f>
        <v>0</v>
      </c>
    </row>
    <row r="3" spans="1:19" x14ac:dyDescent="0.25">
      <c r="A3" s="25"/>
      <c r="C3" s="56"/>
      <c r="L3" s="17"/>
    </row>
    <row r="4" spans="1:19" x14ac:dyDescent="0.25">
      <c r="A4" s="25"/>
      <c r="C4" s="56"/>
      <c r="L4" s="17"/>
    </row>
    <row r="5" spans="1:19" x14ac:dyDescent="0.25">
      <c r="A5" s="25"/>
      <c r="C5" s="56"/>
      <c r="L5" s="17" t="s">
        <v>12</v>
      </c>
    </row>
    <row r="6" spans="1:19" x14ac:dyDescent="0.25">
      <c r="A6" s="25"/>
      <c r="C6" s="56"/>
      <c r="L6" s="17"/>
    </row>
    <row r="7" spans="1:19" x14ac:dyDescent="0.25">
      <c r="A7" s="25"/>
      <c r="C7" s="56"/>
      <c r="L7" s="17"/>
    </row>
    <row r="8" spans="1:19" x14ac:dyDescent="0.25">
      <c r="A8" s="25"/>
      <c r="C8" s="56"/>
      <c r="L8" s="17"/>
    </row>
    <row r="9" spans="1:19" x14ac:dyDescent="0.25">
      <c r="A9" s="25"/>
      <c r="C9" s="56"/>
      <c r="L9" s="17"/>
    </row>
    <row r="10" spans="1:19" x14ac:dyDescent="0.25">
      <c r="A10" s="25"/>
      <c r="C10" s="56"/>
    </row>
    <row r="11" spans="1:19" x14ac:dyDescent="0.25">
      <c r="A11" s="25"/>
      <c r="C11" s="56"/>
    </row>
    <row r="12" spans="1:19" x14ac:dyDescent="0.25">
      <c r="B12" s="7">
        <f>COUNTIF(C2:C11,"&gt;-1")</f>
        <v>0</v>
      </c>
      <c r="C12" s="17">
        <f>IF(B12=0,0,SUM(C2:C11)/B12)</f>
        <v>0</v>
      </c>
    </row>
    <row r="13" spans="1:19" x14ac:dyDescent="0.25">
      <c r="C13" s="17"/>
    </row>
    <row r="14" spans="1:19" x14ac:dyDescent="0.25">
      <c r="C14" s="17"/>
    </row>
    <row r="15" spans="1:19" ht="26.25" customHeight="1" x14ac:dyDescent="0.25">
      <c r="A15" s="24" t="s">
        <v>92</v>
      </c>
      <c r="C15" s="557"/>
      <c r="D15" s="558"/>
      <c r="E15" s="558"/>
      <c r="F15" s="558"/>
      <c r="G15" s="558"/>
      <c r="H15" s="558"/>
      <c r="I15" s="558"/>
      <c r="J15" s="558"/>
      <c r="K15" s="558"/>
      <c r="L15" s="556"/>
      <c r="M15" s="556"/>
      <c r="N15" s="556"/>
      <c r="O15" s="556"/>
      <c r="P15" s="556"/>
      <c r="Q15" s="556"/>
      <c r="R15" s="556"/>
      <c r="S15" s="556"/>
    </row>
    <row r="16" spans="1:19" ht="28.5" customHeight="1" x14ac:dyDescent="0.25">
      <c r="A16" s="25"/>
      <c r="C16" s="557"/>
      <c r="D16" s="558"/>
      <c r="E16" s="558"/>
      <c r="F16" s="558"/>
      <c r="G16" s="558"/>
      <c r="H16" s="558"/>
      <c r="I16" s="558"/>
      <c r="J16" s="558"/>
      <c r="K16" s="558"/>
      <c r="L16" s="558"/>
      <c r="M16" s="558"/>
      <c r="N16" s="558"/>
      <c r="O16" s="558"/>
      <c r="P16" s="558"/>
      <c r="Q16" s="558"/>
      <c r="R16" s="558"/>
    </row>
    <row r="17" spans="1:22" x14ac:dyDescent="0.25">
      <c r="A17" s="25"/>
      <c r="C17" s="557"/>
      <c r="D17" s="558"/>
      <c r="E17" s="558"/>
      <c r="F17" s="558"/>
      <c r="G17" s="558"/>
      <c r="H17" s="558"/>
      <c r="I17" s="558"/>
      <c r="J17" s="558"/>
      <c r="K17" s="558"/>
      <c r="L17" s="558"/>
      <c r="M17" s="558"/>
      <c r="N17" s="558"/>
      <c r="O17" s="558"/>
      <c r="P17" s="558"/>
      <c r="Q17" s="558"/>
      <c r="R17" s="558"/>
    </row>
    <row r="18" spans="1:22" x14ac:dyDescent="0.25">
      <c r="A18" s="25"/>
      <c r="C18" s="557"/>
      <c r="D18" s="558"/>
      <c r="E18" s="558"/>
      <c r="F18" s="558"/>
      <c r="G18" s="558"/>
      <c r="H18" s="558"/>
      <c r="I18" s="558"/>
      <c r="J18" s="558"/>
      <c r="K18" s="558"/>
      <c r="L18" s="558"/>
      <c r="M18" s="558"/>
      <c r="N18" s="558"/>
      <c r="O18" s="558"/>
      <c r="P18" s="558"/>
      <c r="Q18" s="558"/>
      <c r="R18" s="558"/>
    </row>
    <row r="19" spans="1:22" x14ac:dyDescent="0.25">
      <c r="A19" s="25"/>
      <c r="C19" s="557"/>
      <c r="D19" s="558"/>
      <c r="E19" s="558"/>
      <c r="F19" s="558"/>
      <c r="G19" s="558"/>
      <c r="H19" s="558"/>
      <c r="I19" s="558"/>
      <c r="J19" s="558"/>
      <c r="K19" s="558"/>
      <c r="L19" s="558"/>
      <c r="M19" s="558"/>
      <c r="N19" s="558"/>
      <c r="O19" s="558"/>
      <c r="P19" s="558"/>
      <c r="Q19" s="558"/>
      <c r="R19" s="558"/>
    </row>
    <row r="20" spans="1:22" x14ac:dyDescent="0.25">
      <c r="A20" s="24"/>
      <c r="C20" s="557"/>
      <c r="D20" s="558"/>
      <c r="E20" s="558"/>
      <c r="F20" s="558"/>
      <c r="G20" s="558"/>
      <c r="H20" s="558"/>
      <c r="I20" s="558"/>
      <c r="J20" s="558"/>
      <c r="K20" s="558"/>
      <c r="L20" s="556"/>
      <c r="M20" s="556"/>
      <c r="N20" s="556"/>
      <c r="O20" s="556"/>
      <c r="P20" s="556"/>
      <c r="Q20" s="556"/>
      <c r="R20" s="556"/>
      <c r="S20" s="556"/>
    </row>
    <row r="21" spans="1:22" x14ac:dyDescent="0.25">
      <c r="A21" s="25"/>
      <c r="C21" s="557"/>
      <c r="D21" s="558"/>
      <c r="E21" s="558"/>
      <c r="F21" s="558"/>
      <c r="G21" s="558"/>
      <c r="H21" s="558"/>
      <c r="I21" s="558"/>
      <c r="J21" s="558"/>
      <c r="K21" s="558"/>
      <c r="L21" s="558"/>
      <c r="M21" s="558"/>
      <c r="N21" s="558"/>
      <c r="O21" s="558"/>
      <c r="P21" s="558"/>
      <c r="Q21" s="558"/>
      <c r="R21" s="558"/>
    </row>
    <row r="22" spans="1:22" x14ac:dyDescent="0.25">
      <c r="A22" s="25"/>
      <c r="C22" s="557"/>
      <c r="D22" s="558"/>
      <c r="E22" s="558"/>
      <c r="F22" s="558"/>
      <c r="G22" s="558"/>
      <c r="H22" s="558"/>
      <c r="I22" s="558"/>
      <c r="J22" s="558"/>
      <c r="K22" s="558"/>
      <c r="L22" s="558"/>
      <c r="M22" s="558"/>
      <c r="N22" s="558"/>
      <c r="O22" s="558"/>
      <c r="P22" s="558"/>
      <c r="Q22" s="558"/>
      <c r="R22" s="558"/>
    </row>
    <row r="23" spans="1:22" ht="27" customHeight="1" x14ac:dyDescent="0.25">
      <c r="A23" s="25"/>
      <c r="C23" s="557"/>
      <c r="D23" s="558"/>
      <c r="E23" s="558"/>
      <c r="F23" s="558"/>
      <c r="G23" s="558"/>
      <c r="H23" s="558"/>
      <c r="I23" s="558"/>
      <c r="J23" s="558"/>
      <c r="K23" s="558"/>
      <c r="L23" s="558"/>
      <c r="M23" s="558"/>
      <c r="N23" s="558"/>
      <c r="O23" s="558"/>
      <c r="P23" s="558"/>
      <c r="Q23" s="558"/>
      <c r="R23" s="558"/>
    </row>
    <row r="24" spans="1:22" x14ac:dyDescent="0.25">
      <c r="A24" s="25"/>
      <c r="C24" s="557"/>
      <c r="D24" s="558"/>
      <c r="E24" s="558"/>
      <c r="F24" s="558"/>
      <c r="G24" s="558"/>
      <c r="H24" s="558"/>
      <c r="I24" s="558"/>
      <c r="J24" s="558"/>
      <c r="K24" s="558"/>
      <c r="L24" s="558"/>
      <c r="M24" s="558"/>
      <c r="N24" s="558"/>
      <c r="O24" s="558"/>
      <c r="P24" s="558"/>
      <c r="Q24" s="558"/>
      <c r="R24" s="558"/>
    </row>
    <row r="27" spans="1:22" ht="17.399999999999999" x14ac:dyDescent="0.3">
      <c r="M27" s="21"/>
      <c r="N27" s="21"/>
    </row>
    <row r="29" spans="1:22" x14ac:dyDescent="0.25">
      <c r="K29" s="23"/>
      <c r="L29" s="23"/>
      <c r="M29" s="23"/>
      <c r="N29" s="23"/>
      <c r="O29" s="23"/>
      <c r="P29" s="23"/>
      <c r="Q29" s="23"/>
      <c r="R29" s="23"/>
    </row>
    <row r="30" spans="1:22" x14ac:dyDescent="0.25">
      <c r="K30" s="547"/>
      <c r="L30" s="547"/>
      <c r="M30" s="547"/>
      <c r="N30" s="547"/>
      <c r="O30" s="547"/>
      <c r="P30" s="547"/>
      <c r="Q30" s="547"/>
      <c r="R30" s="548"/>
      <c r="S30" s="548"/>
      <c r="T30" s="548"/>
    </row>
    <row r="31" spans="1:22" x14ac:dyDescent="0.25">
      <c r="K31" s="23"/>
    </row>
    <row r="32" spans="1:22" x14ac:dyDescent="0.25">
      <c r="K32" s="552"/>
      <c r="L32" s="556"/>
      <c r="M32" s="556"/>
      <c r="N32" s="556"/>
      <c r="O32" s="556"/>
      <c r="P32" s="556"/>
      <c r="Q32" s="556"/>
      <c r="R32" s="556"/>
      <c r="S32" s="556"/>
      <c r="T32" s="556"/>
      <c r="U32" s="556"/>
      <c r="V32" s="556"/>
    </row>
    <row r="33" spans="11:22" x14ac:dyDescent="0.25">
      <c r="K33" s="23"/>
    </row>
    <row r="34" spans="11:22" x14ac:dyDescent="0.25">
      <c r="K34" s="552"/>
      <c r="L34" s="548"/>
      <c r="M34" s="548"/>
      <c r="N34" s="548"/>
      <c r="O34" s="548"/>
      <c r="P34" s="548"/>
      <c r="Q34" s="548"/>
      <c r="R34" s="548"/>
      <c r="S34" s="548"/>
      <c r="T34" s="548"/>
    </row>
    <row r="35" spans="11:22" x14ac:dyDescent="0.25">
      <c r="K35" s="23"/>
    </row>
    <row r="36" spans="11:22" x14ac:dyDescent="0.25">
      <c r="K36" s="552"/>
      <c r="L36" s="548"/>
      <c r="M36" s="548"/>
      <c r="N36" s="548"/>
      <c r="O36" s="548"/>
      <c r="P36" s="548"/>
      <c r="Q36" s="548"/>
      <c r="R36" s="548"/>
      <c r="S36" s="548"/>
      <c r="T36" s="548"/>
    </row>
    <row r="37" spans="11:22" x14ac:dyDescent="0.25">
      <c r="K37" s="23"/>
      <c r="L37" s="23"/>
    </row>
    <row r="38" spans="11:22" x14ac:dyDescent="0.25">
      <c r="K38" s="552"/>
      <c r="L38" s="552"/>
      <c r="M38" s="548"/>
      <c r="N38" s="548"/>
      <c r="O38" s="548"/>
      <c r="P38" s="548"/>
      <c r="Q38" s="548"/>
      <c r="R38" s="548"/>
      <c r="S38" s="548"/>
      <c r="T38" s="548"/>
    </row>
    <row r="40" spans="11:22" x14ac:dyDescent="0.25">
      <c r="K40" s="51"/>
      <c r="L40" s="51"/>
      <c r="M40" s="51"/>
      <c r="N40" s="51"/>
      <c r="O40" s="51"/>
      <c r="P40" s="51"/>
      <c r="Q40" s="51"/>
      <c r="R40" s="51"/>
      <c r="S40" s="51"/>
      <c r="T40" s="51"/>
      <c r="U40" s="51"/>
      <c r="V40" s="51"/>
    </row>
    <row r="58" spans="2:2" ht="66" x14ac:dyDescent="0.25">
      <c r="B58" s="6" t="s">
        <v>98</v>
      </c>
    </row>
  </sheetData>
  <sheetProtection selectLockedCells="1"/>
  <mergeCells count="15">
    <mergeCell ref="K34:T34"/>
    <mergeCell ref="K36:T36"/>
    <mergeCell ref="K38:T38"/>
    <mergeCell ref="C21:R21"/>
    <mergeCell ref="C22:R22"/>
    <mergeCell ref="C23:R23"/>
    <mergeCell ref="C24:R24"/>
    <mergeCell ref="K30:T30"/>
    <mergeCell ref="K32:V32"/>
    <mergeCell ref="C20:S20"/>
    <mergeCell ref="C15:S15"/>
    <mergeCell ref="C16:R16"/>
    <mergeCell ref="C17:R17"/>
    <mergeCell ref="C18:R18"/>
    <mergeCell ref="C19:R19"/>
  </mergeCells>
  <pageMargins left="0.27" right="0.22" top="0.51" bottom="0.47" header="0.4921259845" footer="0.4921259845"/>
  <pageSetup paperSize="3" orientation="landscape" r:id="rId1"/>
  <headerFooter alignWithMargins="0"/>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4"/>
  <sheetViews>
    <sheetView topLeftCell="C1" workbookViewId="0">
      <selection activeCell="L18" sqref="L18"/>
    </sheetView>
  </sheetViews>
  <sheetFormatPr baseColWidth="10" defaultColWidth="11.5546875" defaultRowHeight="13.2" x14ac:dyDescent="0.25"/>
  <cols>
    <col min="1" max="1" width="11.5546875" style="7"/>
    <col min="2" max="2" width="134" style="7" customWidth="1"/>
    <col min="3" max="4" width="12.33203125" style="7" customWidth="1"/>
    <col min="5" max="5" width="74.109375" style="7" customWidth="1"/>
    <col min="6" max="9" width="11.5546875" style="7" customWidth="1"/>
    <col min="10" max="10" width="7.5546875" style="7" customWidth="1"/>
    <col min="11" max="11" width="10.109375" style="7" customWidth="1"/>
    <col min="12" max="16384" width="11.5546875" style="7"/>
  </cols>
  <sheetData>
    <row r="1" spans="1:28" ht="13.8" thickBot="1" x14ac:dyDescent="0.3">
      <c r="A1" s="25"/>
      <c r="B1" s="61" t="s">
        <v>54</v>
      </c>
      <c r="C1" s="27" t="s">
        <v>73</v>
      </c>
      <c r="D1" s="27"/>
      <c r="E1" s="28" t="s">
        <v>7</v>
      </c>
      <c r="F1" s="28" t="s">
        <v>2</v>
      </c>
      <c r="G1" s="28" t="s">
        <v>99</v>
      </c>
      <c r="H1" s="28" t="s">
        <v>4</v>
      </c>
      <c r="I1" s="28" t="s">
        <v>56</v>
      </c>
      <c r="J1" s="28" t="s">
        <v>6</v>
      </c>
      <c r="K1" s="29" t="s">
        <v>58</v>
      </c>
      <c r="L1" s="30"/>
      <c r="M1" s="30"/>
      <c r="N1" s="30"/>
      <c r="O1" s="30"/>
      <c r="P1" s="31" t="s">
        <v>7</v>
      </c>
      <c r="Q1" s="30"/>
      <c r="R1" s="30"/>
      <c r="S1" s="27" t="s">
        <v>12</v>
      </c>
      <c r="T1" s="25"/>
      <c r="U1" s="25"/>
      <c r="V1" s="25"/>
      <c r="W1" s="25"/>
      <c r="X1" s="25"/>
      <c r="Y1" s="25"/>
      <c r="Z1" s="25"/>
      <c r="AA1" s="25"/>
      <c r="AB1" s="25"/>
    </row>
    <row r="2" spans="1:28" ht="13.8" thickBot="1" x14ac:dyDescent="0.3">
      <c r="A2" s="25"/>
      <c r="B2" s="7" t="s">
        <v>270</v>
      </c>
      <c r="C2" s="34" t="s">
        <v>60</v>
      </c>
      <c r="E2" s="69" t="s">
        <v>271</v>
      </c>
      <c r="F2" s="71">
        <f>SUM(F3:F9)</f>
        <v>12</v>
      </c>
      <c r="G2" s="71">
        <f>SUM(G3:G9)</f>
        <v>7</v>
      </c>
      <c r="H2" s="71">
        <f>SUM(H3:H9)</f>
        <v>4</v>
      </c>
      <c r="I2" s="71">
        <f>SUM(F2:H2)</f>
        <v>23</v>
      </c>
      <c r="J2" s="38">
        <f>IF(L14=0,0,SUM(J3:J9)/L14)</f>
        <v>3.5714285714285716</v>
      </c>
      <c r="K2" s="71"/>
      <c r="P2" s="7" t="s">
        <v>271</v>
      </c>
      <c r="S2" s="11">
        <f>+J20</f>
        <v>0</v>
      </c>
    </row>
    <row r="3" spans="1:28" ht="13.8" thickBot="1" x14ac:dyDescent="0.3">
      <c r="A3" s="25"/>
      <c r="B3" s="7" t="s">
        <v>272</v>
      </c>
      <c r="C3" s="34" t="s">
        <v>60</v>
      </c>
      <c r="E3" s="47" t="s">
        <v>273</v>
      </c>
      <c r="F3" s="47">
        <f>COUNTIF(C2:C3,"Oui")</f>
        <v>2</v>
      </c>
      <c r="G3" s="47">
        <f>COUNTIF(C2:C3,"Non")</f>
        <v>0</v>
      </c>
      <c r="H3" s="47">
        <f>COUNTIF(C2:C3,"Pas")</f>
        <v>0</v>
      </c>
      <c r="I3" s="47">
        <f>SUM(F3:H3)</f>
        <v>2</v>
      </c>
      <c r="J3" s="38">
        <f>IF(H3=I3,0,5*(F3/SUM(F3:G3)))</f>
        <v>5</v>
      </c>
      <c r="K3" s="47"/>
      <c r="P3" s="7" t="s">
        <v>274</v>
      </c>
      <c r="S3" s="17">
        <f>IF(B20=0,0,SUM(J2:J8)/B20)</f>
        <v>0</v>
      </c>
    </row>
    <row r="4" spans="1:28" ht="13.8" thickBot="1" x14ac:dyDescent="0.3">
      <c r="A4" s="25"/>
      <c r="B4" s="7" t="s">
        <v>275</v>
      </c>
      <c r="C4" s="34" t="s">
        <v>60</v>
      </c>
      <c r="E4" s="47" t="s">
        <v>276</v>
      </c>
      <c r="F4" s="47">
        <f>COUNTIF(C4:C5,"Oui")</f>
        <v>1</v>
      </c>
      <c r="G4" s="47">
        <f>COUNTIF(C4:C5,"Non")</f>
        <v>1</v>
      </c>
      <c r="H4" s="47">
        <f>COUNTIF(C4:C5,"Pas")</f>
        <v>0</v>
      </c>
      <c r="I4" s="47">
        <f t="shared" ref="I4:I9" si="0">SUM(F4:H4)</f>
        <v>2</v>
      </c>
      <c r="J4" s="38">
        <f t="shared" ref="J4:J9" si="1">IF(H4=I4,0,5*(F4/SUM(F4:G4)))</f>
        <v>2.5</v>
      </c>
      <c r="K4" s="47"/>
      <c r="S4" s="17"/>
    </row>
    <row r="5" spans="1:28" ht="13.8" thickBot="1" x14ac:dyDescent="0.3">
      <c r="A5" s="25"/>
      <c r="B5" s="7" t="s">
        <v>277</v>
      </c>
      <c r="C5" s="34" t="s">
        <v>63</v>
      </c>
      <c r="E5" s="47" t="s">
        <v>278</v>
      </c>
      <c r="F5" s="47">
        <f>COUNTIF(C6:C7,"Oui")</f>
        <v>2</v>
      </c>
      <c r="G5" s="47">
        <f>COUNTIF(C6:C7,"Non")</f>
        <v>0</v>
      </c>
      <c r="H5" s="47">
        <f>COUNTIF(C6:C7,"Pas")</f>
        <v>0</v>
      </c>
      <c r="I5" s="47">
        <f t="shared" si="0"/>
        <v>2</v>
      </c>
      <c r="J5" s="38">
        <f t="shared" si="1"/>
        <v>5</v>
      </c>
      <c r="K5" s="47"/>
      <c r="S5" s="17"/>
    </row>
    <row r="6" spans="1:28" ht="13.8" thickBot="1" x14ac:dyDescent="0.3">
      <c r="A6" s="25"/>
      <c r="B6" s="7" t="s">
        <v>279</v>
      </c>
      <c r="C6" s="34" t="s">
        <v>60</v>
      </c>
      <c r="E6" s="47" t="s">
        <v>280</v>
      </c>
      <c r="F6" s="47">
        <f>COUNTIF(C8:C9,"Oui")</f>
        <v>1</v>
      </c>
      <c r="G6" s="47">
        <f>COUNTIF(C8:C9,"Non")</f>
        <v>0</v>
      </c>
      <c r="H6" s="47">
        <f>COUNTIF(C8:C9,"Pas")</f>
        <v>1</v>
      </c>
      <c r="I6" s="47">
        <f t="shared" si="0"/>
        <v>2</v>
      </c>
      <c r="J6" s="38">
        <f>IF(H6=I6,0,5*(F6/SUM(F6:G6)))</f>
        <v>5</v>
      </c>
      <c r="K6" s="47"/>
      <c r="S6" s="17"/>
    </row>
    <row r="7" spans="1:28" ht="13.8" thickBot="1" x14ac:dyDescent="0.3">
      <c r="A7" s="25"/>
      <c r="B7" s="7" t="s">
        <v>281</v>
      </c>
      <c r="C7" s="34" t="s">
        <v>60</v>
      </c>
      <c r="E7" s="47" t="s">
        <v>282</v>
      </c>
      <c r="F7" s="47">
        <f>COUNTIF(C10:C11,"Oui")</f>
        <v>1</v>
      </c>
      <c r="G7" s="47">
        <f>COUNTIF(C10:C11,"Non")</f>
        <v>0</v>
      </c>
      <c r="H7" s="47">
        <f>COUNTIF(C10:C11,"Pas")</f>
        <v>1</v>
      </c>
      <c r="I7" s="47">
        <f t="shared" si="0"/>
        <v>2</v>
      </c>
      <c r="J7" s="38">
        <f t="shared" si="1"/>
        <v>5</v>
      </c>
      <c r="K7" s="47"/>
      <c r="S7" s="17"/>
    </row>
    <row r="8" spans="1:28" ht="13.8" thickBot="1" x14ac:dyDescent="0.3">
      <c r="A8" s="25"/>
      <c r="B8" s="7" t="s">
        <v>283</v>
      </c>
      <c r="C8" s="34" t="s">
        <v>60</v>
      </c>
      <c r="E8" s="47" t="s">
        <v>284</v>
      </c>
      <c r="F8" s="47">
        <f>COUNTIF(C12:C13,"Oui")</f>
        <v>0</v>
      </c>
      <c r="G8" s="47">
        <f>COUNTIF(C12:C13,"Non")</f>
        <v>1</v>
      </c>
      <c r="H8" s="47">
        <f>COUNTIF(C12:C13,"Pas")</f>
        <v>1</v>
      </c>
      <c r="I8" s="47">
        <f t="shared" si="0"/>
        <v>2</v>
      </c>
      <c r="J8" s="38">
        <f t="shared" si="1"/>
        <v>0</v>
      </c>
      <c r="K8" s="47"/>
      <c r="S8" s="17"/>
    </row>
    <row r="9" spans="1:28" ht="13.5" customHeight="1" thickBot="1" x14ac:dyDescent="0.3">
      <c r="A9" s="25"/>
      <c r="B9" s="7" t="s">
        <v>285</v>
      </c>
      <c r="C9" s="34" t="s">
        <v>69</v>
      </c>
      <c r="E9" s="47" t="s">
        <v>286</v>
      </c>
      <c r="F9" s="47">
        <f>COUNTIF(C14:C19,"Oui")</f>
        <v>5</v>
      </c>
      <c r="G9" s="47">
        <f>COUNTIF(C14:C19,"Oui")</f>
        <v>5</v>
      </c>
      <c r="H9" s="47">
        <f>COUNTIF(C14:C19,"Pas")</f>
        <v>1</v>
      </c>
      <c r="I9" s="47">
        <f t="shared" si="0"/>
        <v>11</v>
      </c>
      <c r="J9" s="38">
        <f t="shared" si="1"/>
        <v>2.5</v>
      </c>
      <c r="K9" s="47"/>
      <c r="S9" s="8"/>
    </row>
    <row r="10" spans="1:28" ht="13.5" customHeight="1" thickBot="1" x14ac:dyDescent="0.3">
      <c r="A10" s="25"/>
      <c r="B10" s="7" t="s">
        <v>287</v>
      </c>
      <c r="C10" s="34" t="s">
        <v>60</v>
      </c>
      <c r="J10" s="56"/>
      <c r="S10" s="8"/>
    </row>
    <row r="11" spans="1:28" ht="15" customHeight="1" thickBot="1" x14ac:dyDescent="0.3">
      <c r="A11" s="25"/>
      <c r="B11" s="7" t="s">
        <v>288</v>
      </c>
      <c r="C11" s="34" t="s">
        <v>69</v>
      </c>
      <c r="J11" s="56"/>
      <c r="S11" s="8"/>
    </row>
    <row r="12" spans="1:28" ht="14.25" customHeight="1" thickBot="1" x14ac:dyDescent="0.3">
      <c r="A12" s="25"/>
      <c r="B12" s="7" t="s">
        <v>289</v>
      </c>
      <c r="C12" s="34" t="s">
        <v>63</v>
      </c>
      <c r="J12" s="56"/>
    </row>
    <row r="13" spans="1:28" ht="12.75" customHeight="1" thickBot="1" x14ac:dyDescent="0.3">
      <c r="A13" s="25"/>
      <c r="B13" s="7" t="s">
        <v>290</v>
      </c>
      <c r="C13" s="34" t="s">
        <v>69</v>
      </c>
      <c r="J13" s="56"/>
    </row>
    <row r="14" spans="1:28" ht="13.5" customHeight="1" thickBot="1" x14ac:dyDescent="0.3">
      <c r="A14" s="25"/>
      <c r="B14" s="7" t="s">
        <v>291</v>
      </c>
      <c r="C14" s="34" t="s">
        <v>60</v>
      </c>
      <c r="J14" s="56"/>
      <c r="L14" s="7">
        <f>COUNTIF(J3:J9,"&gt;-1")</f>
        <v>7</v>
      </c>
    </row>
    <row r="15" spans="1:28" ht="13.5" customHeight="1" thickBot="1" x14ac:dyDescent="0.3">
      <c r="A15" s="25"/>
      <c r="B15" s="7" t="s">
        <v>292</v>
      </c>
      <c r="C15" s="34" t="s">
        <v>60</v>
      </c>
      <c r="J15" s="56"/>
    </row>
    <row r="16" spans="1:28" ht="15.75" customHeight="1" thickBot="1" x14ac:dyDescent="0.3">
      <c r="A16" s="25"/>
      <c r="B16" s="7" t="s">
        <v>293</v>
      </c>
      <c r="C16" s="34" t="s">
        <v>60</v>
      </c>
      <c r="J16" s="56"/>
    </row>
    <row r="17" spans="1:28" ht="15.75" customHeight="1" thickBot="1" x14ac:dyDescent="0.3">
      <c r="A17" s="25"/>
      <c r="B17" s="7" t="s">
        <v>294</v>
      </c>
      <c r="C17" s="34" t="s">
        <v>60</v>
      </c>
      <c r="J17" s="56"/>
    </row>
    <row r="18" spans="1:28" ht="15.75" customHeight="1" thickBot="1" x14ac:dyDescent="0.3">
      <c r="A18" s="25"/>
      <c r="B18" s="7" t="s">
        <v>295</v>
      </c>
      <c r="C18" s="34" t="s">
        <v>60</v>
      </c>
      <c r="J18" s="56"/>
    </row>
    <row r="19" spans="1:28" ht="15.75" customHeight="1" thickBot="1" x14ac:dyDescent="0.3">
      <c r="A19" s="25"/>
      <c r="B19" s="7" t="s">
        <v>296</v>
      </c>
      <c r="C19" s="34" t="s">
        <v>69</v>
      </c>
      <c r="J19" s="56"/>
    </row>
    <row r="20" spans="1:28" x14ac:dyDescent="0.25">
      <c r="J20" s="17"/>
    </row>
    <row r="21" spans="1:28" x14ac:dyDescent="0.25">
      <c r="J21" s="17"/>
    </row>
    <row r="22" spans="1:28" x14ac:dyDescent="0.25">
      <c r="J22" s="17"/>
    </row>
    <row r="23" spans="1:28" x14ac:dyDescent="0.25">
      <c r="J23" s="17"/>
    </row>
    <row r="24" spans="1:28" x14ac:dyDescent="0.25">
      <c r="J24" s="17"/>
    </row>
    <row r="25" spans="1:28" x14ac:dyDescent="0.25">
      <c r="J25" s="17"/>
    </row>
    <row r="26" spans="1:28" x14ac:dyDescent="0.25">
      <c r="J26" s="17"/>
    </row>
    <row r="27" spans="1:28" x14ac:dyDescent="0.25">
      <c r="J27" s="17"/>
    </row>
    <row r="28" spans="1:28" ht="26.4" x14ac:dyDescent="0.25">
      <c r="A28" s="24" t="s">
        <v>92</v>
      </c>
      <c r="B28" s="60" t="s">
        <v>297</v>
      </c>
      <c r="C28" s="60"/>
      <c r="D28" s="60"/>
      <c r="F28" s="60"/>
      <c r="G28" s="60"/>
      <c r="H28" s="60"/>
      <c r="I28" s="60"/>
      <c r="J28" s="557"/>
      <c r="K28" s="558"/>
      <c r="L28" s="558"/>
      <c r="M28" s="558"/>
      <c r="N28" s="558"/>
      <c r="O28" s="558"/>
      <c r="P28" s="558"/>
      <c r="Q28" s="558"/>
      <c r="R28" s="558"/>
      <c r="S28" s="556"/>
      <c r="T28" s="556"/>
      <c r="U28" s="556"/>
      <c r="V28" s="556"/>
      <c r="W28" s="556"/>
      <c r="X28" s="556"/>
      <c r="Y28" s="556"/>
      <c r="Z28" s="556"/>
      <c r="AA28" s="556"/>
      <c r="AB28" s="556"/>
    </row>
    <row r="29" spans="1:28" x14ac:dyDescent="0.25">
      <c r="A29" s="25"/>
      <c r="B29" s="7" t="s">
        <v>298</v>
      </c>
      <c r="E29" s="60"/>
      <c r="J29" s="557"/>
      <c r="K29" s="558"/>
      <c r="L29" s="558"/>
      <c r="M29" s="558"/>
      <c r="N29" s="558"/>
      <c r="O29" s="558"/>
      <c r="P29" s="558"/>
      <c r="Q29" s="558"/>
      <c r="R29" s="558"/>
      <c r="S29" s="558"/>
      <c r="T29" s="558"/>
      <c r="U29" s="558"/>
      <c r="V29" s="558"/>
      <c r="W29" s="558"/>
      <c r="X29" s="558"/>
      <c r="Y29" s="558"/>
      <c r="Z29" s="556"/>
      <c r="AA29" s="556"/>
      <c r="AB29" s="556"/>
    </row>
    <row r="30" spans="1:28" ht="26.4" x14ac:dyDescent="0.25">
      <c r="A30" s="25"/>
      <c r="B30" s="60" t="s">
        <v>299</v>
      </c>
      <c r="C30" s="60"/>
      <c r="D30" s="60"/>
      <c r="F30" s="60"/>
      <c r="G30" s="60"/>
      <c r="H30" s="60"/>
      <c r="I30" s="60"/>
      <c r="J30" s="557"/>
      <c r="K30" s="558"/>
      <c r="L30" s="558"/>
      <c r="M30" s="558"/>
      <c r="N30" s="558"/>
      <c r="O30" s="558"/>
      <c r="P30" s="558"/>
      <c r="Q30" s="558"/>
      <c r="R30" s="558"/>
      <c r="S30" s="558"/>
      <c r="T30" s="558"/>
      <c r="U30" s="558"/>
      <c r="V30" s="558"/>
      <c r="W30" s="558"/>
      <c r="X30" s="558"/>
      <c r="Y30" s="558"/>
      <c r="Z30" s="556"/>
      <c r="AA30" s="556"/>
      <c r="AB30" s="556"/>
    </row>
    <row r="31" spans="1:28" ht="26.4" x14ac:dyDescent="0.25">
      <c r="A31" s="25"/>
      <c r="B31" s="60" t="s">
        <v>300</v>
      </c>
      <c r="C31" s="60"/>
      <c r="D31" s="60"/>
      <c r="E31" s="60"/>
      <c r="F31" s="60"/>
      <c r="G31" s="60"/>
      <c r="H31" s="60"/>
      <c r="I31" s="60"/>
      <c r="J31" s="557"/>
      <c r="K31" s="558"/>
      <c r="L31" s="558"/>
      <c r="M31" s="558"/>
      <c r="N31" s="558"/>
      <c r="O31" s="558"/>
      <c r="P31" s="558"/>
      <c r="Q31" s="558"/>
      <c r="R31" s="558"/>
      <c r="S31" s="558"/>
      <c r="T31" s="558"/>
      <c r="U31" s="558"/>
      <c r="V31" s="558"/>
      <c r="W31" s="558"/>
      <c r="X31" s="558"/>
      <c r="Y31" s="558"/>
      <c r="Z31" s="556"/>
      <c r="AA31" s="556"/>
      <c r="AB31" s="556"/>
    </row>
    <row r="32" spans="1:28" x14ac:dyDescent="0.25">
      <c r="A32" s="25"/>
      <c r="B32" s="7" t="s">
        <v>301</v>
      </c>
      <c r="E32" s="60"/>
      <c r="J32" s="557"/>
      <c r="K32" s="558"/>
      <c r="L32" s="558"/>
      <c r="M32" s="558"/>
      <c r="N32" s="558"/>
      <c r="O32" s="558"/>
      <c r="P32" s="558"/>
      <c r="Q32" s="558"/>
      <c r="R32" s="558"/>
      <c r="S32" s="558"/>
      <c r="T32" s="558"/>
      <c r="U32" s="558"/>
      <c r="V32" s="558"/>
      <c r="W32" s="558"/>
      <c r="X32" s="558"/>
      <c r="Y32" s="558"/>
      <c r="Z32" s="556"/>
      <c r="AA32" s="556"/>
      <c r="AB32" s="556"/>
    </row>
    <row r="33" spans="1:28" ht="26.4" x14ac:dyDescent="0.25">
      <c r="A33" s="25"/>
      <c r="B33" s="60" t="s">
        <v>302</v>
      </c>
      <c r="C33" s="60"/>
      <c r="D33" s="60"/>
      <c r="F33" s="60"/>
      <c r="G33" s="60"/>
      <c r="H33" s="60"/>
      <c r="I33" s="60"/>
      <c r="J33" s="557"/>
      <c r="K33" s="558"/>
      <c r="L33" s="558"/>
      <c r="M33" s="558"/>
      <c r="N33" s="558"/>
      <c r="O33" s="558"/>
      <c r="P33" s="558"/>
      <c r="Q33" s="558"/>
      <c r="R33" s="558"/>
      <c r="S33" s="558"/>
      <c r="T33" s="558"/>
      <c r="U33" s="558"/>
      <c r="V33" s="558"/>
      <c r="W33" s="558"/>
      <c r="X33" s="558"/>
      <c r="Y33" s="558"/>
      <c r="Z33" s="556"/>
      <c r="AA33" s="556"/>
      <c r="AB33" s="556"/>
    </row>
    <row r="34" spans="1:28" ht="26.4" x14ac:dyDescent="0.25">
      <c r="A34" s="25"/>
      <c r="B34" s="60" t="s">
        <v>303</v>
      </c>
      <c r="C34" s="60"/>
      <c r="D34" s="60"/>
      <c r="E34" s="60"/>
      <c r="F34" s="60"/>
      <c r="G34" s="60"/>
      <c r="H34" s="60"/>
      <c r="I34" s="60"/>
      <c r="J34" s="557"/>
      <c r="K34" s="558"/>
      <c r="L34" s="558"/>
      <c r="M34" s="558"/>
      <c r="N34" s="558"/>
      <c r="O34" s="558"/>
      <c r="P34" s="558"/>
      <c r="Q34" s="558"/>
      <c r="R34" s="558"/>
      <c r="S34" s="558"/>
      <c r="T34" s="558"/>
      <c r="U34" s="558"/>
      <c r="V34" s="558"/>
      <c r="W34" s="558"/>
      <c r="X34" s="558"/>
      <c r="Y34" s="558"/>
      <c r="Z34" s="556"/>
      <c r="AA34" s="556"/>
      <c r="AB34" s="556"/>
    </row>
    <row r="35" spans="1:28" x14ac:dyDescent="0.25">
      <c r="A35" s="25"/>
      <c r="E35" s="60"/>
      <c r="J35" s="557"/>
      <c r="K35" s="558"/>
      <c r="L35" s="558"/>
      <c r="M35" s="558"/>
      <c r="N35" s="558"/>
      <c r="O35" s="558"/>
      <c r="P35" s="558"/>
      <c r="Q35" s="558"/>
      <c r="R35" s="558"/>
      <c r="S35" s="558"/>
      <c r="T35" s="558"/>
      <c r="U35" s="558"/>
      <c r="V35" s="558"/>
      <c r="W35" s="558"/>
      <c r="X35" s="558"/>
      <c r="Y35" s="558"/>
      <c r="Z35" s="556"/>
      <c r="AA35" s="556"/>
      <c r="AB35" s="556"/>
    </row>
    <row r="36" spans="1:28" hidden="1" x14ac:dyDescent="0.25">
      <c r="A36" s="25"/>
      <c r="J36" s="557"/>
      <c r="K36" s="558"/>
      <c r="L36" s="558"/>
      <c r="M36" s="558"/>
      <c r="N36" s="558"/>
      <c r="O36" s="558"/>
      <c r="P36" s="558"/>
      <c r="Q36" s="558"/>
      <c r="R36" s="558"/>
      <c r="S36" s="558"/>
      <c r="T36" s="558"/>
      <c r="U36" s="558"/>
      <c r="V36" s="558"/>
      <c r="W36" s="558"/>
      <c r="X36" s="558"/>
      <c r="Y36" s="558"/>
      <c r="Z36" s="558"/>
      <c r="AA36" s="558"/>
      <c r="AB36" s="558"/>
    </row>
    <row r="37" spans="1:28" hidden="1" x14ac:dyDescent="0.25">
      <c r="A37" s="25"/>
      <c r="J37" s="557"/>
      <c r="K37" s="558"/>
      <c r="L37" s="558"/>
      <c r="M37" s="558"/>
      <c r="N37" s="558"/>
      <c r="O37" s="558"/>
      <c r="P37" s="558"/>
      <c r="Q37" s="558"/>
      <c r="R37" s="558"/>
      <c r="S37" s="558"/>
      <c r="T37" s="558"/>
      <c r="U37" s="558"/>
      <c r="V37" s="558"/>
      <c r="W37" s="558"/>
      <c r="X37" s="558"/>
      <c r="Y37" s="558"/>
      <c r="Z37" s="558"/>
      <c r="AA37" s="558"/>
      <c r="AB37" s="558"/>
    </row>
    <row r="38" spans="1:28" hidden="1" x14ac:dyDescent="0.25">
      <c r="A38" s="25"/>
      <c r="J38" s="556"/>
      <c r="K38" s="556"/>
      <c r="L38" s="556"/>
      <c r="M38" s="556"/>
      <c r="N38" s="556"/>
      <c r="O38" s="556"/>
      <c r="P38" s="556"/>
      <c r="Q38" s="556"/>
      <c r="R38" s="556"/>
      <c r="S38" s="556"/>
      <c r="T38" s="556"/>
      <c r="U38" s="556"/>
      <c r="V38" s="556"/>
      <c r="W38" s="556"/>
      <c r="X38" s="556"/>
      <c r="Y38" s="556"/>
      <c r="Z38" s="556"/>
      <c r="AA38" s="556"/>
      <c r="AB38" s="556"/>
    </row>
    <row r="39" spans="1:28" hidden="1" x14ac:dyDescent="0.25">
      <c r="A39" s="24"/>
      <c r="J39" s="557"/>
      <c r="K39" s="558"/>
      <c r="L39" s="558"/>
      <c r="M39" s="558"/>
      <c r="N39" s="558"/>
      <c r="O39" s="558"/>
      <c r="P39" s="558"/>
      <c r="Q39" s="558"/>
      <c r="R39" s="558"/>
      <c r="S39" s="556"/>
      <c r="T39" s="556"/>
      <c r="U39" s="556"/>
      <c r="V39" s="556"/>
      <c r="W39" s="556"/>
      <c r="X39" s="556"/>
      <c r="Y39" s="556"/>
      <c r="Z39" s="556"/>
      <c r="AA39" s="556"/>
      <c r="AB39" s="556"/>
    </row>
    <row r="40" spans="1:28" hidden="1" x14ac:dyDescent="0.25">
      <c r="A40" s="25"/>
      <c r="J40" s="557"/>
      <c r="K40" s="558"/>
      <c r="L40" s="558"/>
      <c r="M40" s="558"/>
      <c r="N40" s="558"/>
      <c r="O40" s="558"/>
      <c r="P40" s="558"/>
      <c r="Q40" s="558"/>
      <c r="R40" s="558"/>
      <c r="S40" s="558"/>
      <c r="T40" s="558"/>
      <c r="U40" s="558"/>
      <c r="V40" s="558"/>
      <c r="W40" s="558"/>
      <c r="X40" s="558"/>
      <c r="Y40" s="558"/>
      <c r="Z40" s="556"/>
      <c r="AA40" s="556"/>
      <c r="AB40" s="556"/>
    </row>
    <row r="41" spans="1:28" hidden="1" x14ac:dyDescent="0.25">
      <c r="A41" s="25"/>
      <c r="J41" s="557"/>
      <c r="K41" s="558"/>
      <c r="L41" s="558"/>
      <c r="M41" s="558"/>
      <c r="N41" s="558"/>
      <c r="O41" s="558"/>
      <c r="P41" s="558"/>
      <c r="Q41" s="558"/>
      <c r="R41" s="558"/>
      <c r="S41" s="558"/>
      <c r="T41" s="558"/>
      <c r="U41" s="558"/>
      <c r="V41" s="558"/>
      <c r="W41" s="558"/>
      <c r="X41" s="558"/>
      <c r="Y41" s="558"/>
      <c r="Z41" s="556"/>
      <c r="AA41" s="556"/>
      <c r="AB41" s="556"/>
    </row>
    <row r="42" spans="1:28" hidden="1" x14ac:dyDescent="0.25">
      <c r="A42" s="25"/>
      <c r="J42" s="557"/>
      <c r="K42" s="558"/>
      <c r="L42" s="558"/>
      <c r="M42" s="558"/>
      <c r="N42" s="558"/>
      <c r="O42" s="558"/>
      <c r="P42" s="558"/>
      <c r="Q42" s="558"/>
      <c r="R42" s="558"/>
      <c r="S42" s="558"/>
      <c r="T42" s="558"/>
      <c r="U42" s="558"/>
      <c r="V42" s="558"/>
      <c r="W42" s="558"/>
      <c r="X42" s="558"/>
      <c r="Y42" s="558"/>
      <c r="Z42" s="556"/>
      <c r="AA42" s="556"/>
      <c r="AB42" s="556"/>
    </row>
    <row r="43" spans="1:28" hidden="1" x14ac:dyDescent="0.25">
      <c r="A43" s="25"/>
      <c r="J43" s="557"/>
      <c r="K43" s="558"/>
      <c r="L43" s="558"/>
      <c r="M43" s="558"/>
      <c r="N43" s="558"/>
      <c r="O43" s="558"/>
      <c r="P43" s="558"/>
      <c r="Q43" s="558"/>
      <c r="R43" s="558"/>
      <c r="S43" s="558"/>
      <c r="T43" s="558"/>
      <c r="U43" s="558"/>
      <c r="V43" s="558"/>
      <c r="W43" s="558"/>
      <c r="X43" s="558"/>
      <c r="Y43" s="558"/>
      <c r="Z43" s="556"/>
      <c r="AA43" s="556"/>
      <c r="AB43" s="556"/>
    </row>
    <row r="46" spans="1:28" ht="17.399999999999999" x14ac:dyDescent="0.3">
      <c r="Q46" s="21"/>
      <c r="R46" s="21"/>
    </row>
    <row r="48" spans="1:28" x14ac:dyDescent="0.25">
      <c r="O48" s="23"/>
      <c r="P48" s="23"/>
      <c r="Q48" s="23"/>
      <c r="R48" s="23"/>
      <c r="S48" s="23"/>
      <c r="T48" s="23"/>
      <c r="U48" s="23"/>
      <c r="V48" s="23"/>
    </row>
    <row r="49" spans="15:26" x14ac:dyDescent="0.25">
      <c r="O49" s="547"/>
      <c r="P49" s="547"/>
      <c r="Q49" s="547"/>
      <c r="R49" s="547"/>
      <c r="S49" s="547"/>
      <c r="T49" s="547"/>
      <c r="U49" s="547"/>
      <c r="V49" s="548"/>
      <c r="W49" s="548"/>
      <c r="X49" s="548"/>
    </row>
    <row r="50" spans="15:26" x14ac:dyDescent="0.25">
      <c r="O50" s="23"/>
    </row>
    <row r="51" spans="15:26" x14ac:dyDescent="0.25">
      <c r="O51" s="552"/>
      <c r="P51" s="556"/>
      <c r="Q51" s="556"/>
      <c r="R51" s="556"/>
      <c r="S51" s="556"/>
      <c r="T51" s="556"/>
      <c r="U51" s="556"/>
      <c r="V51" s="556"/>
      <c r="W51" s="556"/>
      <c r="X51" s="556"/>
      <c r="Y51" s="556"/>
      <c r="Z51" s="556"/>
    </row>
    <row r="52" spans="15:26" x14ac:dyDescent="0.25">
      <c r="O52" s="23"/>
    </row>
    <row r="53" spans="15:26" x14ac:dyDescent="0.25">
      <c r="O53" s="552"/>
      <c r="P53" s="548"/>
      <c r="Q53" s="548"/>
      <c r="R53" s="548"/>
      <c r="S53" s="548"/>
      <c r="T53" s="548"/>
      <c r="U53" s="548"/>
      <c r="V53" s="548"/>
      <c r="W53" s="548"/>
      <c r="X53" s="548"/>
    </row>
    <row r="54" spans="15:26" x14ac:dyDescent="0.25">
      <c r="O54" s="23"/>
    </row>
    <row r="55" spans="15:26" x14ac:dyDescent="0.25">
      <c r="O55" s="552"/>
      <c r="P55" s="548"/>
      <c r="Q55" s="548"/>
      <c r="R55" s="548"/>
      <c r="S55" s="548"/>
      <c r="T55" s="548"/>
      <c r="U55" s="548"/>
      <c r="V55" s="548"/>
      <c r="W55" s="548"/>
      <c r="X55" s="548"/>
    </row>
    <row r="56" spans="15:26" x14ac:dyDescent="0.25">
      <c r="O56" s="23"/>
      <c r="P56" s="23"/>
    </row>
    <row r="57" spans="15:26" x14ac:dyDescent="0.25">
      <c r="O57" s="552"/>
      <c r="P57" s="552"/>
      <c r="Q57" s="548"/>
      <c r="R57" s="548"/>
      <c r="S57" s="548"/>
      <c r="T57" s="548"/>
      <c r="U57" s="548"/>
      <c r="V57" s="548"/>
      <c r="W57" s="548"/>
      <c r="X57" s="548"/>
    </row>
    <row r="59" spans="15:26" x14ac:dyDescent="0.25">
      <c r="O59" s="51"/>
      <c r="P59" s="51"/>
      <c r="Q59" s="51"/>
      <c r="R59" s="51"/>
      <c r="S59" s="51"/>
      <c r="T59" s="51"/>
      <c r="U59" s="51"/>
      <c r="V59" s="51"/>
      <c r="W59" s="51"/>
      <c r="X59" s="51"/>
      <c r="Y59" s="51"/>
      <c r="Z59" s="51"/>
    </row>
    <row r="74" spans="1:1" ht="15" customHeight="1" x14ac:dyDescent="0.25">
      <c r="A74" s="6" t="s">
        <v>98</v>
      </c>
    </row>
  </sheetData>
  <mergeCells count="21">
    <mergeCell ref="O53:X53"/>
    <mergeCell ref="O55:X55"/>
    <mergeCell ref="O57:X57"/>
    <mergeCell ref="J40:AB40"/>
    <mergeCell ref="J41:AB41"/>
    <mergeCell ref="J42:AB42"/>
    <mergeCell ref="J43:AB43"/>
    <mergeCell ref="O49:X49"/>
    <mergeCell ref="O51:Z51"/>
    <mergeCell ref="J39:AB39"/>
    <mergeCell ref="J28:AB28"/>
    <mergeCell ref="J29:AB29"/>
    <mergeCell ref="J30:AB30"/>
    <mergeCell ref="J31:AB31"/>
    <mergeCell ref="J32:AB32"/>
    <mergeCell ref="J33:AB33"/>
    <mergeCell ref="J34:AB34"/>
    <mergeCell ref="J35:AB35"/>
    <mergeCell ref="J36:AB36"/>
    <mergeCell ref="J37:AB37"/>
    <mergeCell ref="J38:AB38"/>
  </mergeCells>
  <dataValidations count="1">
    <dataValidation type="list" allowBlank="1" showInputMessage="1" showErrorMessage="1" sqref="C2:C19">
      <formula1>"Oui,Non,Pas"</formula1>
    </dataValidation>
  </dataValidations>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17" workbookViewId="0">
      <selection activeCell="L18" sqref="L18"/>
    </sheetView>
  </sheetViews>
  <sheetFormatPr baseColWidth="10" defaultColWidth="11.5546875" defaultRowHeight="13.2" x14ac:dyDescent="0.25"/>
  <cols>
    <col min="1" max="16384" width="11.5546875" style="7"/>
  </cols>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6"/>
  <sheetViews>
    <sheetView workbookViewId="0">
      <selection activeCell="L18" sqref="L18"/>
    </sheetView>
  </sheetViews>
  <sheetFormatPr baseColWidth="10" defaultColWidth="11.5546875" defaultRowHeight="13.2" x14ac:dyDescent="0.25"/>
  <cols>
    <col min="1" max="1" width="11.5546875" style="7"/>
    <col min="2" max="2" width="120.88671875" style="7" customWidth="1"/>
    <col min="3" max="4" width="9.44140625" style="7" customWidth="1"/>
    <col min="5" max="5" width="67.5546875" style="7" customWidth="1"/>
    <col min="6" max="9" width="11" style="7" customWidth="1"/>
    <col min="10" max="16384" width="11.5546875" style="7"/>
  </cols>
  <sheetData>
    <row r="1" spans="1:28" ht="15.75" customHeight="1" thickBot="1" x14ac:dyDescent="0.3">
      <c r="A1" s="25"/>
      <c r="B1" s="61" t="s">
        <v>304</v>
      </c>
      <c r="C1" s="27" t="s">
        <v>73</v>
      </c>
      <c r="D1" s="30"/>
      <c r="E1" s="78" t="s">
        <v>7</v>
      </c>
      <c r="F1" s="78" t="s">
        <v>2</v>
      </c>
      <c r="G1" s="78" t="s">
        <v>99</v>
      </c>
      <c r="H1" s="78" t="s">
        <v>4</v>
      </c>
      <c r="I1" s="78" t="s">
        <v>56</v>
      </c>
      <c r="J1" s="78" t="s">
        <v>6</v>
      </c>
      <c r="K1" s="78" t="s">
        <v>58</v>
      </c>
      <c r="L1" s="30"/>
      <c r="M1" s="30"/>
      <c r="N1" s="30"/>
      <c r="O1" s="30"/>
      <c r="P1" s="31"/>
      <c r="Q1" s="30"/>
      <c r="R1" s="30"/>
      <c r="S1" s="27" t="s">
        <v>12</v>
      </c>
      <c r="T1" s="25"/>
      <c r="U1" s="25"/>
      <c r="V1" s="25"/>
      <c r="W1" s="25"/>
      <c r="X1" s="25"/>
      <c r="Y1" s="25"/>
      <c r="Z1" s="25"/>
      <c r="AA1" s="25"/>
      <c r="AB1" s="25"/>
    </row>
    <row r="2" spans="1:28" ht="13.8" thickBot="1" x14ac:dyDescent="0.3">
      <c r="A2" s="25"/>
      <c r="B2" s="7" t="s">
        <v>305</v>
      </c>
      <c r="C2" s="34" t="s">
        <v>60</v>
      </c>
      <c r="E2" s="69" t="s">
        <v>306</v>
      </c>
      <c r="F2" s="71">
        <f>SUM(F3:F5)</f>
        <v>4</v>
      </c>
      <c r="G2" s="71">
        <f>SUM(G3:G5)</f>
        <v>1</v>
      </c>
      <c r="H2" s="71">
        <f>SUM(H3:H5)</f>
        <v>3</v>
      </c>
      <c r="I2" s="71">
        <f>SUM(F2:H2)</f>
        <v>8</v>
      </c>
      <c r="J2" s="38">
        <f>IF(L14=0,0,SUM(J3:J5)/L14)</f>
        <v>2.9166666666666665</v>
      </c>
      <c r="K2" s="47"/>
      <c r="S2" s="11"/>
    </row>
    <row r="3" spans="1:28" ht="13.8" thickBot="1" x14ac:dyDescent="0.3">
      <c r="A3" s="25"/>
      <c r="B3" s="7" t="s">
        <v>307</v>
      </c>
      <c r="C3" s="34" t="s">
        <v>63</v>
      </c>
      <c r="E3" s="47" t="s">
        <v>308</v>
      </c>
      <c r="F3" s="47">
        <f>COUNTIF(C2:C5,"Oui")</f>
        <v>3</v>
      </c>
      <c r="G3" s="47">
        <f>COUNTIF(C2:C5,"Non")</f>
        <v>1</v>
      </c>
      <c r="H3" s="47">
        <f>COUNTIF(C2:C5,"Pas")</f>
        <v>0</v>
      </c>
      <c r="I3" s="47">
        <f>SUM(F3:H3)</f>
        <v>4</v>
      </c>
      <c r="J3" s="38">
        <f>IF(H3=I3,0,5*(F3/SUM(F3:G3)))</f>
        <v>3.75</v>
      </c>
      <c r="K3" s="47"/>
      <c r="S3" s="17"/>
    </row>
    <row r="4" spans="1:28" ht="13.8" thickBot="1" x14ac:dyDescent="0.3">
      <c r="A4" s="25"/>
      <c r="B4" s="7" t="s">
        <v>309</v>
      </c>
      <c r="C4" s="34" t="s">
        <v>60</v>
      </c>
      <c r="E4" s="47" t="s">
        <v>310</v>
      </c>
      <c r="F4" s="47">
        <f>COUNTIF(C6:C7,"Oui")</f>
        <v>1</v>
      </c>
      <c r="G4" s="47">
        <f>COUNTIF(C6:C7,"Non")</f>
        <v>0</v>
      </c>
      <c r="H4" s="47">
        <f>COUNTIF(C6:C7,"Pas")</f>
        <v>1</v>
      </c>
      <c r="I4" s="47">
        <f>SUM(F4:H4)</f>
        <v>2</v>
      </c>
      <c r="J4" s="72">
        <f>IF(H4=I4,0,5*(F4/SUM(F4:G4)))</f>
        <v>5</v>
      </c>
      <c r="K4" s="47"/>
      <c r="S4" s="17"/>
    </row>
    <row r="5" spans="1:28" ht="12.75" customHeight="1" thickBot="1" x14ac:dyDescent="0.3">
      <c r="A5" s="25"/>
      <c r="B5" s="7" t="s">
        <v>311</v>
      </c>
      <c r="C5" s="34" t="s">
        <v>60</v>
      </c>
      <c r="E5" s="47" t="s">
        <v>312</v>
      </c>
      <c r="F5" s="47">
        <f>COUNTIF(C8:C9,"Oui")</f>
        <v>0</v>
      </c>
      <c r="G5" s="47">
        <f>COUNTIF(C8:C9,"Non")</f>
        <v>0</v>
      </c>
      <c r="H5" s="47">
        <f>COUNTIF(C8:C9,"Pas")</f>
        <v>2</v>
      </c>
      <c r="I5" s="47">
        <f>SUM(F5:H5)</f>
        <v>2</v>
      </c>
      <c r="J5" s="72">
        <f>IF(H5=I5,0,5*(F5/SUM(F5:G5)))</f>
        <v>0</v>
      </c>
      <c r="K5" s="47"/>
      <c r="S5" s="17"/>
    </row>
    <row r="6" spans="1:28" ht="12.75" customHeight="1" thickBot="1" x14ac:dyDescent="0.3">
      <c r="A6" s="25"/>
      <c r="B6" s="7" t="s">
        <v>313</v>
      </c>
      <c r="C6" s="34" t="s">
        <v>69</v>
      </c>
      <c r="J6" s="56"/>
      <c r="S6" s="17"/>
    </row>
    <row r="7" spans="1:28" ht="14.25" customHeight="1" thickBot="1" x14ac:dyDescent="0.3">
      <c r="A7" s="25"/>
      <c r="B7" s="7" t="s">
        <v>314</v>
      </c>
      <c r="C7" s="34" t="s">
        <v>60</v>
      </c>
      <c r="J7" s="56"/>
      <c r="S7" s="17"/>
    </row>
    <row r="8" spans="1:28" ht="15" customHeight="1" thickBot="1" x14ac:dyDescent="0.3">
      <c r="A8" s="25"/>
      <c r="B8" s="7" t="s">
        <v>315</v>
      </c>
      <c r="C8" s="34" t="s">
        <v>69</v>
      </c>
      <c r="J8" s="56"/>
      <c r="S8" s="17"/>
    </row>
    <row r="9" spans="1:28" ht="14.25" customHeight="1" thickBot="1" x14ac:dyDescent="0.3">
      <c r="A9" s="25"/>
      <c r="B9" s="7" t="s">
        <v>316</v>
      </c>
      <c r="C9" s="34" t="s">
        <v>69</v>
      </c>
      <c r="J9" s="56"/>
      <c r="S9" s="17" t="s">
        <v>12</v>
      </c>
    </row>
    <row r="10" spans="1:28" ht="14.25" customHeight="1" x14ac:dyDescent="0.25">
      <c r="A10" s="25"/>
      <c r="J10" s="56"/>
      <c r="S10" s="8"/>
    </row>
    <row r="11" spans="1:28" ht="14.25" customHeight="1" x14ac:dyDescent="0.25">
      <c r="A11" s="25"/>
      <c r="J11" s="56"/>
      <c r="S11" s="8"/>
    </row>
    <row r="12" spans="1:28" ht="18" customHeight="1" x14ac:dyDescent="0.25">
      <c r="A12" s="25"/>
      <c r="J12" s="56"/>
      <c r="S12" s="8"/>
    </row>
    <row r="13" spans="1:28" ht="15.75" customHeight="1" x14ac:dyDescent="0.25">
      <c r="A13" s="25"/>
      <c r="J13" s="56"/>
    </row>
    <row r="14" spans="1:28" ht="15.75" customHeight="1" x14ac:dyDescent="0.25">
      <c r="A14" s="25"/>
      <c r="J14" s="56"/>
      <c r="L14" s="7">
        <f>COUNTIF(J3:J5,"&gt;-1")</f>
        <v>3</v>
      </c>
    </row>
    <row r="15" spans="1:28" ht="16.5" customHeight="1" x14ac:dyDescent="0.25">
      <c r="A15" s="25"/>
      <c r="J15" s="56"/>
    </row>
    <row r="16" spans="1:28" ht="18" customHeight="1" x14ac:dyDescent="0.25">
      <c r="A16" s="25"/>
      <c r="J16" s="56"/>
    </row>
    <row r="17" spans="1:28" ht="15.75" customHeight="1" x14ac:dyDescent="0.25">
      <c r="A17" s="25"/>
      <c r="J17" s="56"/>
    </row>
    <row r="18" spans="1:28" x14ac:dyDescent="0.25">
      <c r="J18" s="17"/>
    </row>
    <row r="19" spans="1:28" ht="14.25" customHeight="1" x14ac:dyDescent="0.25">
      <c r="J19" s="17"/>
    </row>
    <row r="20" spans="1:28" ht="52.8" x14ac:dyDescent="0.25">
      <c r="A20" s="24" t="s">
        <v>92</v>
      </c>
      <c r="B20" s="60" t="s">
        <v>317</v>
      </c>
      <c r="C20" s="60"/>
      <c r="D20" s="60"/>
      <c r="F20" s="60"/>
      <c r="G20" s="60"/>
      <c r="H20" s="60"/>
      <c r="I20" s="60"/>
      <c r="J20" s="557"/>
      <c r="K20" s="558"/>
      <c r="L20" s="558"/>
      <c r="M20" s="558"/>
      <c r="N20" s="558"/>
      <c r="O20" s="558"/>
      <c r="P20" s="558"/>
      <c r="Q20" s="558"/>
      <c r="R20" s="558"/>
      <c r="S20" s="556"/>
      <c r="T20" s="556"/>
      <c r="U20" s="556"/>
      <c r="V20" s="556"/>
      <c r="W20" s="556"/>
      <c r="X20" s="556"/>
      <c r="Y20" s="556"/>
      <c r="Z20" s="556"/>
      <c r="AA20" s="556"/>
      <c r="AB20" s="556"/>
    </row>
    <row r="21" spans="1:28" ht="26.4" x14ac:dyDescent="0.25">
      <c r="A21" s="25"/>
      <c r="B21" s="60" t="s">
        <v>318</v>
      </c>
      <c r="C21" s="60"/>
      <c r="D21" s="60"/>
      <c r="E21" s="60"/>
      <c r="F21" s="60"/>
      <c r="G21" s="60"/>
      <c r="H21" s="60"/>
      <c r="I21" s="60"/>
      <c r="J21" s="557"/>
      <c r="K21" s="558"/>
      <c r="L21" s="558"/>
      <c r="M21" s="558"/>
      <c r="N21" s="558"/>
      <c r="O21" s="558"/>
      <c r="P21" s="558"/>
      <c r="Q21" s="558"/>
      <c r="R21" s="558"/>
      <c r="S21" s="558"/>
      <c r="T21" s="558"/>
      <c r="U21" s="558"/>
      <c r="V21" s="558"/>
      <c r="W21" s="558"/>
      <c r="X21" s="558"/>
      <c r="Y21" s="558"/>
      <c r="Z21" s="556"/>
      <c r="AA21" s="556"/>
      <c r="AB21" s="556"/>
    </row>
    <row r="22" spans="1:28" ht="26.4" x14ac:dyDescent="0.25">
      <c r="A22" s="25"/>
      <c r="B22" s="60" t="s">
        <v>319</v>
      </c>
      <c r="C22" s="60"/>
      <c r="D22" s="60"/>
      <c r="E22" s="60"/>
      <c r="F22" s="60"/>
      <c r="G22" s="60"/>
      <c r="H22" s="60"/>
      <c r="I22" s="60"/>
      <c r="J22" s="557"/>
      <c r="K22" s="558"/>
      <c r="L22" s="558"/>
      <c r="M22" s="558"/>
      <c r="N22" s="558"/>
      <c r="O22" s="558"/>
      <c r="P22" s="558"/>
      <c r="Q22" s="558"/>
      <c r="R22" s="558"/>
      <c r="S22" s="558"/>
      <c r="T22" s="558"/>
      <c r="U22" s="558"/>
      <c r="V22" s="558"/>
      <c r="W22" s="558"/>
      <c r="X22" s="558"/>
      <c r="Y22" s="558"/>
      <c r="Z22" s="556"/>
      <c r="AA22" s="556"/>
      <c r="AB22" s="556"/>
    </row>
    <row r="23" spans="1:28" x14ac:dyDescent="0.25">
      <c r="A23" s="25"/>
      <c r="E23" s="60"/>
      <c r="J23" s="557"/>
      <c r="K23" s="558"/>
      <c r="L23" s="558"/>
      <c r="M23" s="558"/>
      <c r="N23" s="558"/>
      <c r="O23" s="558"/>
      <c r="P23" s="558"/>
      <c r="Q23" s="558"/>
      <c r="R23" s="558"/>
      <c r="S23" s="558"/>
      <c r="T23" s="558"/>
      <c r="U23" s="558"/>
      <c r="V23" s="558"/>
      <c r="W23" s="558"/>
      <c r="X23" s="558"/>
      <c r="Y23" s="558"/>
      <c r="Z23" s="556"/>
      <c r="AA23" s="556"/>
      <c r="AB23" s="556"/>
    </row>
    <row r="24" spans="1:28" hidden="1" x14ac:dyDescent="0.25">
      <c r="A24" s="25"/>
      <c r="J24" s="557"/>
      <c r="K24" s="558"/>
      <c r="L24" s="558"/>
      <c r="M24" s="558"/>
      <c r="N24" s="558"/>
      <c r="O24" s="558"/>
      <c r="P24" s="558"/>
      <c r="Q24" s="558"/>
      <c r="R24" s="558"/>
      <c r="S24" s="558"/>
      <c r="T24" s="558"/>
      <c r="U24" s="558"/>
      <c r="V24" s="558"/>
      <c r="W24" s="558"/>
      <c r="X24" s="558"/>
      <c r="Y24" s="558"/>
      <c r="Z24" s="556"/>
      <c r="AA24" s="556"/>
      <c r="AB24" s="556"/>
    </row>
    <row r="25" spans="1:28" hidden="1" x14ac:dyDescent="0.25">
      <c r="A25" s="25"/>
      <c r="J25" s="557"/>
      <c r="K25" s="558"/>
      <c r="L25" s="558"/>
      <c r="M25" s="558"/>
      <c r="N25" s="558"/>
      <c r="O25" s="558"/>
      <c r="P25" s="558"/>
      <c r="Q25" s="558"/>
      <c r="R25" s="558"/>
      <c r="S25" s="558"/>
      <c r="T25" s="558"/>
      <c r="U25" s="558"/>
      <c r="V25" s="558"/>
      <c r="W25" s="558"/>
      <c r="X25" s="558"/>
      <c r="Y25" s="558"/>
      <c r="Z25" s="556"/>
      <c r="AA25" s="556"/>
      <c r="AB25" s="556"/>
    </row>
    <row r="26" spans="1:28" hidden="1" x14ac:dyDescent="0.25">
      <c r="A26" s="25"/>
      <c r="J26" s="557"/>
      <c r="K26" s="558"/>
      <c r="L26" s="558"/>
      <c r="M26" s="558"/>
      <c r="N26" s="558"/>
      <c r="O26" s="558"/>
      <c r="P26" s="558"/>
      <c r="Q26" s="558"/>
      <c r="R26" s="558"/>
      <c r="S26" s="558"/>
      <c r="T26" s="558"/>
      <c r="U26" s="558"/>
      <c r="V26" s="558"/>
      <c r="W26" s="558"/>
      <c r="X26" s="558"/>
      <c r="Y26" s="558"/>
      <c r="Z26" s="556"/>
      <c r="AA26" s="556"/>
      <c r="AB26" s="556"/>
    </row>
    <row r="27" spans="1:28" hidden="1" x14ac:dyDescent="0.25">
      <c r="A27" s="25"/>
      <c r="J27" s="557"/>
      <c r="K27" s="558"/>
      <c r="L27" s="558"/>
      <c r="M27" s="558"/>
      <c r="N27" s="558"/>
      <c r="O27" s="558"/>
      <c r="P27" s="558"/>
      <c r="Q27" s="558"/>
      <c r="R27" s="558"/>
      <c r="S27" s="558"/>
      <c r="T27" s="558"/>
      <c r="U27" s="558"/>
      <c r="V27" s="558"/>
      <c r="W27" s="558"/>
      <c r="X27" s="558"/>
      <c r="Y27" s="558"/>
      <c r="Z27" s="556"/>
      <c r="AA27" s="556"/>
      <c r="AB27" s="556"/>
    </row>
    <row r="28" spans="1:28" hidden="1" x14ac:dyDescent="0.25">
      <c r="A28" s="25"/>
      <c r="J28" s="557"/>
      <c r="K28" s="558"/>
      <c r="L28" s="558"/>
      <c r="M28" s="558"/>
      <c r="N28" s="558"/>
      <c r="O28" s="558"/>
      <c r="P28" s="558"/>
      <c r="Q28" s="558"/>
      <c r="R28" s="558"/>
      <c r="S28" s="558"/>
      <c r="T28" s="558"/>
      <c r="U28" s="558"/>
      <c r="V28" s="558"/>
      <c r="W28" s="558"/>
      <c r="X28" s="558"/>
      <c r="Y28" s="558"/>
      <c r="Z28" s="558"/>
      <c r="AA28" s="558"/>
      <c r="AB28" s="558"/>
    </row>
    <row r="29" spans="1:28" hidden="1" x14ac:dyDescent="0.25">
      <c r="A29" s="25"/>
      <c r="J29" s="557"/>
      <c r="K29" s="558"/>
      <c r="L29" s="558"/>
      <c r="M29" s="558"/>
      <c r="N29" s="558"/>
      <c r="O29" s="558"/>
      <c r="P29" s="558"/>
      <c r="Q29" s="558"/>
      <c r="R29" s="558"/>
      <c r="S29" s="558"/>
      <c r="T29" s="558"/>
      <c r="U29" s="558"/>
      <c r="V29" s="558"/>
      <c r="W29" s="558"/>
      <c r="X29" s="558"/>
      <c r="Y29" s="558"/>
      <c r="Z29" s="558"/>
      <c r="AA29" s="558"/>
      <c r="AB29" s="558"/>
    </row>
    <row r="30" spans="1:28" hidden="1" x14ac:dyDescent="0.25">
      <c r="A30" s="25"/>
      <c r="J30" s="556"/>
      <c r="K30" s="556"/>
      <c r="L30" s="556"/>
      <c r="M30" s="556"/>
      <c r="N30" s="556"/>
      <c r="O30" s="556"/>
      <c r="P30" s="556"/>
      <c r="Q30" s="556"/>
      <c r="R30" s="556"/>
      <c r="S30" s="556"/>
      <c r="T30" s="556"/>
      <c r="U30" s="556"/>
      <c r="V30" s="556"/>
      <c r="W30" s="556"/>
      <c r="X30" s="556"/>
      <c r="Y30" s="556"/>
      <c r="Z30" s="556"/>
      <c r="AA30" s="556"/>
      <c r="AB30" s="556"/>
    </row>
    <row r="31" spans="1:28" hidden="1" x14ac:dyDescent="0.25">
      <c r="A31" s="24"/>
      <c r="J31" s="557"/>
      <c r="K31" s="558"/>
      <c r="L31" s="558"/>
      <c r="M31" s="558"/>
      <c r="N31" s="558"/>
      <c r="O31" s="558"/>
      <c r="P31" s="558"/>
      <c r="Q31" s="558"/>
      <c r="R31" s="558"/>
      <c r="S31" s="556"/>
      <c r="T31" s="556"/>
      <c r="U31" s="556"/>
      <c r="V31" s="556"/>
      <c r="W31" s="556"/>
      <c r="X31" s="556"/>
      <c r="Y31" s="556"/>
      <c r="Z31" s="556"/>
      <c r="AA31" s="556"/>
      <c r="AB31" s="556"/>
    </row>
    <row r="32" spans="1:28" hidden="1" x14ac:dyDescent="0.25">
      <c r="A32" s="25"/>
      <c r="J32" s="557"/>
      <c r="K32" s="558"/>
      <c r="L32" s="558"/>
      <c r="M32" s="558"/>
      <c r="N32" s="558"/>
      <c r="O32" s="558"/>
      <c r="P32" s="558"/>
      <c r="Q32" s="558"/>
      <c r="R32" s="558"/>
      <c r="S32" s="558"/>
      <c r="T32" s="558"/>
      <c r="U32" s="558"/>
      <c r="V32" s="558"/>
      <c r="W32" s="558"/>
      <c r="X32" s="558"/>
      <c r="Y32" s="558"/>
      <c r="Z32" s="556"/>
      <c r="AA32" s="556"/>
      <c r="AB32" s="556"/>
    </row>
    <row r="33" spans="1:28" hidden="1" x14ac:dyDescent="0.25">
      <c r="A33" s="25"/>
      <c r="J33" s="557"/>
      <c r="K33" s="558"/>
      <c r="L33" s="558"/>
      <c r="M33" s="558"/>
      <c r="N33" s="558"/>
      <c r="O33" s="558"/>
      <c r="P33" s="558"/>
      <c r="Q33" s="558"/>
      <c r="R33" s="558"/>
      <c r="S33" s="558"/>
      <c r="T33" s="558"/>
      <c r="U33" s="558"/>
      <c r="V33" s="558"/>
      <c r="W33" s="558"/>
      <c r="X33" s="558"/>
      <c r="Y33" s="558"/>
      <c r="Z33" s="556"/>
      <c r="AA33" s="556"/>
      <c r="AB33" s="556"/>
    </row>
    <row r="34" spans="1:28" hidden="1" x14ac:dyDescent="0.25">
      <c r="A34" s="25"/>
      <c r="J34" s="557"/>
      <c r="K34" s="558"/>
      <c r="L34" s="558"/>
      <c r="M34" s="558"/>
      <c r="N34" s="558"/>
      <c r="O34" s="558"/>
      <c r="P34" s="558"/>
      <c r="Q34" s="558"/>
      <c r="R34" s="558"/>
      <c r="S34" s="558"/>
      <c r="T34" s="558"/>
      <c r="U34" s="558"/>
      <c r="V34" s="558"/>
      <c r="W34" s="558"/>
      <c r="X34" s="558"/>
      <c r="Y34" s="558"/>
      <c r="Z34" s="556"/>
      <c r="AA34" s="556"/>
      <c r="AB34" s="556"/>
    </row>
    <row r="35" spans="1:28" hidden="1" x14ac:dyDescent="0.25">
      <c r="A35" s="25"/>
      <c r="J35" s="557"/>
      <c r="K35" s="558"/>
      <c r="L35" s="558"/>
      <c r="M35" s="558"/>
      <c r="N35" s="558"/>
      <c r="O35" s="558"/>
      <c r="P35" s="558"/>
      <c r="Q35" s="558"/>
      <c r="R35" s="558"/>
      <c r="S35" s="558"/>
      <c r="T35" s="558"/>
      <c r="U35" s="558"/>
      <c r="V35" s="558"/>
      <c r="W35" s="558"/>
      <c r="X35" s="558"/>
      <c r="Y35" s="558"/>
      <c r="Z35" s="556"/>
      <c r="AA35" s="556"/>
      <c r="AB35" s="556"/>
    </row>
    <row r="38" spans="1:28" ht="17.399999999999999" x14ac:dyDescent="0.3">
      <c r="Q38" s="21"/>
      <c r="R38" s="21"/>
    </row>
    <row r="40" spans="1:28" x14ac:dyDescent="0.25">
      <c r="O40" s="23"/>
      <c r="P40" s="23"/>
      <c r="Q40" s="23"/>
      <c r="R40" s="23"/>
      <c r="S40" s="23"/>
      <c r="T40" s="23"/>
      <c r="U40" s="23"/>
      <c r="V40" s="23"/>
    </row>
    <row r="41" spans="1:28" x14ac:dyDescent="0.25">
      <c r="O41" s="547"/>
      <c r="P41" s="547"/>
      <c r="Q41" s="547"/>
      <c r="R41" s="547"/>
      <c r="S41" s="547"/>
      <c r="T41" s="547"/>
      <c r="U41" s="547"/>
      <c r="V41" s="548"/>
      <c r="W41" s="548"/>
      <c r="X41" s="548"/>
    </row>
    <row r="42" spans="1:28" x14ac:dyDescent="0.25">
      <c r="O42" s="23"/>
    </row>
    <row r="43" spans="1:28" x14ac:dyDescent="0.25">
      <c r="O43" s="552"/>
      <c r="P43" s="556"/>
      <c r="Q43" s="556"/>
      <c r="R43" s="556"/>
      <c r="S43" s="556"/>
      <c r="T43" s="556"/>
      <c r="U43" s="556"/>
      <c r="V43" s="556"/>
      <c r="W43" s="556"/>
      <c r="X43" s="556"/>
      <c r="Y43" s="556"/>
      <c r="Z43" s="556"/>
    </row>
    <row r="44" spans="1:28" x14ac:dyDescent="0.25">
      <c r="O44" s="23"/>
    </row>
    <row r="45" spans="1:28" x14ac:dyDescent="0.25">
      <c r="O45" s="552"/>
      <c r="P45" s="548"/>
      <c r="Q45" s="548"/>
      <c r="R45" s="548"/>
      <c r="S45" s="548"/>
      <c r="T45" s="548"/>
      <c r="U45" s="548"/>
      <c r="V45" s="548"/>
      <c r="W45" s="548"/>
      <c r="X45" s="548"/>
    </row>
    <row r="46" spans="1:28" x14ac:dyDescent="0.25">
      <c r="O46" s="23"/>
    </row>
    <row r="47" spans="1:28" x14ac:dyDescent="0.25">
      <c r="O47" s="552"/>
      <c r="P47" s="548"/>
      <c r="Q47" s="548"/>
      <c r="R47" s="548"/>
      <c r="S47" s="548"/>
      <c r="T47" s="548"/>
      <c r="U47" s="548"/>
      <c r="V47" s="548"/>
      <c r="W47" s="548"/>
      <c r="X47" s="548"/>
    </row>
    <row r="48" spans="1:28" x14ac:dyDescent="0.25">
      <c r="O48" s="23"/>
      <c r="P48" s="23"/>
    </row>
    <row r="49" spans="15:26" x14ac:dyDescent="0.25">
      <c r="O49" s="552"/>
      <c r="P49" s="552"/>
      <c r="Q49" s="548"/>
      <c r="R49" s="548"/>
      <c r="S49" s="548"/>
      <c r="T49" s="548"/>
      <c r="U49" s="548"/>
      <c r="V49" s="548"/>
      <c r="W49" s="548"/>
      <c r="X49" s="548"/>
    </row>
    <row r="51" spans="15:26" x14ac:dyDescent="0.25">
      <c r="O51" s="51"/>
      <c r="P51" s="51"/>
      <c r="Q51" s="51"/>
      <c r="R51" s="51"/>
      <c r="S51" s="51"/>
      <c r="T51" s="51"/>
      <c r="U51" s="51"/>
      <c r="V51" s="51"/>
      <c r="W51" s="51"/>
      <c r="X51" s="51"/>
      <c r="Y51" s="51"/>
      <c r="Z51" s="51"/>
    </row>
    <row r="66" spans="1:1" ht="66" x14ac:dyDescent="0.25">
      <c r="A66" s="6" t="s">
        <v>98</v>
      </c>
    </row>
  </sheetData>
  <mergeCells count="21">
    <mergeCell ref="O45:X45"/>
    <mergeCell ref="O47:X47"/>
    <mergeCell ref="O49:X49"/>
    <mergeCell ref="J32:AB32"/>
    <mergeCell ref="J33:AB33"/>
    <mergeCell ref="J34:AB34"/>
    <mergeCell ref="J35:AB35"/>
    <mergeCell ref="O41:X41"/>
    <mergeCell ref="O43:Z43"/>
    <mergeCell ref="J31:AB31"/>
    <mergeCell ref="J20:AB20"/>
    <mergeCell ref="J21:AB21"/>
    <mergeCell ref="J22:AB22"/>
    <mergeCell ref="J23:AB23"/>
    <mergeCell ref="J24:AB24"/>
    <mergeCell ref="J25:AB25"/>
    <mergeCell ref="J26:AB26"/>
    <mergeCell ref="J27:AB27"/>
    <mergeCell ref="J28:AB28"/>
    <mergeCell ref="J29:AB29"/>
    <mergeCell ref="J30:AB30"/>
  </mergeCells>
  <dataValidations count="1">
    <dataValidation type="list" allowBlank="1" showInputMessage="1" showErrorMessage="1" sqref="C2:C9">
      <formula1>"Oui,Non,Pas"</formula1>
    </dataValidation>
  </dataValidations>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6"/>
  <sheetViews>
    <sheetView zoomScale="80" zoomScaleNormal="80" workbookViewId="0">
      <selection activeCell="J6" sqref="J6"/>
    </sheetView>
  </sheetViews>
  <sheetFormatPr baseColWidth="10" defaultColWidth="12" defaultRowHeight="14.4" x14ac:dyDescent="0.3"/>
  <cols>
    <col min="1" max="4" width="11.21875" style="268" customWidth="1"/>
    <col min="5" max="5" width="9.109375" style="268" customWidth="1"/>
    <col min="6" max="6" width="49.44140625" style="268" customWidth="1"/>
    <col min="7" max="7" width="6.109375" style="268" customWidth="1"/>
    <col min="8" max="8" width="4.6640625" style="268" hidden="1" customWidth="1"/>
    <col min="9" max="9" width="8.6640625" style="268" customWidth="1"/>
    <col min="10" max="10" width="7.6640625" style="268" customWidth="1"/>
    <col min="11" max="11" width="8.6640625" style="268" customWidth="1"/>
    <col min="12" max="12" width="11.5546875" style="268" customWidth="1"/>
    <col min="13" max="13" width="12.44140625" style="268" customWidth="1"/>
    <col min="14" max="14" width="11" style="268" customWidth="1"/>
    <col min="15" max="16" width="12" style="268"/>
    <col min="17" max="17" width="9.77734375" style="268" customWidth="1"/>
    <col min="18" max="18" width="14.5546875" style="268" customWidth="1"/>
    <col min="19" max="19" width="20.6640625" style="268" customWidth="1"/>
    <col min="20" max="20" width="18.33203125" style="268" customWidth="1"/>
    <col min="21" max="16384" width="12" style="268"/>
  </cols>
  <sheetData>
    <row r="1" spans="1:21" ht="25.5" customHeight="1" x14ac:dyDescent="0.3">
      <c r="A1" s="262" t="s">
        <v>0</v>
      </c>
      <c r="B1" s="263" t="s">
        <v>481</v>
      </c>
      <c r="C1" s="263" t="s">
        <v>2</v>
      </c>
      <c r="D1" s="263" t="s">
        <v>3</v>
      </c>
      <c r="E1" s="263" t="s">
        <v>4</v>
      </c>
      <c r="F1" s="264" t="s">
        <v>795</v>
      </c>
      <c r="G1" s="264" t="s">
        <v>6</v>
      </c>
      <c r="H1" s="264" t="s">
        <v>7</v>
      </c>
      <c r="I1" s="264" t="s">
        <v>8</v>
      </c>
      <c r="J1" s="264" t="s">
        <v>9</v>
      </c>
      <c r="K1" s="264" t="s">
        <v>8</v>
      </c>
      <c r="L1" s="265" t="s">
        <v>796</v>
      </c>
      <c r="M1" s="265" t="s">
        <v>797</v>
      </c>
      <c r="N1" s="266" t="s">
        <v>12</v>
      </c>
      <c r="O1" s="527" t="s">
        <v>13</v>
      </c>
      <c r="P1" s="527"/>
      <c r="Q1" s="527"/>
      <c r="R1" s="528"/>
      <c r="S1" s="267"/>
    </row>
    <row r="2" spans="1:21" ht="15" customHeight="1" x14ac:dyDescent="0.3">
      <c r="A2" s="269">
        <f>'ISO_2733.1-Domaine 6'!E5</f>
        <v>2</v>
      </c>
      <c r="B2" s="269">
        <f>'ISO_2733.1-Domaine 6'!I2</f>
        <v>7</v>
      </c>
      <c r="C2" s="269">
        <f>'ISO_2733.1-Domaine 6'!F2</f>
        <v>3</v>
      </c>
      <c r="D2" s="269">
        <f>'ISO_2733.1-Domaine 6'!G2</f>
        <v>3</v>
      </c>
      <c r="E2" s="269">
        <f>'ISO_2733.1-Domaine 6'!H2</f>
        <v>1</v>
      </c>
      <c r="F2" s="270" t="s">
        <v>798</v>
      </c>
      <c r="G2" s="271">
        <f>'ISO_2733.1-Domaine 6'!J2</f>
        <v>2.5</v>
      </c>
      <c r="H2" s="268" t="s">
        <v>15</v>
      </c>
      <c r="I2" s="272">
        <f>+G2/5</f>
        <v>0.5</v>
      </c>
      <c r="J2" s="273">
        <f>'ISO_2733.1-Domaine 6'!K2</f>
        <v>3</v>
      </c>
      <c r="K2" s="274">
        <f>+J2/5</f>
        <v>0.6</v>
      </c>
      <c r="L2" s="529" t="s">
        <v>12</v>
      </c>
      <c r="M2" s="529"/>
      <c r="N2" s="530" t="s">
        <v>16</v>
      </c>
      <c r="O2" s="530"/>
      <c r="P2" s="530"/>
      <c r="Q2" s="530"/>
      <c r="R2" s="530"/>
      <c r="S2" s="530"/>
      <c r="T2" s="530"/>
      <c r="U2" s="530"/>
    </row>
    <row r="3" spans="1:21" ht="27" x14ac:dyDescent="0.3">
      <c r="A3" s="269">
        <f>'ISO_2733.1-Domaine 7'!E9</f>
        <v>6</v>
      </c>
      <c r="B3" s="269">
        <f>'ISO_2733.1-Domaine 7'!I2</f>
        <v>23</v>
      </c>
      <c r="C3" s="269">
        <f>'ISO_2733.1-Domaine 7'!F2</f>
        <v>3</v>
      </c>
      <c r="D3" s="269">
        <f>'ISO_2733.1-Domaine 7'!G2</f>
        <v>19</v>
      </c>
      <c r="E3" s="269">
        <f>'ISO_2733.1-Domaine 7'!H2</f>
        <v>1</v>
      </c>
      <c r="F3" s="275" t="s">
        <v>799</v>
      </c>
      <c r="G3" s="271">
        <f>'ISO_2733.1-Domaine 7'!J2</f>
        <v>0.72222222222222232</v>
      </c>
      <c r="H3" s="268" t="s">
        <v>18</v>
      </c>
      <c r="I3" s="272">
        <f t="shared" ref="I3:I6" si="0">+G3/5</f>
        <v>0.14444444444444446</v>
      </c>
      <c r="J3" s="273">
        <f>'ISO_2733.1-Domaine 7'!K2</f>
        <v>3</v>
      </c>
      <c r="K3" s="274">
        <f t="shared" ref="K3:K6" si="1">+J3/5</f>
        <v>0.6</v>
      </c>
      <c r="L3" s="529"/>
      <c r="M3" s="529"/>
      <c r="N3" s="530"/>
      <c r="O3" s="530"/>
      <c r="P3" s="530"/>
      <c r="Q3" s="530"/>
      <c r="R3" s="530"/>
      <c r="S3" s="530"/>
      <c r="T3" s="530"/>
      <c r="U3" s="530"/>
    </row>
    <row r="4" spans="1:21" x14ac:dyDescent="0.3">
      <c r="A4" s="269">
        <f>'ISO_2733.1-Domaine 8'!E20</f>
        <v>17</v>
      </c>
      <c r="B4" s="269">
        <f>'ISO_2733.1-Domaine 8'!I2</f>
        <v>71</v>
      </c>
      <c r="C4" s="269">
        <f>'ISO_2733.1-Domaine 8'!F2</f>
        <v>11</v>
      </c>
      <c r="D4" s="269">
        <f>'ISO_2733.1-Domaine 8'!G2</f>
        <v>59</v>
      </c>
      <c r="E4" s="269">
        <f>'ISO_2733.1-Domaine 8'!H2</f>
        <v>1</v>
      </c>
      <c r="F4" s="270" t="s">
        <v>800</v>
      </c>
      <c r="G4" s="271">
        <f>'ISO_2733.1-Domaine 8'!J2</f>
        <v>0.73529411764705888</v>
      </c>
      <c r="H4" s="268" t="s">
        <v>20</v>
      </c>
      <c r="I4" s="272">
        <f t="shared" si="0"/>
        <v>0.14705882352941177</v>
      </c>
      <c r="J4" s="273">
        <f>'ISO_2733.1-Domaine 8'!K2</f>
        <v>3</v>
      </c>
      <c r="K4" s="274">
        <f t="shared" si="1"/>
        <v>0.6</v>
      </c>
      <c r="L4" s="529"/>
      <c r="M4" s="529"/>
      <c r="N4" s="530"/>
      <c r="O4" s="530"/>
      <c r="P4" s="530"/>
      <c r="Q4" s="530"/>
      <c r="R4" s="530"/>
      <c r="S4" s="530"/>
      <c r="T4" s="530"/>
      <c r="U4" s="530"/>
    </row>
    <row r="5" spans="1:21" ht="27" x14ac:dyDescent="0.3">
      <c r="A5" s="269">
        <f>'ISO_2733.1-Domaine 9'!E5</f>
        <v>2</v>
      </c>
      <c r="B5" s="269">
        <f>'ISO_2733.1-Domaine 9'!I2</f>
        <v>5</v>
      </c>
      <c r="C5" s="269">
        <f>'ISO_2733.1-Domaine 9'!F2</f>
        <v>1</v>
      </c>
      <c r="D5" s="269">
        <f>'ISO_2733.1-Domaine 9'!G2</f>
        <v>3</v>
      </c>
      <c r="E5" s="269">
        <f>'ISO_2733.1-Domaine 9'!H2</f>
        <v>1</v>
      </c>
      <c r="F5" s="275" t="s">
        <v>801</v>
      </c>
      <c r="G5" s="271">
        <f>'ISO_2733.1-Domaine 9'!J2</f>
        <v>1.25</v>
      </c>
      <c r="I5" s="272">
        <f t="shared" si="0"/>
        <v>0.25</v>
      </c>
      <c r="J5" s="273">
        <f>'ISO_2733.1-Domaine 9'!K2</f>
        <v>3</v>
      </c>
      <c r="K5" s="274">
        <f t="shared" si="1"/>
        <v>0.6</v>
      </c>
      <c r="L5" s="276"/>
      <c r="M5" s="276"/>
      <c r="N5" s="530"/>
      <c r="O5" s="530"/>
      <c r="P5" s="530"/>
      <c r="Q5" s="530"/>
      <c r="R5" s="530"/>
      <c r="S5" s="530"/>
      <c r="T5" s="530"/>
      <c r="U5" s="530"/>
    </row>
    <row r="6" spans="1:21" ht="27" x14ac:dyDescent="0.3">
      <c r="A6" s="269">
        <f>'ISO_2733.1-Domaine 10'!E13</f>
        <v>9</v>
      </c>
      <c r="B6" s="269">
        <f>'ISO_2733.1-Domaine 10'!I2</f>
        <v>22</v>
      </c>
      <c r="C6" s="269">
        <f>'ISO_2733.1-Domaine 10'!F2</f>
        <v>22</v>
      </c>
      <c r="D6" s="269">
        <f>'ISO_2733.1-Domaine 10'!G2</f>
        <v>0</v>
      </c>
      <c r="E6" s="269">
        <f>'ISO_2733.1-Domaine 10'!H2</f>
        <v>0</v>
      </c>
      <c r="F6" s="275" t="s">
        <v>802</v>
      </c>
      <c r="G6" s="271">
        <f>'ISO_2733.1-Domaine 10'!J2</f>
        <v>5</v>
      </c>
      <c r="I6" s="272">
        <f t="shared" si="0"/>
        <v>1</v>
      </c>
      <c r="J6" s="273">
        <f>'ISO_2733.1-Domaine 10'!K2</f>
        <v>3</v>
      </c>
      <c r="K6" s="274">
        <f t="shared" si="1"/>
        <v>0.6</v>
      </c>
      <c r="L6" s="276"/>
      <c r="M6" s="276"/>
      <c r="N6" s="530"/>
      <c r="O6" s="530"/>
      <c r="P6" s="530"/>
      <c r="Q6" s="530"/>
      <c r="R6" s="530"/>
      <c r="S6" s="530"/>
      <c r="T6" s="530"/>
      <c r="U6" s="530"/>
    </row>
    <row r="7" spans="1:21" ht="13.5" customHeight="1" x14ac:dyDescent="0.3">
      <c r="A7" s="277">
        <f>SUM(A2:A6)</f>
        <v>36</v>
      </c>
      <c r="B7" s="277">
        <f>SUM(B2:B6)</f>
        <v>128</v>
      </c>
      <c r="C7" s="277">
        <f>SUM(C2:C6)</f>
        <v>40</v>
      </c>
      <c r="D7" s="277">
        <f>SUM(D2:D6)</f>
        <v>84</v>
      </c>
      <c r="E7" s="277">
        <f>SUM(E2:E6)</f>
        <v>4</v>
      </c>
      <c r="F7" s="278"/>
      <c r="G7" s="271">
        <f>SUM(G2:G6)/COUNT(G2:G6)</f>
        <v>2.0415032679738561</v>
      </c>
      <c r="H7" s="278"/>
      <c r="I7" s="278"/>
      <c r="J7" s="278"/>
      <c r="K7" s="278"/>
      <c r="L7" s="279">
        <f>SUM(I2:I6)/COUNT(I2:I6)</f>
        <v>0.40830065359477119</v>
      </c>
      <c r="M7" s="279">
        <f>SUM(K2:K6)/COUNT(K2:K6)</f>
        <v>0.6</v>
      </c>
      <c r="N7" s="530"/>
      <c r="O7" s="530"/>
      <c r="P7" s="530"/>
      <c r="Q7" s="530"/>
      <c r="R7" s="530"/>
      <c r="S7" s="530"/>
      <c r="T7" s="530"/>
      <c r="U7" s="530"/>
    </row>
    <row r="8" spans="1:21" x14ac:dyDescent="0.3">
      <c r="A8" s="280"/>
      <c r="B8" s="280"/>
      <c r="C8" s="280"/>
      <c r="D8" s="280"/>
      <c r="E8" s="278"/>
      <c r="F8" s="278"/>
      <c r="G8" s="278"/>
      <c r="H8" s="278"/>
      <c r="I8" s="278"/>
      <c r="J8" s="278"/>
      <c r="K8" s="278"/>
      <c r="N8" s="531" t="s">
        <v>25</v>
      </c>
      <c r="O8" s="532"/>
      <c r="P8" s="532"/>
      <c r="Q8" s="532"/>
      <c r="R8" s="532"/>
      <c r="S8" s="532"/>
      <c r="T8" s="532"/>
      <c r="U8" s="532"/>
    </row>
    <row r="9" spans="1:21" x14ac:dyDescent="0.3">
      <c r="A9" s="280"/>
      <c r="B9" s="280"/>
      <c r="C9" s="280"/>
      <c r="D9" s="280"/>
      <c r="E9" s="278"/>
      <c r="F9" s="278"/>
      <c r="G9" s="278"/>
      <c r="H9" s="278"/>
      <c r="I9" s="278"/>
      <c r="J9" s="278"/>
      <c r="K9" s="278"/>
      <c r="L9" s="278"/>
      <c r="M9" s="278"/>
      <c r="N9" s="532"/>
      <c r="O9" s="532"/>
      <c r="P9" s="532"/>
      <c r="Q9" s="532"/>
      <c r="R9" s="532"/>
      <c r="S9" s="532"/>
      <c r="T9" s="532"/>
      <c r="U9" s="532"/>
    </row>
    <row r="10" spans="1:21" x14ac:dyDescent="0.3">
      <c r="A10" s="280"/>
      <c r="B10" s="280"/>
      <c r="C10" s="280"/>
      <c r="D10" s="280"/>
      <c r="E10" s="278"/>
      <c r="F10" s="278"/>
      <c r="G10" s="278"/>
      <c r="H10" s="278"/>
      <c r="I10" s="278"/>
      <c r="J10" s="278"/>
      <c r="K10" s="278"/>
      <c r="L10" s="278"/>
      <c r="M10" s="278"/>
      <c r="N10" s="532"/>
      <c r="O10" s="532"/>
      <c r="P10" s="532"/>
      <c r="Q10" s="532"/>
      <c r="R10" s="532"/>
      <c r="S10" s="532"/>
      <c r="T10" s="532"/>
      <c r="U10" s="532"/>
    </row>
    <row r="11" spans="1:21" x14ac:dyDescent="0.3">
      <c r="A11" s="280"/>
      <c r="B11" s="280"/>
      <c r="C11" s="280"/>
      <c r="D11" s="280"/>
      <c r="E11" s="278"/>
      <c r="F11" s="278"/>
      <c r="G11" s="278"/>
      <c r="H11" s="278"/>
      <c r="I11" s="278"/>
      <c r="J11" s="278"/>
      <c r="K11" s="278"/>
      <c r="L11" s="278"/>
      <c r="M11" s="278"/>
      <c r="N11" s="532"/>
      <c r="O11" s="532"/>
      <c r="P11" s="532"/>
      <c r="Q11" s="532"/>
      <c r="R11" s="532"/>
      <c r="S11" s="532"/>
      <c r="T11" s="532"/>
      <c r="U11" s="532"/>
    </row>
    <row r="12" spans="1:21" x14ac:dyDescent="0.3">
      <c r="A12" s="280"/>
      <c r="B12" s="280"/>
      <c r="C12" s="280"/>
      <c r="D12" s="280"/>
      <c r="E12" s="278"/>
      <c r="F12" s="278"/>
      <c r="G12" s="278"/>
      <c r="H12" s="278"/>
      <c r="I12" s="278"/>
      <c r="J12" s="278"/>
      <c r="K12" s="278"/>
      <c r="L12" s="278"/>
      <c r="M12" s="278"/>
      <c r="N12" s="532"/>
      <c r="O12" s="532"/>
      <c r="P12" s="532"/>
      <c r="Q12" s="532"/>
      <c r="R12" s="532"/>
      <c r="S12" s="532"/>
      <c r="T12" s="532"/>
      <c r="U12" s="532"/>
    </row>
    <row r="13" spans="1:21" x14ac:dyDescent="0.3">
      <c r="A13" s="280"/>
      <c r="B13" s="280"/>
      <c r="C13" s="280"/>
      <c r="D13" s="280"/>
      <c r="E13" s="278"/>
      <c r="F13" s="278"/>
      <c r="G13" s="278"/>
      <c r="H13" s="278"/>
      <c r="I13" s="278"/>
      <c r="J13" s="278"/>
      <c r="K13" s="278"/>
      <c r="L13" s="278"/>
      <c r="M13" s="278"/>
      <c r="N13" s="532"/>
      <c r="O13" s="532"/>
      <c r="P13" s="532"/>
      <c r="Q13" s="532"/>
      <c r="R13" s="532"/>
      <c r="S13" s="532"/>
      <c r="T13" s="532"/>
      <c r="U13" s="532"/>
    </row>
    <row r="14" spans="1:21" x14ac:dyDescent="0.3">
      <c r="B14" s="281"/>
      <c r="C14" s="281"/>
      <c r="D14" s="281"/>
      <c r="G14" s="282" t="s">
        <v>12</v>
      </c>
      <c r="L14" s="278"/>
      <c r="M14" s="278"/>
      <c r="N14" s="532"/>
      <c r="O14" s="532"/>
      <c r="P14" s="532"/>
      <c r="Q14" s="532"/>
      <c r="R14" s="532"/>
      <c r="S14" s="532"/>
      <c r="T14" s="532"/>
      <c r="U14" s="532"/>
    </row>
    <row r="15" spans="1:21" ht="15.6" x14ac:dyDescent="0.3">
      <c r="G15" s="282" t="s">
        <v>12</v>
      </c>
      <c r="L15" s="283"/>
      <c r="M15" s="284"/>
    </row>
    <row r="16" spans="1:21" ht="24.75" hidden="1" customHeight="1" x14ac:dyDescent="0.3">
      <c r="G16" s="282" t="s">
        <v>12</v>
      </c>
    </row>
    <row r="18" hidden="1" x14ac:dyDescent="0.3"/>
    <row r="21" ht="26.25" customHeight="1" x14ac:dyDescent="0.3"/>
    <row r="24" ht="12.75" customHeight="1" x14ac:dyDescent="0.3"/>
    <row r="26" ht="12.75" customHeight="1" x14ac:dyDescent="0.3"/>
    <row r="28" ht="12.75" customHeight="1" x14ac:dyDescent="0.3"/>
    <row r="30" ht="12.75" customHeight="1" x14ac:dyDescent="0.3"/>
    <row r="38" spans="1:17" ht="108.75" customHeight="1" x14ac:dyDescent="0.3">
      <c r="A38" s="268" t="s">
        <v>12</v>
      </c>
      <c r="E38" s="285" t="s">
        <v>12</v>
      </c>
      <c r="F38" s="286"/>
      <c r="G38" s="287" t="s">
        <v>12</v>
      </c>
      <c r="H38" s="287"/>
      <c r="I38" s="287" t="s">
        <v>12</v>
      </c>
      <c r="J38" s="287"/>
      <c r="K38" s="287"/>
    </row>
    <row r="39" spans="1:17" ht="17.399999999999999" x14ac:dyDescent="0.3">
      <c r="L39" s="287"/>
      <c r="M39" s="288"/>
    </row>
    <row r="40" spans="1:17" ht="0.75" customHeight="1" x14ac:dyDescent="0.3"/>
    <row r="42" spans="1:17" ht="13.5" customHeight="1" x14ac:dyDescent="0.3"/>
    <row r="43" spans="1:17" ht="17.25" customHeight="1" x14ac:dyDescent="0.3">
      <c r="E43" s="289" t="s">
        <v>40</v>
      </c>
      <c r="F43" s="286"/>
      <c r="G43" s="287" t="s">
        <v>41</v>
      </c>
      <c r="H43" s="287"/>
      <c r="I43" s="287"/>
      <c r="J43" s="287"/>
      <c r="K43" s="287"/>
    </row>
    <row r="44" spans="1:17" ht="15" customHeight="1" x14ac:dyDescent="0.3">
      <c r="E44" s="290" t="s">
        <v>42</v>
      </c>
      <c r="F44" s="291"/>
      <c r="G44" s="287"/>
      <c r="H44" s="287"/>
      <c r="I44" s="287"/>
      <c r="J44" s="287"/>
      <c r="K44" s="287"/>
      <c r="L44" s="287"/>
      <c r="M44" s="288"/>
    </row>
    <row r="45" spans="1:17" ht="15" customHeight="1" x14ac:dyDescent="0.3">
      <c r="E45" s="292" t="s">
        <v>43</v>
      </c>
      <c r="F45" s="270"/>
      <c r="G45" s="287"/>
      <c r="H45" s="287"/>
      <c r="I45" s="287"/>
      <c r="J45" s="287"/>
      <c r="K45" s="287"/>
      <c r="L45" s="287"/>
      <c r="M45" s="288"/>
    </row>
    <row r="46" spans="1:17" ht="15" customHeight="1" x14ac:dyDescent="0.3">
      <c r="E46" s="291" t="s">
        <v>44</v>
      </c>
      <c r="F46" s="293"/>
      <c r="G46" s="294" t="s">
        <v>12</v>
      </c>
      <c r="H46" s="294" t="s">
        <v>12</v>
      </c>
      <c r="I46" s="294"/>
      <c r="J46" s="294"/>
      <c r="K46" s="294"/>
      <c r="L46" s="287"/>
      <c r="M46" s="288"/>
    </row>
    <row r="47" spans="1:17" x14ac:dyDescent="0.3">
      <c r="E47" s="295" t="s">
        <v>45</v>
      </c>
      <c r="F47" s="295"/>
      <c r="G47" s="295"/>
      <c r="H47" s="295"/>
      <c r="I47" s="295"/>
      <c r="J47" s="295"/>
      <c r="K47" s="295"/>
      <c r="L47" s="294"/>
      <c r="M47" s="294"/>
      <c r="N47" s="294"/>
      <c r="O47" s="294"/>
      <c r="P47" s="294"/>
      <c r="Q47" s="294"/>
    </row>
    <row r="48" spans="1:17" x14ac:dyDescent="0.3">
      <c r="E48" s="291" t="s">
        <v>46</v>
      </c>
      <c r="F48" s="293"/>
      <c r="L48" s="295"/>
      <c r="M48" s="295"/>
      <c r="N48" s="295"/>
      <c r="O48" s="295"/>
      <c r="P48" s="295"/>
    </row>
    <row r="49" spans="5:21" x14ac:dyDescent="0.3">
      <c r="E49" s="295" t="s">
        <v>47</v>
      </c>
      <c r="F49" s="296"/>
      <c r="G49" s="296"/>
      <c r="H49" s="296"/>
      <c r="I49" s="296"/>
      <c r="J49" s="296"/>
      <c r="K49" s="296"/>
    </row>
    <row r="50" spans="5:21" ht="15" customHeight="1" x14ac:dyDescent="0.3">
      <c r="E50" s="291" t="s">
        <v>48</v>
      </c>
      <c r="F50" s="293"/>
      <c r="L50" s="296"/>
      <c r="M50" s="296"/>
      <c r="N50" s="296"/>
      <c r="O50" s="296"/>
      <c r="P50" s="296"/>
      <c r="Q50" s="296"/>
      <c r="R50" s="296"/>
      <c r="S50" s="296"/>
      <c r="T50" s="296"/>
      <c r="U50" s="296"/>
    </row>
    <row r="51" spans="5:21" x14ac:dyDescent="0.3">
      <c r="E51" s="295" t="s">
        <v>49</v>
      </c>
    </row>
    <row r="52" spans="5:21" ht="15" customHeight="1" x14ac:dyDescent="0.3">
      <c r="E52" s="291" t="s">
        <v>50</v>
      </c>
      <c r="F52" s="293"/>
    </row>
    <row r="53" spans="5:21" x14ac:dyDescent="0.3">
      <c r="E53" s="295" t="s">
        <v>51</v>
      </c>
    </row>
    <row r="54" spans="5:21" ht="15" customHeight="1" x14ac:dyDescent="0.3">
      <c r="E54" s="291" t="s">
        <v>52</v>
      </c>
      <c r="F54" s="291"/>
    </row>
    <row r="55" spans="5:21" x14ac:dyDescent="0.3">
      <c r="E55" s="295" t="s">
        <v>53</v>
      </c>
      <c r="F55" s="297"/>
    </row>
    <row r="56" spans="5:21" ht="15" customHeight="1" x14ac:dyDescent="0.3"/>
  </sheetData>
  <mergeCells count="4">
    <mergeCell ref="O1:R1"/>
    <mergeCell ref="L2:M4"/>
    <mergeCell ref="N2:U7"/>
    <mergeCell ref="N8:U14"/>
  </mergeCells>
  <conditionalFormatting sqref="F2">
    <cfRule type="expression" dxfId="40" priority="5" stopIfTrue="1">
      <formula>$E$2&gt;0</formula>
    </cfRule>
    <cfRule type="expression" dxfId="39" priority="6" stopIfTrue="1">
      <formula>$E$2=0</formula>
    </cfRule>
  </conditionalFormatting>
  <conditionalFormatting sqref="F3">
    <cfRule type="expression" dxfId="38" priority="7" stopIfTrue="1">
      <formula>$E$3&gt;0</formula>
    </cfRule>
    <cfRule type="expression" dxfId="37" priority="8" stopIfTrue="1">
      <formula>$E$3=0</formula>
    </cfRule>
  </conditionalFormatting>
  <conditionalFormatting sqref="F4:F6">
    <cfRule type="expression" dxfId="36" priority="9" stopIfTrue="1">
      <formula>$E$4&gt;0</formula>
    </cfRule>
    <cfRule type="expression" dxfId="35" priority="10" stopIfTrue="1">
      <formula>$E$4=0</formula>
    </cfRule>
  </conditionalFormatting>
  <conditionalFormatting sqref="L15:M15">
    <cfRule type="cellIs" dxfId="34" priority="11" stopIfTrue="1" operator="greaterThan">
      <formula>0.5</formula>
    </cfRule>
  </conditionalFormatting>
  <conditionalFormatting sqref="F5">
    <cfRule type="expression" dxfId="33" priority="3">
      <formula>$E$5&gt;0</formula>
    </cfRule>
    <cfRule type="expression" dxfId="32" priority="4">
      <formula>$E$5=0</formula>
    </cfRule>
  </conditionalFormatting>
  <conditionalFormatting sqref="F6">
    <cfRule type="expression" dxfId="31" priority="1">
      <formula>$E$6=0</formula>
    </cfRule>
    <cfRule type="expression" dxfId="30" priority="2">
      <formula>$E$6&gt;0</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4"/>
  <sheetViews>
    <sheetView topLeftCell="E1" zoomScale="60" zoomScaleNormal="60" workbookViewId="0">
      <selection activeCell="J6" sqref="J6"/>
    </sheetView>
  </sheetViews>
  <sheetFormatPr baseColWidth="10" defaultColWidth="12" defaultRowHeight="14.4" x14ac:dyDescent="0.3"/>
  <cols>
    <col min="1" max="1" width="11.109375" style="268" customWidth="1"/>
    <col min="2" max="2" width="109" style="268" customWidth="1"/>
    <col min="3" max="3" width="12" style="325"/>
    <col min="4" max="4" width="12" style="268"/>
    <col min="5" max="5" width="72.77734375" style="268" customWidth="1"/>
    <col min="6" max="6" width="10.6640625" style="268" customWidth="1"/>
    <col min="7" max="7" width="13.21875" style="268" customWidth="1"/>
    <col min="8" max="8" width="10.77734375" style="268" customWidth="1"/>
    <col min="9" max="9" width="8.109375" style="268" customWidth="1"/>
    <col min="10" max="10" width="6.33203125" style="268" customWidth="1"/>
    <col min="11" max="14" width="12" style="268"/>
    <col min="15" max="15" width="22.33203125" style="268" customWidth="1"/>
    <col min="16" max="16" width="29.77734375" style="268" customWidth="1"/>
    <col min="17" max="17" width="30.5546875" style="268" customWidth="1"/>
    <col min="18" max="18" width="5.21875" style="268" customWidth="1"/>
    <col min="19" max="19" width="8.5546875" style="268" customWidth="1"/>
    <col min="20" max="20" width="6.33203125" style="268" customWidth="1"/>
    <col min="21" max="21" width="1.88671875" style="268" customWidth="1"/>
    <col min="22" max="22" width="1" style="268" customWidth="1"/>
    <col min="23" max="23" width="5.44140625" style="268" customWidth="1"/>
    <col min="24" max="24" width="6.44140625" style="268" customWidth="1"/>
    <col min="25" max="16384" width="12" style="268"/>
  </cols>
  <sheetData>
    <row r="1" spans="1:26" s="293" customFormat="1" ht="15" thickBot="1" x14ac:dyDescent="0.35">
      <c r="A1" s="293" t="s">
        <v>12</v>
      </c>
      <c r="B1" s="298" t="s">
        <v>54</v>
      </c>
      <c r="C1" s="299" t="s">
        <v>55</v>
      </c>
      <c r="D1" s="300"/>
      <c r="E1" s="301" t="s">
        <v>7</v>
      </c>
      <c r="F1" s="301" t="s">
        <v>2</v>
      </c>
      <c r="G1" s="301" t="s">
        <v>3</v>
      </c>
      <c r="H1" s="301" t="s">
        <v>4</v>
      </c>
      <c r="I1" s="301" t="s">
        <v>56</v>
      </c>
      <c r="J1" s="301" t="s">
        <v>57</v>
      </c>
      <c r="K1" s="301" t="s">
        <v>58</v>
      </c>
      <c r="L1" s="300"/>
      <c r="M1" s="300"/>
      <c r="N1" s="300"/>
      <c r="O1" s="300"/>
      <c r="P1" s="302"/>
      <c r="Q1" s="300"/>
      <c r="R1" s="300"/>
      <c r="S1" s="299" t="s">
        <v>12</v>
      </c>
    </row>
    <row r="2" spans="1:26" ht="15" thickBot="1" x14ac:dyDescent="0.35">
      <c r="A2" s="303" t="s">
        <v>12</v>
      </c>
      <c r="B2" s="304" t="s">
        <v>803</v>
      </c>
      <c r="C2" s="305" t="s">
        <v>63</v>
      </c>
      <c r="D2" s="306"/>
      <c r="E2" s="307" t="s">
        <v>798</v>
      </c>
      <c r="F2" s="308">
        <f>SUM(F3:F4)</f>
        <v>3</v>
      </c>
      <c r="G2" s="308">
        <f>SUM(G3:G4)</f>
        <v>3</v>
      </c>
      <c r="H2" s="308">
        <f>SUM(H3:H4)</f>
        <v>1</v>
      </c>
      <c r="I2" s="308">
        <f>SUM(F2:H2)</f>
        <v>7</v>
      </c>
      <c r="J2" s="309">
        <f>SUM(J3:J4)/COUNTIF(J3:J4,"&gt;-1")</f>
        <v>2.5</v>
      </c>
      <c r="K2" s="310">
        <f>SUM(K3:K4)/COUNTIF(K3:K4,"&gt;-1")</f>
        <v>3</v>
      </c>
      <c r="L2" s="295"/>
      <c r="M2" s="295"/>
      <c r="N2" s="295"/>
      <c r="O2" s="295"/>
      <c r="P2" s="295"/>
      <c r="Q2" s="295"/>
      <c r="R2" s="311"/>
      <c r="S2" s="295"/>
    </row>
    <row r="3" spans="1:26" ht="15" thickBot="1" x14ac:dyDescent="0.35">
      <c r="A3" s="303"/>
      <c r="B3" s="304" t="s">
        <v>804</v>
      </c>
      <c r="C3" s="305" t="s">
        <v>60</v>
      </c>
      <c r="D3" s="306"/>
      <c r="E3" s="312" t="s">
        <v>805</v>
      </c>
      <c r="F3" s="313">
        <f>COUNTIF(C2:C5, "Oui")</f>
        <v>2</v>
      </c>
      <c r="G3" s="313">
        <f>COUNTIF(C2:C5, "Non")</f>
        <v>1</v>
      </c>
      <c r="H3" s="313">
        <f>COUNTIF(C2:C5, "Pas")</f>
        <v>1</v>
      </c>
      <c r="I3" s="308">
        <f t="shared" ref="I3" si="0">SUM(F3:H3)</f>
        <v>4</v>
      </c>
      <c r="J3" s="309">
        <f>IF(I3=H3,0,5*F3/SUM(F3,G3))</f>
        <v>3.3333333333333335</v>
      </c>
      <c r="K3" s="310">
        <v>3</v>
      </c>
      <c r="L3" s="295"/>
      <c r="M3" s="295"/>
      <c r="N3" s="295"/>
      <c r="O3" s="295"/>
      <c r="P3" s="295"/>
      <c r="Q3" s="295"/>
      <c r="R3" s="311"/>
      <c r="S3" s="295"/>
    </row>
    <row r="4" spans="1:26" ht="15" thickBot="1" x14ac:dyDescent="0.35">
      <c r="A4" s="303"/>
      <c r="B4" s="304" t="s">
        <v>806</v>
      </c>
      <c r="C4" s="305" t="s">
        <v>69</v>
      </c>
      <c r="D4" s="306"/>
      <c r="E4" s="312" t="s">
        <v>807</v>
      </c>
      <c r="F4" s="313">
        <f>COUNTIF(C6:C8, "Oui")</f>
        <v>1</v>
      </c>
      <c r="G4" s="313">
        <f>COUNTIF(C6:C8, "Non")</f>
        <v>2</v>
      </c>
      <c r="H4" s="313">
        <f>COUNTIF(C6:C8, "Pas")</f>
        <v>0</v>
      </c>
      <c r="I4" s="308">
        <f>SUM(F4:H4)</f>
        <v>3</v>
      </c>
      <c r="J4" s="309">
        <f t="shared" ref="J4" si="1">IF(I4=H4,0,5*F4/SUM(F4,G4))</f>
        <v>1.6666666666666667</v>
      </c>
      <c r="K4" s="310">
        <v>3</v>
      </c>
      <c r="L4" s="295"/>
      <c r="M4" s="295"/>
      <c r="N4" s="295"/>
      <c r="O4" s="295"/>
      <c r="P4" s="295"/>
      <c r="Q4" s="295"/>
      <c r="R4" s="311"/>
      <c r="S4" s="295"/>
    </row>
    <row r="5" spans="1:26" ht="16.2" thickBot="1" x14ac:dyDescent="0.35">
      <c r="A5" s="303"/>
      <c r="B5" s="304" t="s">
        <v>808</v>
      </c>
      <c r="C5" s="305" t="s">
        <v>60</v>
      </c>
      <c r="D5" s="306"/>
      <c r="E5" s="314">
        <f>COUNTIF(J3:J4,"&gt;-1")</f>
        <v>2</v>
      </c>
      <c r="F5" s="315"/>
      <c r="G5" s="315"/>
      <c r="H5" s="315"/>
      <c r="I5" s="315"/>
      <c r="J5" s="316"/>
      <c r="K5" s="295"/>
      <c r="L5" s="295"/>
      <c r="M5" s="295"/>
      <c r="N5" s="295"/>
      <c r="O5" s="295"/>
      <c r="P5" s="295"/>
      <c r="Q5" s="295"/>
      <c r="R5" s="311"/>
      <c r="S5" s="295"/>
    </row>
    <row r="6" spans="1:26" ht="16.2" thickBot="1" x14ac:dyDescent="0.35">
      <c r="A6" s="317" t="s">
        <v>12</v>
      </c>
      <c r="B6" s="304" t="s">
        <v>809</v>
      </c>
      <c r="C6" s="305" t="s">
        <v>60</v>
      </c>
      <c r="D6" s="295"/>
      <c r="E6" s="314"/>
      <c r="F6" s="315"/>
      <c r="G6" s="315"/>
      <c r="H6" s="315"/>
      <c r="I6" s="315"/>
      <c r="J6" s="316"/>
      <c r="K6" s="295"/>
      <c r="L6" s="295"/>
      <c r="M6" s="295"/>
      <c r="N6" s="295"/>
      <c r="O6" s="295"/>
      <c r="P6" s="295"/>
      <c r="Q6" s="295"/>
      <c r="R6" s="318"/>
      <c r="S6" s="295"/>
    </row>
    <row r="7" spans="1:26" ht="16.2" thickBot="1" x14ac:dyDescent="0.35">
      <c r="A7" s="317" t="s">
        <v>12</v>
      </c>
      <c r="B7" s="319" t="s">
        <v>810</v>
      </c>
      <c r="C7" s="305" t="s">
        <v>63</v>
      </c>
      <c r="E7" s="314"/>
      <c r="F7" s="315"/>
      <c r="G7" s="315"/>
      <c r="H7" s="315"/>
      <c r="I7" s="315"/>
      <c r="J7" s="316"/>
      <c r="K7" s="295"/>
      <c r="S7" s="280"/>
    </row>
    <row r="8" spans="1:26" ht="47.7" customHeight="1" thickBot="1" x14ac:dyDescent="0.35">
      <c r="A8" s="317" t="s">
        <v>12</v>
      </c>
      <c r="B8" s="320" t="s">
        <v>811</v>
      </c>
      <c r="C8" s="305" t="s">
        <v>63</v>
      </c>
      <c r="E8" s="314"/>
      <c r="F8" s="315"/>
      <c r="G8" s="315"/>
      <c r="H8" s="315"/>
      <c r="I8" s="315"/>
      <c r="J8" s="316"/>
      <c r="K8" s="295"/>
      <c r="S8" s="280"/>
    </row>
    <row r="9" spans="1:26" ht="40.200000000000003" customHeight="1" x14ac:dyDescent="0.3">
      <c r="A9" s="296"/>
      <c r="B9" s="321"/>
      <c r="C9" s="322"/>
      <c r="E9" s="319"/>
      <c r="J9" s="282"/>
      <c r="S9" s="280"/>
    </row>
    <row r="10" spans="1:26" ht="14.25" customHeight="1" x14ac:dyDescent="0.3">
      <c r="A10" s="296"/>
      <c r="B10" s="321"/>
      <c r="C10" s="322"/>
      <c r="F10" s="295"/>
      <c r="G10" s="295"/>
      <c r="H10" s="295"/>
      <c r="I10" s="295"/>
      <c r="J10" s="323"/>
      <c r="K10" s="324"/>
      <c r="S10" s="280"/>
    </row>
    <row r="11" spans="1:26" ht="12.75" customHeight="1" x14ac:dyDescent="0.3">
      <c r="A11" s="296"/>
      <c r="B11" s="321"/>
      <c r="C11" s="322"/>
      <c r="F11" s="295"/>
      <c r="G11" s="295"/>
      <c r="H11" s="295"/>
      <c r="I11" s="295"/>
      <c r="J11" s="323"/>
      <c r="K11" s="324"/>
      <c r="S11" s="280"/>
    </row>
    <row r="12" spans="1:26" ht="15.6" x14ac:dyDescent="0.3">
      <c r="A12" s="296"/>
      <c r="B12" s="321"/>
      <c r="C12" s="322"/>
      <c r="J12" s="323"/>
      <c r="K12" s="324"/>
      <c r="S12" s="280"/>
    </row>
    <row r="13" spans="1:26" ht="15.6" x14ac:dyDescent="0.3">
      <c r="A13" s="296"/>
      <c r="B13" s="314"/>
      <c r="C13" s="322"/>
      <c r="J13" s="323"/>
      <c r="K13" s="323"/>
      <c r="S13" s="280"/>
    </row>
    <row r="14" spans="1:26" ht="15.6" x14ac:dyDescent="0.3">
      <c r="A14" s="296"/>
      <c r="B14" s="314"/>
      <c r="C14" s="322"/>
      <c r="J14" s="323"/>
      <c r="K14" s="323"/>
      <c r="S14" s="280"/>
    </row>
    <row r="15" spans="1:26" ht="15.6" x14ac:dyDescent="0.3">
      <c r="A15" s="288"/>
      <c r="B15" s="314"/>
      <c r="C15" s="322"/>
      <c r="D15" s="295"/>
      <c r="J15" s="323"/>
      <c r="K15" s="323"/>
      <c r="L15" s="324"/>
      <c r="M15" s="324"/>
      <c r="N15" s="324"/>
      <c r="O15" s="324"/>
      <c r="P15" s="324"/>
      <c r="Q15" s="324"/>
      <c r="R15" s="324"/>
      <c r="S15" s="296"/>
      <c r="T15" s="296"/>
      <c r="U15" s="296"/>
      <c r="V15" s="296"/>
      <c r="W15" s="296"/>
      <c r="X15" s="296"/>
      <c r="Y15" s="296"/>
      <c r="Z15" s="296"/>
    </row>
    <row r="16" spans="1:26" ht="15.6" x14ac:dyDescent="0.3">
      <c r="B16" s="321"/>
      <c r="C16" s="322"/>
      <c r="D16" s="295"/>
      <c r="E16" s="295"/>
      <c r="J16" s="323"/>
      <c r="K16" s="323"/>
      <c r="L16" s="324"/>
      <c r="M16" s="324"/>
      <c r="N16" s="324"/>
      <c r="O16" s="324"/>
      <c r="P16" s="324"/>
      <c r="Q16" s="324"/>
      <c r="R16" s="324"/>
      <c r="S16" s="324"/>
      <c r="T16" s="324"/>
      <c r="U16" s="324"/>
      <c r="V16" s="324"/>
      <c r="W16" s="324"/>
      <c r="X16" s="324"/>
      <c r="Y16" s="324"/>
    </row>
    <row r="17" spans="1:28" ht="15.6" x14ac:dyDescent="0.3">
      <c r="B17" s="314"/>
      <c r="C17" s="322"/>
      <c r="E17" s="295"/>
      <c r="J17" s="323"/>
      <c r="K17" s="323"/>
      <c r="L17" s="324"/>
      <c r="M17" s="324"/>
      <c r="N17" s="324"/>
      <c r="O17" s="324"/>
      <c r="P17" s="324"/>
      <c r="Q17" s="324"/>
      <c r="R17" s="324"/>
      <c r="S17" s="324"/>
      <c r="T17" s="324"/>
      <c r="U17" s="324"/>
      <c r="V17" s="324"/>
      <c r="W17" s="324"/>
      <c r="X17" s="324"/>
      <c r="Y17" s="324"/>
    </row>
    <row r="18" spans="1:28" x14ac:dyDescent="0.3">
      <c r="J18" s="323" t="s">
        <v>12</v>
      </c>
      <c r="K18" s="323"/>
      <c r="L18" s="323"/>
      <c r="M18" s="323"/>
      <c r="N18" s="323"/>
      <c r="O18" s="323"/>
      <c r="P18" s="323"/>
      <c r="Q18" s="323"/>
      <c r="R18" s="323"/>
      <c r="S18" s="323"/>
      <c r="T18" s="323"/>
      <c r="U18" s="323"/>
      <c r="V18" s="323"/>
      <c r="W18" s="323"/>
      <c r="X18" s="323"/>
      <c r="Y18" s="323"/>
    </row>
    <row r="19" spans="1:28" x14ac:dyDescent="0.3">
      <c r="B19" s="295"/>
      <c r="J19" s="323"/>
      <c r="K19" s="323"/>
      <c r="L19" s="323"/>
      <c r="M19" s="323"/>
      <c r="N19" s="323"/>
      <c r="O19" s="323"/>
      <c r="P19" s="323"/>
      <c r="Q19" s="323"/>
      <c r="R19" s="323"/>
      <c r="S19" s="323"/>
      <c r="T19" s="323"/>
      <c r="U19" s="323"/>
      <c r="V19" s="323"/>
      <c r="W19" s="323"/>
      <c r="X19" s="323"/>
      <c r="Y19" s="323"/>
    </row>
    <row r="20" spans="1:28" x14ac:dyDescent="0.3">
      <c r="B20" s="295"/>
      <c r="J20" s="296"/>
      <c r="K20" s="296"/>
      <c r="L20" s="323"/>
      <c r="M20" s="323"/>
      <c r="N20" s="323"/>
      <c r="O20" s="323"/>
      <c r="P20" s="323"/>
      <c r="Q20" s="323"/>
      <c r="R20" s="323"/>
      <c r="S20" s="323"/>
      <c r="T20" s="323"/>
      <c r="U20" s="323"/>
      <c r="V20" s="323"/>
      <c r="W20" s="323"/>
      <c r="X20" s="323"/>
      <c r="Y20" s="323"/>
    </row>
    <row r="21" spans="1:28" x14ac:dyDescent="0.3">
      <c r="J21" s="282"/>
      <c r="L21" s="323"/>
      <c r="M21" s="323"/>
      <c r="N21" s="323"/>
      <c r="O21" s="323"/>
      <c r="P21" s="323"/>
      <c r="Q21" s="323"/>
      <c r="R21" s="323"/>
      <c r="S21" s="323"/>
      <c r="T21" s="323"/>
      <c r="U21" s="323"/>
      <c r="V21" s="323"/>
      <c r="W21" s="323"/>
      <c r="X21" s="323"/>
      <c r="Y21" s="323"/>
    </row>
    <row r="22" spans="1:28" x14ac:dyDescent="0.3">
      <c r="J22" s="288"/>
      <c r="K22" s="288"/>
      <c r="L22" s="323"/>
      <c r="M22" s="323"/>
      <c r="N22" s="323"/>
      <c r="O22" s="323"/>
      <c r="P22" s="323"/>
      <c r="Q22" s="323"/>
      <c r="R22" s="323"/>
      <c r="S22" s="323"/>
      <c r="T22" s="323"/>
      <c r="U22" s="323"/>
      <c r="V22" s="323"/>
      <c r="W22" s="323"/>
      <c r="X22" s="323"/>
      <c r="Y22" s="323"/>
      <c r="Z22" s="323"/>
      <c r="AA22" s="323"/>
      <c r="AB22" s="323"/>
    </row>
    <row r="23" spans="1:28" x14ac:dyDescent="0.3">
      <c r="L23" s="323"/>
      <c r="M23" s="323"/>
      <c r="N23" s="323"/>
      <c r="O23" s="323"/>
      <c r="P23" s="323"/>
      <c r="Q23" s="323"/>
      <c r="R23" s="323"/>
      <c r="S23" s="323"/>
      <c r="T23" s="323"/>
      <c r="U23" s="323"/>
      <c r="V23" s="323"/>
      <c r="W23" s="323"/>
      <c r="X23" s="323"/>
      <c r="Y23" s="323"/>
      <c r="Z23" s="323"/>
      <c r="AA23" s="323"/>
      <c r="AB23" s="323"/>
    </row>
    <row r="24" spans="1:28" x14ac:dyDescent="0.3">
      <c r="F24" s="288"/>
      <c r="G24" s="288"/>
      <c r="H24" s="288"/>
      <c r="I24" s="288"/>
      <c r="J24" s="288"/>
      <c r="K24" s="288"/>
      <c r="L24" s="323"/>
      <c r="M24" s="323"/>
      <c r="N24" s="323"/>
      <c r="O24" s="323"/>
      <c r="P24" s="323"/>
      <c r="Q24" s="323"/>
      <c r="R24" s="323"/>
      <c r="S24" s="323"/>
      <c r="T24" s="323"/>
      <c r="U24" s="323"/>
      <c r="V24" s="323"/>
      <c r="W24" s="323"/>
      <c r="X24" s="323"/>
      <c r="Y24" s="323"/>
      <c r="Z24" s="323"/>
      <c r="AA24" s="323"/>
      <c r="AB24" s="323"/>
    </row>
    <row r="25" spans="1:28" x14ac:dyDescent="0.3">
      <c r="F25" s="295"/>
      <c r="G25" s="295"/>
      <c r="H25" s="295"/>
      <c r="I25" s="295"/>
      <c r="J25" s="295"/>
      <c r="K25" s="295"/>
      <c r="L25" s="296"/>
      <c r="M25" s="296"/>
      <c r="N25" s="296"/>
      <c r="O25" s="296"/>
      <c r="P25" s="296"/>
      <c r="Q25" s="296"/>
      <c r="R25" s="296"/>
      <c r="S25" s="296"/>
      <c r="T25" s="296"/>
      <c r="U25" s="296"/>
      <c r="V25" s="296"/>
      <c r="W25" s="296"/>
      <c r="X25" s="296"/>
      <c r="Y25" s="296"/>
      <c r="Z25" s="296"/>
      <c r="AA25" s="296"/>
      <c r="AB25" s="296"/>
    </row>
    <row r="26" spans="1:28" x14ac:dyDescent="0.3">
      <c r="Q26" s="288"/>
      <c r="R26" s="288"/>
    </row>
    <row r="27" spans="1:28" x14ac:dyDescent="0.3">
      <c r="F27" s="296"/>
      <c r="G27" s="296"/>
      <c r="H27" s="296"/>
      <c r="I27" s="296"/>
      <c r="J27" s="296"/>
      <c r="K27" s="296"/>
    </row>
    <row r="28" spans="1:28" x14ac:dyDescent="0.3">
      <c r="T28" s="288"/>
      <c r="U28" s="288"/>
      <c r="V28" s="288"/>
    </row>
    <row r="29" spans="1:28" x14ac:dyDescent="0.3">
      <c r="A29" s="288"/>
      <c r="D29" s="288"/>
      <c r="L29" s="288"/>
      <c r="M29" s="288"/>
      <c r="N29" s="288"/>
      <c r="O29" s="288"/>
    </row>
    <row r="30" spans="1:28" x14ac:dyDescent="0.3">
      <c r="A30" s="295"/>
      <c r="C30" s="295"/>
      <c r="D30" s="295"/>
      <c r="E30" s="288"/>
      <c r="L30" s="295"/>
      <c r="M30" s="295"/>
      <c r="N30" s="295"/>
      <c r="T30" s="295"/>
      <c r="U30" s="295"/>
    </row>
    <row r="31" spans="1:28" x14ac:dyDescent="0.3">
      <c r="A31" s="288"/>
      <c r="E31" s="295"/>
    </row>
    <row r="32" spans="1:28" x14ac:dyDescent="0.3">
      <c r="A32" s="297"/>
      <c r="C32" s="296"/>
      <c r="D32" s="296"/>
      <c r="F32" s="288"/>
      <c r="G32" s="288"/>
      <c r="H32" s="288"/>
      <c r="I32" s="288"/>
      <c r="L32" s="296"/>
      <c r="M32" s="296"/>
      <c r="N32" s="296"/>
      <c r="O32" s="296"/>
      <c r="P32" s="296"/>
      <c r="Q32" s="296"/>
      <c r="R32" s="296"/>
      <c r="S32" s="296"/>
    </row>
    <row r="33" spans="1:33" x14ac:dyDescent="0.3">
      <c r="A33" s="288"/>
      <c r="B33" s="288"/>
      <c r="E33" s="296"/>
      <c r="F33" s="297"/>
      <c r="G33" s="297"/>
      <c r="H33" s="297"/>
      <c r="I33" s="297"/>
    </row>
    <row r="34" spans="1:33" x14ac:dyDescent="0.3">
      <c r="A34" s="297"/>
      <c r="B34" s="295"/>
      <c r="C34" s="268"/>
    </row>
    <row r="35" spans="1:33" x14ac:dyDescent="0.3">
      <c r="A35" s="288"/>
      <c r="F35" s="323"/>
      <c r="G35" s="323"/>
      <c r="H35" s="323"/>
      <c r="I35" s="323"/>
      <c r="J35" s="323"/>
      <c r="K35" s="323"/>
    </row>
    <row r="36" spans="1:33" x14ac:dyDescent="0.3">
      <c r="A36" s="297"/>
      <c r="B36" s="296"/>
      <c r="C36" s="268"/>
    </row>
    <row r="37" spans="1:33" x14ac:dyDescent="0.3">
      <c r="A37" s="288"/>
      <c r="D37" s="288"/>
    </row>
    <row r="38" spans="1:33" x14ac:dyDescent="0.3">
      <c r="A38" s="297"/>
      <c r="C38" s="297"/>
      <c r="D38" s="297"/>
      <c r="E38" s="288"/>
    </row>
    <row r="39" spans="1:33" x14ac:dyDescent="0.3">
      <c r="E39" s="297"/>
    </row>
    <row r="40" spans="1:33" x14ac:dyDescent="0.3">
      <c r="A40" s="323"/>
      <c r="C40" s="326"/>
      <c r="D40" s="323"/>
      <c r="L40" s="323"/>
      <c r="M40" s="323"/>
      <c r="N40" s="323"/>
      <c r="O40" s="323"/>
      <c r="P40" s="323"/>
      <c r="Q40" s="323"/>
      <c r="R40" s="323"/>
      <c r="S40" s="323"/>
      <c r="T40" s="323"/>
      <c r="U40" s="323"/>
      <c r="V40" s="323"/>
      <c r="W40" s="323"/>
      <c r="X40" s="323"/>
      <c r="Y40" s="323"/>
      <c r="Z40" s="323"/>
      <c r="AA40" s="323"/>
      <c r="AB40" s="323"/>
      <c r="AC40" s="323"/>
      <c r="AD40" s="323"/>
      <c r="AE40" s="323"/>
      <c r="AF40" s="323"/>
      <c r="AG40" s="323"/>
    </row>
    <row r="41" spans="1:33" x14ac:dyDescent="0.3">
      <c r="B41" s="288"/>
      <c r="E41" s="323"/>
    </row>
    <row r="42" spans="1:33" x14ac:dyDescent="0.3">
      <c r="B42" s="297"/>
    </row>
    <row r="44" spans="1:33" x14ac:dyDescent="0.3">
      <c r="B44" s="323"/>
    </row>
  </sheetData>
  <dataValidations count="1">
    <dataValidation type="list" allowBlank="1" showInputMessage="1" showErrorMessage="1" sqref="C2:C17">
      <formula1>"Oui,Non,Pas"</formula1>
    </dataValidation>
  </dataValidations>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5"/>
  <sheetViews>
    <sheetView topLeftCell="B1" zoomScale="85" zoomScaleNormal="85" workbookViewId="0">
      <selection activeCell="J6" sqref="J6"/>
    </sheetView>
  </sheetViews>
  <sheetFormatPr baseColWidth="10" defaultColWidth="12" defaultRowHeight="14.4" x14ac:dyDescent="0.3"/>
  <cols>
    <col min="1" max="1" width="11.109375" style="341" customWidth="1"/>
    <col min="2" max="2" width="109" style="341" customWidth="1"/>
    <col min="3" max="3" width="12" style="336"/>
    <col min="4" max="4" width="12" style="341"/>
    <col min="5" max="5" width="72.77734375" style="341" customWidth="1"/>
    <col min="6" max="6" width="10.6640625" style="341" customWidth="1"/>
    <col min="7" max="7" width="13.21875" style="341" customWidth="1"/>
    <col min="8" max="8" width="10.77734375" style="341" customWidth="1"/>
    <col min="9" max="9" width="8.109375" style="341" customWidth="1"/>
    <col min="10" max="10" width="6.33203125" style="341" customWidth="1"/>
    <col min="11" max="14" width="12" style="341"/>
    <col min="15" max="15" width="22.33203125" style="341" customWidth="1"/>
    <col min="16" max="16" width="29.77734375" style="341" customWidth="1"/>
    <col min="17" max="17" width="30.5546875" style="341" customWidth="1"/>
    <col min="18" max="18" width="5.21875" style="341" customWidth="1"/>
    <col min="19" max="19" width="8.5546875" style="341" customWidth="1"/>
    <col min="20" max="20" width="6.33203125" style="341" customWidth="1"/>
    <col min="21" max="21" width="1.88671875" style="341" customWidth="1"/>
    <col min="22" max="22" width="1" style="341" customWidth="1"/>
    <col min="23" max="23" width="5.44140625" style="341" customWidth="1"/>
    <col min="24" max="24" width="6.44140625" style="341" customWidth="1"/>
    <col min="25" max="16384" width="12" style="341"/>
  </cols>
  <sheetData>
    <row r="1" spans="1:26" s="327" customFormat="1" ht="15" thickBot="1" x14ac:dyDescent="0.35">
      <c r="A1" s="327" t="s">
        <v>12</v>
      </c>
      <c r="B1" s="328" t="s">
        <v>54</v>
      </c>
      <c r="C1" s="329" t="s">
        <v>55</v>
      </c>
      <c r="D1" s="330"/>
      <c r="E1" s="331" t="s">
        <v>7</v>
      </c>
      <c r="F1" s="331" t="s">
        <v>2</v>
      </c>
      <c r="G1" s="331" t="s">
        <v>3</v>
      </c>
      <c r="H1" s="331" t="s">
        <v>4</v>
      </c>
      <c r="I1" s="331" t="s">
        <v>56</v>
      </c>
      <c r="J1" s="331" t="s">
        <v>57</v>
      </c>
      <c r="K1" s="331" t="s">
        <v>58</v>
      </c>
      <c r="L1" s="330"/>
      <c r="M1" s="330"/>
      <c r="N1" s="330"/>
      <c r="O1" s="330"/>
      <c r="P1" s="332"/>
      <c r="Q1" s="330"/>
      <c r="R1" s="330"/>
      <c r="S1" s="329" t="s">
        <v>12</v>
      </c>
    </row>
    <row r="2" spans="1:26" ht="15" thickBot="1" x14ac:dyDescent="0.35">
      <c r="A2" s="333" t="s">
        <v>12</v>
      </c>
      <c r="B2" s="334" t="s">
        <v>812</v>
      </c>
      <c r="C2" s="335" t="s">
        <v>63</v>
      </c>
      <c r="D2" s="336"/>
      <c r="E2" s="337" t="s">
        <v>799</v>
      </c>
      <c r="F2" s="338">
        <f>SUM(F3:F8)</f>
        <v>3</v>
      </c>
      <c r="G2" s="338">
        <f>SUM(G3:G8)</f>
        <v>19</v>
      </c>
      <c r="H2" s="338">
        <f>SUM(H3:H8)</f>
        <v>1</v>
      </c>
      <c r="I2" s="338">
        <f>SUM(F2:H2)</f>
        <v>23</v>
      </c>
      <c r="J2" s="339">
        <f>SUM(J3:J8)/COUNTIF(J3:J8,"&gt;-1")</f>
        <v>0.72222222222222232</v>
      </c>
      <c r="K2" s="340">
        <f>SUM(K3:K8)/COUNTIF(K3:K8,"&gt;-1")</f>
        <v>3</v>
      </c>
      <c r="R2" s="342"/>
    </row>
    <row r="3" spans="1:26" ht="29.4" thickBot="1" x14ac:dyDescent="0.35">
      <c r="A3" s="333"/>
      <c r="B3" s="334" t="s">
        <v>813</v>
      </c>
      <c r="C3" s="335" t="s">
        <v>60</v>
      </c>
      <c r="D3" s="336"/>
      <c r="E3" s="343" t="s">
        <v>814</v>
      </c>
      <c r="F3" s="344">
        <f>COUNTIF(C2:C5, "Oui")</f>
        <v>2</v>
      </c>
      <c r="G3" s="344">
        <f>COUNTIF(C2:C5, "Non")</f>
        <v>1</v>
      </c>
      <c r="H3" s="344">
        <f>COUNTIF(C2:C5, "Pas")</f>
        <v>1</v>
      </c>
      <c r="I3" s="338">
        <f t="shared" ref="I3:I8" si="0">SUM(F3:H3)</f>
        <v>4</v>
      </c>
      <c r="J3" s="339">
        <f>IF(I3=H3,0,5*F3/SUM(F3,G3))</f>
        <v>3.3333333333333335</v>
      </c>
      <c r="K3" s="340">
        <v>3</v>
      </c>
      <c r="R3" s="342"/>
    </row>
    <row r="4" spans="1:26" ht="29.4" thickBot="1" x14ac:dyDescent="0.35">
      <c r="A4" s="333"/>
      <c r="B4" s="334" t="s">
        <v>815</v>
      </c>
      <c r="C4" s="335" t="s">
        <v>69</v>
      </c>
      <c r="D4" s="336"/>
      <c r="E4" s="345" t="s">
        <v>816</v>
      </c>
      <c r="F4" s="344">
        <f>COUNTIF(C6:C10, "Oui")</f>
        <v>1</v>
      </c>
      <c r="G4" s="344">
        <f>COUNTIF(C6:C10, "Non")</f>
        <v>4</v>
      </c>
      <c r="H4" s="344">
        <f>COUNTIF(C6:C10, "Pas")</f>
        <v>0</v>
      </c>
      <c r="I4" s="338">
        <f t="shared" si="0"/>
        <v>5</v>
      </c>
      <c r="J4" s="339">
        <f>IF(I4=H4,0,5*F4/SUM(F4,G4))</f>
        <v>1</v>
      </c>
      <c r="K4" s="340">
        <v>3</v>
      </c>
      <c r="R4" s="342"/>
    </row>
    <row r="5" spans="1:26" ht="29.4" thickBot="1" x14ac:dyDescent="0.35">
      <c r="A5" s="333"/>
      <c r="B5" s="334" t="s">
        <v>817</v>
      </c>
      <c r="C5" s="335" t="s">
        <v>60</v>
      </c>
      <c r="D5" s="336"/>
      <c r="E5" s="346" t="s">
        <v>818</v>
      </c>
      <c r="F5" s="344">
        <f>COUNTIF(C11:C17, "Oui")</f>
        <v>0</v>
      </c>
      <c r="G5" s="344">
        <f>COUNTIF(C11:C17, "Non")</f>
        <v>7</v>
      </c>
      <c r="H5" s="344">
        <f>COUNTIF(C11:C17, "Pas")</f>
        <v>0</v>
      </c>
      <c r="I5" s="338">
        <f t="shared" si="0"/>
        <v>7</v>
      </c>
      <c r="J5" s="339">
        <f>IF(I5=H5,0,5*F5/SUM(F5,G5))</f>
        <v>0</v>
      </c>
      <c r="K5" s="340">
        <v>3</v>
      </c>
      <c r="R5" s="342"/>
    </row>
    <row r="6" spans="1:26" ht="16.2" thickBot="1" x14ac:dyDescent="0.35">
      <c r="A6" s="333" t="s">
        <v>12</v>
      </c>
      <c r="B6" s="334" t="s">
        <v>819</v>
      </c>
      <c r="C6" s="335" t="s">
        <v>60</v>
      </c>
      <c r="E6" s="346" t="s">
        <v>820</v>
      </c>
      <c r="F6" s="344">
        <f>COUNTIF(C18:C21, "Oui")</f>
        <v>0</v>
      </c>
      <c r="G6" s="344">
        <f>COUNTIF(C18:C21, "Non")</f>
        <v>3</v>
      </c>
      <c r="H6" s="344">
        <f>COUNTIF(C18:C21, "Pas")</f>
        <v>0</v>
      </c>
      <c r="I6" s="338">
        <f t="shared" si="0"/>
        <v>3</v>
      </c>
      <c r="J6" s="339">
        <f>IF(I6=H6,0,5*F6/SUM(F6,G6))</f>
        <v>0</v>
      </c>
      <c r="K6" s="340">
        <v>3</v>
      </c>
      <c r="R6" s="347"/>
    </row>
    <row r="7" spans="1:26" ht="16.2" thickBot="1" x14ac:dyDescent="0.35">
      <c r="A7" s="333" t="s">
        <v>12</v>
      </c>
      <c r="B7" s="334" t="s">
        <v>821</v>
      </c>
      <c r="C7" s="335" t="s">
        <v>63</v>
      </c>
      <c r="E7" s="346" t="s">
        <v>822</v>
      </c>
      <c r="F7" s="344">
        <f>COUNTIF(C22:C23, "Oui")</f>
        <v>0</v>
      </c>
      <c r="G7" s="344">
        <f>COUNTIF(C22:C23, "Non")</f>
        <v>2</v>
      </c>
      <c r="H7" s="344">
        <f>COUNTIF(C22:C23, "Pas")</f>
        <v>0</v>
      </c>
      <c r="I7" s="338">
        <f t="shared" si="0"/>
        <v>2</v>
      </c>
      <c r="J7" s="339">
        <f t="shared" ref="J7:J8" si="1">IF(I7=H7,0,5*F7/SUM(F7,G7))</f>
        <v>0</v>
      </c>
      <c r="K7" s="340">
        <v>3</v>
      </c>
      <c r="S7" s="348"/>
    </row>
    <row r="8" spans="1:26" ht="22.8" customHeight="1" thickBot="1" x14ac:dyDescent="0.35">
      <c r="A8" s="333" t="s">
        <v>12</v>
      </c>
      <c r="B8" s="334" t="s">
        <v>823</v>
      </c>
      <c r="C8" s="335" t="s">
        <v>63</v>
      </c>
      <c r="E8" s="346" t="s">
        <v>824</v>
      </c>
      <c r="F8" s="344">
        <f>COUNTIF(C24:C25, "Oui")</f>
        <v>0</v>
      </c>
      <c r="G8" s="344">
        <f>COUNTIF(C24:C25, "Non")</f>
        <v>2</v>
      </c>
      <c r="H8" s="344">
        <f>COUNTIF(C24:C25, "Pas")</f>
        <v>0</v>
      </c>
      <c r="I8" s="338">
        <f t="shared" si="0"/>
        <v>2</v>
      </c>
      <c r="J8" s="339">
        <f t="shared" si="1"/>
        <v>0</v>
      </c>
      <c r="K8" s="340">
        <v>3</v>
      </c>
      <c r="S8" s="348"/>
    </row>
    <row r="9" spans="1:26" ht="27.3" customHeight="1" thickBot="1" x14ac:dyDescent="0.35">
      <c r="A9" s="333" t="s">
        <v>12</v>
      </c>
      <c r="B9" s="334" t="s">
        <v>825</v>
      </c>
      <c r="C9" s="335" t="s">
        <v>63</v>
      </c>
      <c r="E9" s="349">
        <f>COUNTIF(J3:J8,"&gt;-1")</f>
        <v>6</v>
      </c>
      <c r="J9" s="347"/>
      <c r="S9" s="348"/>
    </row>
    <row r="10" spans="1:26" ht="33.6" customHeight="1" thickBot="1" x14ac:dyDescent="0.35">
      <c r="A10" s="333" t="s">
        <v>12</v>
      </c>
      <c r="B10" s="334" t="s">
        <v>826</v>
      </c>
      <c r="C10" s="335" t="s">
        <v>63</v>
      </c>
      <c r="J10" s="350"/>
      <c r="K10" s="351"/>
      <c r="S10" s="348"/>
    </row>
    <row r="11" spans="1:26" ht="30" customHeight="1" thickBot="1" x14ac:dyDescent="0.35">
      <c r="A11" s="333" t="s">
        <v>12</v>
      </c>
      <c r="B11" s="334" t="s">
        <v>827</v>
      </c>
      <c r="C11" s="335" t="s">
        <v>63</v>
      </c>
      <c r="J11" s="350"/>
      <c r="K11" s="351"/>
      <c r="S11" s="348"/>
    </row>
    <row r="12" spans="1:26" ht="29.4" thickBot="1" x14ac:dyDescent="0.35">
      <c r="A12" s="333" t="s">
        <v>12</v>
      </c>
      <c r="B12" s="334" t="s">
        <v>828</v>
      </c>
      <c r="C12" s="335" t="s">
        <v>63</v>
      </c>
      <c r="J12" s="350"/>
      <c r="K12" s="351"/>
      <c r="S12" s="348"/>
    </row>
    <row r="13" spans="1:26" ht="29.4" thickBot="1" x14ac:dyDescent="0.35">
      <c r="A13" s="333" t="s">
        <v>12</v>
      </c>
      <c r="B13" s="334" t="s">
        <v>829</v>
      </c>
      <c r="C13" s="335" t="s">
        <v>63</v>
      </c>
      <c r="J13" s="350"/>
      <c r="K13" s="350"/>
      <c r="S13" s="348"/>
    </row>
    <row r="14" spans="1:26" ht="15" thickBot="1" x14ac:dyDescent="0.35">
      <c r="A14" s="333" t="s">
        <v>12</v>
      </c>
      <c r="B14" s="341" t="s">
        <v>830</v>
      </c>
      <c r="C14" s="335" t="s">
        <v>63</v>
      </c>
      <c r="J14" s="350"/>
      <c r="K14" s="350"/>
      <c r="S14" s="348"/>
    </row>
    <row r="15" spans="1:26" ht="15" thickBot="1" x14ac:dyDescent="0.35">
      <c r="A15" s="333" t="s">
        <v>12</v>
      </c>
      <c r="B15" s="341" t="s">
        <v>831</v>
      </c>
      <c r="C15" s="335" t="s">
        <v>63</v>
      </c>
      <c r="J15" s="350"/>
      <c r="K15" s="350"/>
      <c r="L15" s="351"/>
      <c r="M15" s="351"/>
      <c r="N15" s="351"/>
      <c r="O15" s="351"/>
      <c r="P15" s="351"/>
      <c r="Q15" s="351"/>
      <c r="R15" s="351"/>
      <c r="S15" s="334"/>
      <c r="T15" s="334"/>
      <c r="U15" s="334"/>
      <c r="V15" s="334"/>
      <c r="W15" s="334"/>
      <c r="X15" s="334"/>
      <c r="Y15" s="334"/>
      <c r="Z15" s="334"/>
    </row>
    <row r="16" spans="1:26" ht="15" thickBot="1" x14ac:dyDescent="0.35">
      <c r="A16" s="333" t="s">
        <v>12</v>
      </c>
      <c r="B16" s="341" t="s">
        <v>832</v>
      </c>
      <c r="C16" s="335" t="s">
        <v>63</v>
      </c>
      <c r="J16" s="350"/>
      <c r="K16" s="350"/>
      <c r="L16" s="351"/>
      <c r="M16" s="351"/>
      <c r="N16" s="351"/>
      <c r="O16" s="351"/>
      <c r="P16" s="351"/>
      <c r="Q16" s="351"/>
      <c r="R16" s="351"/>
      <c r="S16" s="351"/>
      <c r="T16" s="351"/>
      <c r="U16" s="351"/>
      <c r="V16" s="351"/>
      <c r="W16" s="351"/>
      <c r="X16" s="351"/>
      <c r="Y16" s="351"/>
    </row>
    <row r="17" spans="1:28" ht="15" thickBot="1" x14ac:dyDescent="0.35">
      <c r="A17" s="333" t="s">
        <v>12</v>
      </c>
      <c r="B17" s="341" t="s">
        <v>833</v>
      </c>
      <c r="C17" s="335" t="s">
        <v>63</v>
      </c>
      <c r="J17" s="350"/>
      <c r="K17" s="350"/>
      <c r="L17" s="351"/>
      <c r="M17" s="351"/>
      <c r="N17" s="351"/>
      <c r="O17" s="351"/>
      <c r="P17" s="351"/>
      <c r="Q17" s="351"/>
      <c r="R17" s="351"/>
      <c r="S17" s="351"/>
      <c r="T17" s="351"/>
      <c r="U17" s="351"/>
      <c r="V17" s="351"/>
      <c r="W17" s="351"/>
      <c r="X17" s="351"/>
      <c r="Y17" s="351"/>
    </row>
    <row r="18" spans="1:28" ht="15" thickBot="1" x14ac:dyDescent="0.35">
      <c r="A18" s="333"/>
      <c r="B18" s="341" t="s">
        <v>834</v>
      </c>
      <c r="C18" s="335"/>
      <c r="J18" s="350"/>
      <c r="K18" s="350"/>
      <c r="L18" s="351"/>
      <c r="M18" s="351"/>
      <c r="N18" s="351"/>
      <c r="O18" s="351"/>
      <c r="P18" s="351"/>
      <c r="Q18" s="351"/>
      <c r="R18" s="351"/>
      <c r="S18" s="351"/>
      <c r="T18" s="351"/>
      <c r="U18" s="351"/>
      <c r="V18" s="351"/>
      <c r="W18" s="351"/>
      <c r="X18" s="351"/>
      <c r="Y18" s="351"/>
    </row>
    <row r="19" spans="1:28" ht="15" thickBot="1" x14ac:dyDescent="0.35">
      <c r="A19" s="333" t="s">
        <v>12</v>
      </c>
      <c r="B19" s="341" t="s">
        <v>835</v>
      </c>
      <c r="C19" s="335" t="s">
        <v>63</v>
      </c>
      <c r="J19" s="350" t="s">
        <v>12</v>
      </c>
      <c r="K19" s="350"/>
      <c r="L19" s="350"/>
      <c r="M19" s="350"/>
      <c r="N19" s="350"/>
      <c r="O19" s="350"/>
      <c r="P19" s="350"/>
      <c r="Q19" s="350"/>
      <c r="R19" s="350"/>
      <c r="S19" s="350"/>
      <c r="T19" s="350"/>
      <c r="U19" s="350"/>
      <c r="V19" s="350"/>
      <c r="W19" s="350"/>
      <c r="X19" s="350"/>
      <c r="Y19" s="350"/>
    </row>
    <row r="20" spans="1:28" ht="15" thickBot="1" x14ac:dyDescent="0.35">
      <c r="A20" s="333" t="s">
        <v>12</v>
      </c>
      <c r="B20" s="341" t="s">
        <v>836</v>
      </c>
      <c r="C20" s="335" t="s">
        <v>63</v>
      </c>
      <c r="J20" s="350"/>
      <c r="K20" s="350"/>
      <c r="L20" s="350"/>
      <c r="M20" s="350"/>
      <c r="N20" s="350"/>
      <c r="O20" s="350"/>
      <c r="P20" s="350"/>
      <c r="Q20" s="350"/>
      <c r="R20" s="350"/>
      <c r="S20" s="350"/>
      <c r="T20" s="350"/>
      <c r="U20" s="350"/>
      <c r="V20" s="350"/>
      <c r="W20" s="350"/>
      <c r="X20" s="350"/>
      <c r="Y20" s="350"/>
    </row>
    <row r="21" spans="1:28" ht="15" thickBot="1" x14ac:dyDescent="0.35">
      <c r="A21" s="333" t="s">
        <v>12</v>
      </c>
      <c r="B21" s="341" t="s">
        <v>837</v>
      </c>
      <c r="C21" s="335" t="s">
        <v>63</v>
      </c>
      <c r="J21" s="334"/>
      <c r="K21" s="334"/>
      <c r="L21" s="350"/>
      <c r="M21" s="350"/>
      <c r="N21" s="350"/>
      <c r="O21" s="350"/>
      <c r="P21" s="350"/>
      <c r="Q21" s="350"/>
      <c r="R21" s="350"/>
      <c r="S21" s="350"/>
      <c r="T21" s="350"/>
      <c r="U21" s="350"/>
      <c r="V21" s="350"/>
      <c r="W21" s="350"/>
      <c r="X21" s="350"/>
      <c r="Y21" s="350"/>
    </row>
    <row r="22" spans="1:28" ht="15" thickBot="1" x14ac:dyDescent="0.35">
      <c r="A22" s="333" t="s">
        <v>12</v>
      </c>
      <c r="B22" s="341" t="s">
        <v>838</v>
      </c>
      <c r="C22" s="335" t="s">
        <v>63</v>
      </c>
      <c r="J22" s="347"/>
      <c r="L22" s="350"/>
      <c r="M22" s="350"/>
      <c r="N22" s="350"/>
      <c r="O22" s="350"/>
      <c r="P22" s="350"/>
      <c r="Q22" s="350"/>
      <c r="R22" s="350"/>
      <c r="S22" s="350"/>
      <c r="T22" s="350"/>
      <c r="U22" s="350"/>
      <c r="V22" s="350"/>
      <c r="W22" s="350"/>
      <c r="X22" s="350"/>
      <c r="Y22" s="350"/>
    </row>
    <row r="23" spans="1:28" ht="15" thickBot="1" x14ac:dyDescent="0.35">
      <c r="A23" s="333" t="s">
        <v>12</v>
      </c>
      <c r="B23" s="334" t="s">
        <v>839</v>
      </c>
      <c r="C23" s="335" t="s">
        <v>63</v>
      </c>
      <c r="J23" s="352"/>
      <c r="K23" s="352"/>
      <c r="L23" s="350"/>
      <c r="M23" s="350"/>
      <c r="N23" s="350"/>
      <c r="O23" s="350"/>
      <c r="P23" s="350"/>
      <c r="Q23" s="350"/>
      <c r="R23" s="350"/>
      <c r="S23" s="350"/>
      <c r="T23" s="350"/>
      <c r="U23" s="350"/>
      <c r="V23" s="350"/>
      <c r="W23" s="350"/>
      <c r="X23" s="350"/>
      <c r="Y23" s="350"/>
      <c r="Z23" s="350"/>
      <c r="AA23" s="350"/>
      <c r="AB23" s="350"/>
    </row>
    <row r="24" spans="1:28" ht="15" thickBot="1" x14ac:dyDescent="0.35">
      <c r="A24" s="333" t="s">
        <v>12</v>
      </c>
      <c r="B24" s="341" t="s">
        <v>840</v>
      </c>
      <c r="C24" s="335" t="s">
        <v>63</v>
      </c>
      <c r="L24" s="350"/>
      <c r="M24" s="350"/>
      <c r="N24" s="350"/>
      <c r="O24" s="350"/>
      <c r="P24" s="350"/>
      <c r="Q24" s="350"/>
      <c r="R24" s="350"/>
      <c r="S24" s="350"/>
      <c r="T24" s="350"/>
      <c r="U24" s="350"/>
      <c r="V24" s="350"/>
      <c r="W24" s="350"/>
      <c r="X24" s="350"/>
      <c r="Y24" s="350"/>
      <c r="Z24" s="350"/>
      <c r="AA24" s="350"/>
      <c r="AB24" s="350"/>
    </row>
    <row r="25" spans="1:28" ht="15" thickBot="1" x14ac:dyDescent="0.35">
      <c r="A25" s="333" t="s">
        <v>12</v>
      </c>
      <c r="B25" s="341" t="s">
        <v>841</v>
      </c>
      <c r="C25" s="335" t="s">
        <v>63</v>
      </c>
      <c r="F25" s="352"/>
      <c r="G25" s="352"/>
      <c r="H25" s="352"/>
      <c r="I25" s="352"/>
      <c r="J25" s="352"/>
      <c r="K25" s="352"/>
      <c r="L25" s="350"/>
      <c r="M25" s="350"/>
      <c r="N25" s="350"/>
      <c r="O25" s="350"/>
      <c r="P25" s="350"/>
      <c r="Q25" s="350"/>
      <c r="R25" s="350"/>
      <c r="S25" s="350"/>
      <c r="T25" s="350"/>
      <c r="U25" s="350"/>
      <c r="V25" s="350"/>
      <c r="W25" s="350"/>
      <c r="X25" s="350"/>
      <c r="Y25" s="350"/>
      <c r="Z25" s="350"/>
      <c r="AA25" s="350"/>
      <c r="AB25" s="350"/>
    </row>
    <row r="26" spans="1:28" x14ac:dyDescent="0.3">
      <c r="L26" s="334"/>
      <c r="M26" s="334"/>
      <c r="N26" s="334"/>
      <c r="O26" s="334"/>
      <c r="P26" s="334"/>
      <c r="Q26" s="334"/>
      <c r="R26" s="334"/>
      <c r="S26" s="334"/>
      <c r="T26" s="334"/>
      <c r="U26" s="334"/>
      <c r="V26" s="334"/>
      <c r="W26" s="334"/>
      <c r="X26" s="334"/>
      <c r="Y26" s="334"/>
      <c r="Z26" s="334"/>
      <c r="AA26" s="334"/>
      <c r="AB26" s="334"/>
    </row>
    <row r="27" spans="1:28" x14ac:dyDescent="0.3">
      <c r="Q27" s="352"/>
      <c r="R27" s="352"/>
    </row>
    <row r="28" spans="1:28" x14ac:dyDescent="0.3">
      <c r="F28" s="334"/>
      <c r="G28" s="334"/>
      <c r="H28" s="334"/>
      <c r="I28" s="334"/>
      <c r="J28" s="334"/>
      <c r="K28" s="334"/>
    </row>
    <row r="29" spans="1:28" x14ac:dyDescent="0.3">
      <c r="T29" s="352"/>
      <c r="U29" s="352"/>
      <c r="V29" s="352"/>
    </row>
    <row r="30" spans="1:28" x14ac:dyDescent="0.3">
      <c r="A30" s="352"/>
      <c r="D30" s="352"/>
      <c r="L30" s="352"/>
      <c r="M30" s="352"/>
      <c r="N30" s="352"/>
      <c r="O30" s="352"/>
    </row>
    <row r="31" spans="1:28" x14ac:dyDescent="0.3">
      <c r="C31" s="341"/>
      <c r="E31" s="352"/>
    </row>
    <row r="32" spans="1:28" x14ac:dyDescent="0.3">
      <c r="A32" s="352"/>
    </row>
    <row r="33" spans="1:33" x14ac:dyDescent="0.3">
      <c r="A33" s="334"/>
      <c r="C33" s="334"/>
      <c r="D33" s="334"/>
      <c r="F33" s="352"/>
      <c r="G33" s="352"/>
      <c r="H33" s="352"/>
      <c r="I33" s="352"/>
      <c r="L33" s="334"/>
      <c r="M33" s="334"/>
      <c r="N33" s="334"/>
      <c r="O33" s="334"/>
      <c r="P33" s="334"/>
      <c r="Q33" s="334"/>
      <c r="R33" s="334"/>
      <c r="S33" s="334"/>
    </row>
    <row r="34" spans="1:33" x14ac:dyDescent="0.3">
      <c r="A34" s="352"/>
      <c r="B34" s="352"/>
      <c r="E34" s="334"/>
      <c r="F34" s="334"/>
      <c r="G34" s="334"/>
      <c r="H34" s="334"/>
      <c r="I34" s="334"/>
    </row>
    <row r="35" spans="1:33" x14ac:dyDescent="0.3">
      <c r="A35" s="334"/>
      <c r="C35" s="341"/>
    </row>
    <row r="36" spans="1:33" x14ac:dyDescent="0.3">
      <c r="A36" s="352"/>
      <c r="F36" s="350"/>
      <c r="G36" s="350"/>
      <c r="H36" s="350"/>
      <c r="I36" s="350"/>
      <c r="J36" s="350"/>
      <c r="K36" s="350"/>
    </row>
    <row r="37" spans="1:33" x14ac:dyDescent="0.3">
      <c r="A37" s="334"/>
      <c r="B37" s="334"/>
      <c r="C37" s="341"/>
    </row>
    <row r="38" spans="1:33" x14ac:dyDescent="0.3">
      <c r="A38" s="352"/>
      <c r="D38" s="352"/>
    </row>
    <row r="39" spans="1:33" x14ac:dyDescent="0.3">
      <c r="A39" s="334"/>
      <c r="C39" s="334"/>
      <c r="D39" s="334"/>
      <c r="E39" s="352"/>
    </row>
    <row r="40" spans="1:33" x14ac:dyDescent="0.3">
      <c r="E40" s="334"/>
    </row>
    <row r="41" spans="1:33" x14ac:dyDescent="0.3">
      <c r="A41" s="350"/>
      <c r="C41" s="353"/>
      <c r="D41" s="350"/>
      <c r="L41" s="350"/>
      <c r="M41" s="350"/>
      <c r="N41" s="350"/>
      <c r="O41" s="350"/>
      <c r="P41" s="350"/>
      <c r="Q41" s="350"/>
      <c r="R41" s="350"/>
      <c r="S41" s="350"/>
      <c r="T41" s="350"/>
      <c r="U41" s="350"/>
      <c r="V41" s="350"/>
      <c r="W41" s="350"/>
      <c r="X41" s="350"/>
      <c r="Y41" s="350"/>
      <c r="Z41" s="350"/>
      <c r="AA41" s="350"/>
      <c r="AB41" s="350"/>
      <c r="AC41" s="350"/>
      <c r="AD41" s="350"/>
      <c r="AE41" s="350"/>
      <c r="AF41" s="350"/>
      <c r="AG41" s="350"/>
    </row>
    <row r="42" spans="1:33" x14ac:dyDescent="0.3">
      <c r="B42" s="352"/>
      <c r="E42" s="350"/>
    </row>
    <row r="43" spans="1:33" x14ac:dyDescent="0.3">
      <c r="B43" s="334"/>
    </row>
    <row r="45" spans="1:33" x14ac:dyDescent="0.3">
      <c r="B45" s="350"/>
    </row>
  </sheetData>
  <dataValidations count="1">
    <dataValidation type="list" allowBlank="1" showInputMessage="1" showErrorMessage="1" sqref="C2:C25">
      <formula1>"Oui,Non,Pas"</formula1>
    </dataValidation>
  </dataValidations>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3"/>
  <sheetViews>
    <sheetView topLeftCell="D1" zoomScale="70" zoomScaleNormal="70" workbookViewId="0">
      <selection activeCell="J6" sqref="J6"/>
    </sheetView>
  </sheetViews>
  <sheetFormatPr baseColWidth="10" defaultColWidth="12" defaultRowHeight="14.4" x14ac:dyDescent="0.3"/>
  <cols>
    <col min="1" max="1" width="11.109375" style="319" customWidth="1"/>
    <col min="2" max="2" width="109" style="319" customWidth="1"/>
    <col min="3" max="3" width="12" style="322"/>
    <col min="4" max="4" width="12" style="319"/>
    <col min="5" max="5" width="72.77734375" style="319" customWidth="1"/>
    <col min="6" max="6" width="10.6640625" style="319" customWidth="1"/>
    <col min="7" max="7" width="13.21875" style="319" customWidth="1"/>
    <col min="8" max="8" width="10.77734375" style="319" customWidth="1"/>
    <col min="9" max="9" width="8.109375" style="319" customWidth="1"/>
    <col min="10" max="10" width="6.33203125" style="319" customWidth="1"/>
    <col min="11" max="14" width="12" style="319"/>
    <col min="15" max="15" width="22.33203125" style="319" customWidth="1"/>
    <col min="16" max="16" width="29.77734375" style="319" customWidth="1"/>
    <col min="17" max="17" width="30.5546875" style="319" customWidth="1"/>
    <col min="18" max="18" width="5.21875" style="319" customWidth="1"/>
    <col min="19" max="19" width="8.5546875" style="319" customWidth="1"/>
    <col min="20" max="20" width="6.33203125" style="319" customWidth="1"/>
    <col min="21" max="21" width="1.88671875" style="319" customWidth="1"/>
    <col min="22" max="22" width="1" style="319" customWidth="1"/>
    <col min="23" max="23" width="5.44140625" style="319" customWidth="1"/>
    <col min="24" max="24" width="6.44140625" style="319" customWidth="1"/>
    <col min="25" max="16384" width="12" style="319"/>
  </cols>
  <sheetData>
    <row r="1" spans="1:26" s="354" customFormat="1" ht="15" thickBot="1" x14ac:dyDescent="0.35">
      <c r="A1" s="354" t="s">
        <v>12</v>
      </c>
      <c r="B1" s="298" t="s">
        <v>54</v>
      </c>
      <c r="C1" s="355" t="s">
        <v>55</v>
      </c>
      <c r="D1" s="356"/>
      <c r="E1" s="357" t="s">
        <v>7</v>
      </c>
      <c r="F1" s="357" t="s">
        <v>2</v>
      </c>
      <c r="G1" s="357" t="s">
        <v>3</v>
      </c>
      <c r="H1" s="357" t="s">
        <v>4</v>
      </c>
      <c r="I1" s="357" t="s">
        <v>56</v>
      </c>
      <c r="J1" s="357" t="s">
        <v>57</v>
      </c>
      <c r="K1" s="357" t="s">
        <v>58</v>
      </c>
      <c r="L1" s="356"/>
      <c r="M1" s="356"/>
      <c r="N1" s="356"/>
      <c r="O1" s="356"/>
      <c r="P1" s="358"/>
      <c r="Q1" s="356"/>
      <c r="R1" s="356"/>
      <c r="S1" s="355" t="s">
        <v>12</v>
      </c>
    </row>
    <row r="2" spans="1:26" ht="15" thickBot="1" x14ac:dyDescent="0.35">
      <c r="A2" s="359" t="s">
        <v>12</v>
      </c>
      <c r="B2" s="320" t="s">
        <v>842</v>
      </c>
      <c r="C2" s="305" t="s">
        <v>63</v>
      </c>
      <c r="D2" s="322"/>
      <c r="E2" s="337" t="s">
        <v>843</v>
      </c>
      <c r="F2" s="338">
        <f>SUM(F3:F19)</f>
        <v>11</v>
      </c>
      <c r="G2" s="338">
        <f>SUM(G3:G19)</f>
        <v>59</v>
      </c>
      <c r="H2" s="338">
        <f>SUM(H3:H19)</f>
        <v>1</v>
      </c>
      <c r="I2" s="338">
        <f>SUM(F2:H2)</f>
        <v>71</v>
      </c>
      <c r="J2" s="339">
        <f>SUM(J3:J19)/COUNTIF(J3:J19,"&gt;-1")</f>
        <v>0.73529411764705888</v>
      </c>
      <c r="K2" s="340">
        <f>SUM(K3:K19)/E20</f>
        <v>3</v>
      </c>
      <c r="R2" s="360"/>
    </row>
    <row r="3" spans="1:26" ht="15" thickBot="1" x14ac:dyDescent="0.35">
      <c r="A3" s="359"/>
      <c r="B3" s="320" t="s">
        <v>844</v>
      </c>
      <c r="C3" s="305" t="s">
        <v>60</v>
      </c>
      <c r="D3" s="322"/>
      <c r="E3" s="343" t="s">
        <v>845</v>
      </c>
      <c r="F3" s="361">
        <f>COUNTIF(C2:C6, "Oui")</f>
        <v>3</v>
      </c>
      <c r="G3" s="361">
        <f>COUNTIF(C2:C6, "Non")</f>
        <v>1</v>
      </c>
      <c r="H3" s="361">
        <f>COUNTIF(C2:C6, "Pas")</f>
        <v>1</v>
      </c>
      <c r="I3" s="338">
        <f t="shared" ref="I3:I19" si="0">SUM(F3:H3)</f>
        <v>5</v>
      </c>
      <c r="J3" s="339">
        <f>IF(I3=H3,0,5*F3/SUM(F3,G3))</f>
        <v>3.75</v>
      </c>
      <c r="K3" s="340">
        <v>3</v>
      </c>
      <c r="R3" s="360"/>
    </row>
    <row r="4" spans="1:26" ht="15" thickBot="1" x14ac:dyDescent="0.35">
      <c r="A4" s="359"/>
      <c r="B4" s="320" t="s">
        <v>846</v>
      </c>
      <c r="C4" s="305" t="s">
        <v>69</v>
      </c>
      <c r="D4" s="322"/>
      <c r="E4" s="345" t="s">
        <v>847</v>
      </c>
      <c r="F4" s="361">
        <f>COUNTIF(C7:C8, "Oui")</f>
        <v>2</v>
      </c>
      <c r="G4" s="361">
        <f>COUNTIF(C7:C8, "Non")</f>
        <v>0</v>
      </c>
      <c r="H4" s="361">
        <f>COUNTIF(C7:C8, "Pas")</f>
        <v>0</v>
      </c>
      <c r="I4" s="338">
        <f t="shared" si="0"/>
        <v>2</v>
      </c>
      <c r="J4" s="339">
        <f>IF(I4=H4,0,5*F4/SUM(F4,G4))</f>
        <v>5</v>
      </c>
      <c r="K4" s="340">
        <v>3</v>
      </c>
      <c r="R4" s="360"/>
    </row>
    <row r="5" spans="1:26" ht="29.4" thickBot="1" x14ac:dyDescent="0.35">
      <c r="A5" s="359"/>
      <c r="B5" s="320" t="s">
        <v>848</v>
      </c>
      <c r="C5" s="305" t="s">
        <v>60</v>
      </c>
      <c r="D5" s="322"/>
      <c r="E5" s="345" t="s">
        <v>849</v>
      </c>
      <c r="F5" s="361">
        <f>COUNTIF(C9:C16, "Oui")</f>
        <v>6</v>
      </c>
      <c r="G5" s="361">
        <f>COUNTIF(C9:C16, "Non")</f>
        <v>2</v>
      </c>
      <c r="H5" s="361">
        <f>COUNTIF(C9:C16, "Pas")</f>
        <v>0</v>
      </c>
      <c r="I5" s="338">
        <f t="shared" si="0"/>
        <v>8</v>
      </c>
      <c r="J5" s="339">
        <f>IF(I5=H5,0,5*F5/SUM(F5,G5))</f>
        <v>3.75</v>
      </c>
      <c r="K5" s="340">
        <v>3</v>
      </c>
      <c r="R5" s="360"/>
    </row>
    <row r="6" spans="1:26" ht="15" thickBot="1" x14ac:dyDescent="0.35">
      <c r="A6" s="359" t="s">
        <v>12</v>
      </c>
      <c r="B6" s="320" t="s">
        <v>850</v>
      </c>
      <c r="C6" s="305" t="s">
        <v>60</v>
      </c>
      <c r="E6" s="340" t="s">
        <v>851</v>
      </c>
      <c r="F6" s="361">
        <f>COUNTIF(C17:C20, "Oui")</f>
        <v>0</v>
      </c>
      <c r="G6" s="361">
        <f>COUNTIF(C17:C20, "Non")</f>
        <v>3</v>
      </c>
      <c r="H6" s="361">
        <f>COUNTIF(C17:C20, "Pas")</f>
        <v>0</v>
      </c>
      <c r="I6" s="338">
        <f t="shared" si="0"/>
        <v>3</v>
      </c>
      <c r="J6" s="339">
        <f>IF(I6=H6,0,5*F6/SUM(F6,G6))</f>
        <v>0</v>
      </c>
      <c r="K6" s="340">
        <v>3</v>
      </c>
      <c r="R6" s="362"/>
    </row>
    <row r="7" spans="1:26" ht="15" thickBot="1" x14ac:dyDescent="0.35">
      <c r="A7" s="359" t="s">
        <v>12</v>
      </c>
      <c r="B7" s="320" t="s">
        <v>852</v>
      </c>
      <c r="C7" s="305" t="s">
        <v>60</v>
      </c>
      <c r="E7" s="340" t="s">
        <v>853</v>
      </c>
      <c r="F7" s="361">
        <f>COUNTIF(C21:C24, "Oui")</f>
        <v>0</v>
      </c>
      <c r="G7" s="361">
        <f>COUNTIF(C21:C24, "Non")</f>
        <v>4</v>
      </c>
      <c r="H7" s="361">
        <f>COUNTIF(C21:C24, "Pas")</f>
        <v>0</v>
      </c>
      <c r="I7" s="338">
        <f t="shared" si="0"/>
        <v>4</v>
      </c>
      <c r="J7" s="339">
        <f t="shared" ref="J7:J19" si="1">IF(I7=H7,0,5*F7/SUM(F7,G7))</f>
        <v>0</v>
      </c>
      <c r="K7" s="340">
        <v>3</v>
      </c>
      <c r="S7" s="363"/>
    </row>
    <row r="8" spans="1:26" ht="22.8" customHeight="1" thickBot="1" x14ac:dyDescent="0.35">
      <c r="A8" s="359" t="s">
        <v>12</v>
      </c>
      <c r="B8" s="320" t="s">
        <v>854</v>
      </c>
      <c r="C8" s="305" t="s">
        <v>60</v>
      </c>
      <c r="E8" s="340" t="s">
        <v>855</v>
      </c>
      <c r="F8" s="361">
        <f>COUNTIF(C25:C27, "Oui")</f>
        <v>0</v>
      </c>
      <c r="G8" s="361">
        <f>COUNTIF(C25:C27, "Non")</f>
        <v>3</v>
      </c>
      <c r="H8" s="361">
        <f>COUNTIF(C25:C27, "Pas")</f>
        <v>0</v>
      </c>
      <c r="I8" s="338">
        <f t="shared" si="0"/>
        <v>3</v>
      </c>
      <c r="J8" s="339">
        <f t="shared" si="1"/>
        <v>0</v>
      </c>
      <c r="K8" s="340">
        <v>3</v>
      </c>
      <c r="S8" s="363"/>
    </row>
    <row r="9" spans="1:26" ht="13.5" customHeight="1" thickBot="1" x14ac:dyDescent="0.35">
      <c r="A9" s="359" t="s">
        <v>12</v>
      </c>
      <c r="B9" s="320" t="s">
        <v>856</v>
      </c>
      <c r="C9" s="305" t="s">
        <v>60</v>
      </c>
      <c r="E9" s="340" t="s">
        <v>857</v>
      </c>
      <c r="F9" s="361">
        <f>COUNTIF(C28:C33, "Oui")</f>
        <v>0</v>
      </c>
      <c r="G9" s="364">
        <f>COUNTIF(C28:C33, "Non")</f>
        <v>6</v>
      </c>
      <c r="H9" s="364">
        <f>COUNTIF(C28:C33, "Pas")</f>
        <v>0</v>
      </c>
      <c r="I9" s="338">
        <f t="shared" si="0"/>
        <v>6</v>
      </c>
      <c r="J9" s="339">
        <f t="shared" si="1"/>
        <v>0</v>
      </c>
      <c r="K9" s="340">
        <v>3</v>
      </c>
      <c r="S9" s="363"/>
    </row>
    <row r="10" spans="1:26" ht="15.6" customHeight="1" thickBot="1" x14ac:dyDescent="0.35">
      <c r="A10" s="359" t="s">
        <v>12</v>
      </c>
      <c r="B10" s="320" t="s">
        <v>858</v>
      </c>
      <c r="C10" s="305" t="s">
        <v>60</v>
      </c>
      <c r="E10" s="340" t="s">
        <v>859</v>
      </c>
      <c r="F10" s="361">
        <f>COUNTIF(C34:C38, "Oui")</f>
        <v>0</v>
      </c>
      <c r="G10" s="364">
        <f>COUNTIF(C34:C38, "Non")</f>
        <v>5</v>
      </c>
      <c r="H10" s="364">
        <f>COUNTIF(C34:C38, "Pas")</f>
        <v>0</v>
      </c>
      <c r="I10" s="338">
        <f t="shared" si="0"/>
        <v>5</v>
      </c>
      <c r="J10" s="339">
        <f t="shared" si="1"/>
        <v>0</v>
      </c>
      <c r="K10" s="340">
        <v>3</v>
      </c>
      <c r="S10" s="363"/>
    </row>
    <row r="11" spans="1:26" ht="18" customHeight="1" thickBot="1" x14ac:dyDescent="0.35">
      <c r="A11" s="359" t="s">
        <v>12</v>
      </c>
      <c r="B11" s="320" t="s">
        <v>860</v>
      </c>
      <c r="C11" s="305" t="s">
        <v>60</v>
      </c>
      <c r="E11" s="340" t="s">
        <v>861</v>
      </c>
      <c r="F11" s="361">
        <f>COUNTIF(C39:C40, "Oui")</f>
        <v>0</v>
      </c>
      <c r="G11" s="364">
        <f>COUNTIF(C39:C40, "Non")</f>
        <v>2</v>
      </c>
      <c r="H11" s="364">
        <f>COUNTIF(C39:C40, "Pas")</f>
        <v>0</v>
      </c>
      <c r="I11" s="338">
        <f t="shared" si="0"/>
        <v>2</v>
      </c>
      <c r="J11" s="339">
        <f t="shared" si="1"/>
        <v>0</v>
      </c>
      <c r="K11" s="340">
        <v>3</v>
      </c>
      <c r="S11" s="363"/>
    </row>
    <row r="12" spans="1:26" ht="15" thickBot="1" x14ac:dyDescent="0.35">
      <c r="A12" s="359" t="s">
        <v>12</v>
      </c>
      <c r="B12" s="320" t="s">
        <v>862</v>
      </c>
      <c r="C12" s="305" t="s">
        <v>60</v>
      </c>
      <c r="E12" s="340" t="s">
        <v>863</v>
      </c>
      <c r="F12" s="361">
        <f>COUNTIF(C41:C47, "Oui")</f>
        <v>0</v>
      </c>
      <c r="G12" s="364">
        <f>COUNTIF(C41:C47, "Non")</f>
        <v>7</v>
      </c>
      <c r="H12" s="364">
        <f>COUNTIF(C41:C47, "Pas")</f>
        <v>0</v>
      </c>
      <c r="I12" s="338">
        <f t="shared" si="0"/>
        <v>7</v>
      </c>
      <c r="J12" s="339">
        <f t="shared" si="1"/>
        <v>0</v>
      </c>
      <c r="K12" s="340">
        <v>3</v>
      </c>
      <c r="S12" s="363"/>
    </row>
    <row r="13" spans="1:26" ht="15" thickBot="1" x14ac:dyDescent="0.35">
      <c r="A13" s="359" t="s">
        <v>12</v>
      </c>
      <c r="B13" s="320" t="s">
        <v>864</v>
      </c>
      <c r="C13" s="305" t="s">
        <v>60</v>
      </c>
      <c r="E13" s="340" t="s">
        <v>865</v>
      </c>
      <c r="F13" s="361">
        <f>COUNTIF(C48:C50, "Oui")</f>
        <v>0</v>
      </c>
      <c r="G13" s="364">
        <f>COUNTIF(C48:C50, "Non")</f>
        <v>3</v>
      </c>
      <c r="H13" s="364">
        <f>COUNTIF(C48:C50, "Pas")</f>
        <v>0</v>
      </c>
      <c r="I13" s="338">
        <f t="shared" si="0"/>
        <v>3</v>
      </c>
      <c r="J13" s="339">
        <f t="shared" si="1"/>
        <v>0</v>
      </c>
      <c r="K13" s="340">
        <v>3</v>
      </c>
      <c r="S13" s="363"/>
    </row>
    <row r="14" spans="1:26" ht="15" thickBot="1" x14ac:dyDescent="0.35">
      <c r="A14" s="359" t="s">
        <v>12</v>
      </c>
      <c r="B14" s="320" t="s">
        <v>866</v>
      </c>
      <c r="C14" s="305" t="s">
        <v>60</v>
      </c>
      <c r="E14" s="340" t="s">
        <v>867</v>
      </c>
      <c r="F14" s="361">
        <f>COUNTIF(C51:C53, "Oui")</f>
        <v>0</v>
      </c>
      <c r="G14" s="364">
        <f>COUNTIF(C51:C53, "Non")</f>
        <v>3</v>
      </c>
      <c r="H14" s="364">
        <f>COUNTIF(C51:C53, "Pas")</f>
        <v>0</v>
      </c>
      <c r="I14" s="338">
        <f t="shared" si="0"/>
        <v>3</v>
      </c>
      <c r="J14" s="339">
        <f t="shared" si="1"/>
        <v>0</v>
      </c>
      <c r="K14" s="340">
        <v>3</v>
      </c>
      <c r="S14" s="363"/>
    </row>
    <row r="15" spans="1:26" ht="15" thickBot="1" x14ac:dyDescent="0.35">
      <c r="A15" s="359" t="s">
        <v>12</v>
      </c>
      <c r="B15" s="320" t="s">
        <v>868</v>
      </c>
      <c r="C15" s="305" t="s">
        <v>63</v>
      </c>
      <c r="E15" s="340" t="s">
        <v>869</v>
      </c>
      <c r="F15" s="361">
        <f>COUNTIF(C54:C57, "Oui")</f>
        <v>0</v>
      </c>
      <c r="G15" s="364">
        <f>COUNTIF(C54:C57, "Non")</f>
        <v>4</v>
      </c>
      <c r="H15" s="364">
        <f>COUNTIF(C54:C57, "Pas")</f>
        <v>0</v>
      </c>
      <c r="I15" s="338">
        <f t="shared" si="0"/>
        <v>4</v>
      </c>
      <c r="J15" s="339">
        <f t="shared" si="1"/>
        <v>0</v>
      </c>
      <c r="K15" s="340">
        <v>3</v>
      </c>
      <c r="L15" s="365"/>
      <c r="M15" s="365"/>
      <c r="N15" s="365"/>
      <c r="O15" s="365"/>
      <c r="P15" s="365"/>
      <c r="Q15" s="365"/>
      <c r="R15" s="365"/>
      <c r="S15" s="320"/>
      <c r="T15" s="320"/>
      <c r="U15" s="320"/>
      <c r="V15" s="320"/>
      <c r="W15" s="320"/>
      <c r="X15" s="320"/>
      <c r="Y15" s="320"/>
      <c r="Z15" s="320"/>
    </row>
    <row r="16" spans="1:26" ht="15" thickBot="1" x14ac:dyDescent="0.35">
      <c r="A16" s="359" t="s">
        <v>12</v>
      </c>
      <c r="B16" s="320" t="s">
        <v>870</v>
      </c>
      <c r="C16" s="305" t="s">
        <v>63</v>
      </c>
      <c r="E16" s="340" t="s">
        <v>871</v>
      </c>
      <c r="F16" s="361">
        <f>COUNTIF(C58:C62, "Oui")</f>
        <v>0</v>
      </c>
      <c r="G16" s="364">
        <f>COUNTIF(C58:C62, "Non")</f>
        <v>5</v>
      </c>
      <c r="H16" s="364">
        <f>COUNTIF(C58:C62, "Pas")</f>
        <v>0</v>
      </c>
      <c r="I16" s="338">
        <f t="shared" si="0"/>
        <v>5</v>
      </c>
      <c r="J16" s="339">
        <f t="shared" si="1"/>
        <v>0</v>
      </c>
      <c r="K16" s="340">
        <v>3</v>
      </c>
      <c r="L16" s="365"/>
      <c r="M16" s="365"/>
      <c r="N16" s="365"/>
      <c r="O16" s="365"/>
      <c r="P16" s="365"/>
      <c r="Q16" s="365"/>
      <c r="R16" s="365"/>
      <c r="S16" s="365"/>
      <c r="T16" s="365"/>
      <c r="U16" s="365"/>
      <c r="V16" s="365"/>
      <c r="W16" s="365"/>
      <c r="X16" s="365"/>
      <c r="Y16" s="365"/>
    </row>
    <row r="17" spans="1:28" ht="15" thickBot="1" x14ac:dyDescent="0.35">
      <c r="A17" s="359" t="s">
        <v>12</v>
      </c>
      <c r="B17" s="320" t="s">
        <v>872</v>
      </c>
      <c r="C17" s="305" t="s">
        <v>63</v>
      </c>
      <c r="E17" s="340" t="s">
        <v>873</v>
      </c>
      <c r="F17" s="361">
        <f>COUNTIF(C63:C66, "Oui")</f>
        <v>0</v>
      </c>
      <c r="G17" s="364">
        <f>COUNTIF(C63:C66, "Non")</f>
        <v>4</v>
      </c>
      <c r="H17" s="364">
        <f>COUNTIF(C63:C66, "Pas")</f>
        <v>0</v>
      </c>
      <c r="I17" s="338">
        <f t="shared" si="0"/>
        <v>4</v>
      </c>
      <c r="J17" s="339">
        <f t="shared" si="1"/>
        <v>0</v>
      </c>
      <c r="K17" s="340">
        <v>3</v>
      </c>
      <c r="L17" s="365"/>
      <c r="M17" s="365"/>
      <c r="N17" s="365"/>
      <c r="O17" s="365"/>
      <c r="P17" s="365"/>
      <c r="Q17" s="365"/>
      <c r="R17" s="365"/>
      <c r="S17" s="365"/>
      <c r="T17" s="365"/>
      <c r="U17" s="365"/>
      <c r="V17" s="365"/>
      <c r="W17" s="365"/>
      <c r="X17" s="365"/>
      <c r="Y17" s="365"/>
    </row>
    <row r="18" spans="1:28" ht="15" thickBot="1" x14ac:dyDescent="0.35">
      <c r="A18" s="359"/>
      <c r="B18" s="320" t="s">
        <v>874</v>
      </c>
      <c r="C18" s="305"/>
      <c r="E18" s="340" t="s">
        <v>875</v>
      </c>
      <c r="F18" s="361">
        <f>COUNTIF(C67:C69, "Oui")</f>
        <v>0</v>
      </c>
      <c r="G18" s="364">
        <f>COUNTIF(C67:C69, "Non")</f>
        <v>3</v>
      </c>
      <c r="H18" s="364">
        <f>COUNTIF(C67:C69, "Pas")</f>
        <v>0</v>
      </c>
      <c r="I18" s="338">
        <f t="shared" si="0"/>
        <v>3</v>
      </c>
      <c r="J18" s="339">
        <f t="shared" si="1"/>
        <v>0</v>
      </c>
      <c r="K18" s="340">
        <v>3</v>
      </c>
      <c r="L18" s="365"/>
      <c r="M18" s="365"/>
      <c r="N18" s="365"/>
      <c r="O18" s="365"/>
      <c r="P18" s="365"/>
      <c r="Q18" s="365"/>
      <c r="R18" s="365"/>
      <c r="S18" s="365"/>
      <c r="T18" s="365"/>
      <c r="U18" s="365"/>
      <c r="V18" s="365"/>
      <c r="W18" s="365"/>
      <c r="X18" s="365"/>
      <c r="Y18" s="365"/>
    </row>
    <row r="19" spans="1:28" ht="29.4" thickBot="1" x14ac:dyDescent="0.35">
      <c r="A19" s="359" t="s">
        <v>12</v>
      </c>
      <c r="B19" s="320" t="s">
        <v>876</v>
      </c>
      <c r="C19" s="305" t="s">
        <v>63</v>
      </c>
      <c r="E19" s="340" t="s">
        <v>877</v>
      </c>
      <c r="F19" s="361">
        <f>COUNTIF(C70:C73, "Oui")</f>
        <v>0</v>
      </c>
      <c r="G19" s="364">
        <f>COUNTIF(C70:C73, "Non")</f>
        <v>4</v>
      </c>
      <c r="H19" s="364">
        <f>COUNTIF(C70:C73, "Pas")</f>
        <v>0</v>
      </c>
      <c r="I19" s="338">
        <f t="shared" si="0"/>
        <v>4</v>
      </c>
      <c r="J19" s="339">
        <f t="shared" si="1"/>
        <v>0</v>
      </c>
      <c r="K19" s="340">
        <v>3</v>
      </c>
      <c r="L19" s="366"/>
      <c r="M19" s="366"/>
      <c r="N19" s="366"/>
      <c r="O19" s="366"/>
      <c r="P19" s="366"/>
      <c r="Q19" s="366"/>
      <c r="R19" s="366"/>
      <c r="S19" s="366"/>
      <c r="T19" s="366"/>
      <c r="U19" s="366"/>
      <c r="V19" s="366"/>
      <c r="W19" s="366"/>
      <c r="X19" s="366"/>
      <c r="Y19" s="366"/>
    </row>
    <row r="20" spans="1:28" ht="29.4" thickBot="1" x14ac:dyDescent="0.35">
      <c r="A20" s="359" t="s">
        <v>12</v>
      </c>
      <c r="B20" s="320" t="s">
        <v>878</v>
      </c>
      <c r="C20" s="305" t="s">
        <v>63</v>
      </c>
      <c r="E20" s="319">
        <f>COUNTIF(J3:J19,"&gt;-1")</f>
        <v>17</v>
      </c>
      <c r="J20" s="366"/>
      <c r="K20" s="366"/>
      <c r="L20" s="366"/>
      <c r="M20" s="366"/>
      <c r="N20" s="366"/>
      <c r="O20" s="366"/>
      <c r="P20" s="366"/>
      <c r="Q20" s="366"/>
      <c r="R20" s="366"/>
      <c r="S20" s="366"/>
      <c r="T20" s="366"/>
      <c r="U20" s="366"/>
      <c r="V20" s="366"/>
      <c r="W20" s="366"/>
      <c r="X20" s="366"/>
      <c r="Y20" s="366"/>
    </row>
    <row r="21" spans="1:28" ht="15" thickBot="1" x14ac:dyDescent="0.35">
      <c r="A21" s="359" t="s">
        <v>12</v>
      </c>
      <c r="B21" s="320" t="s">
        <v>879</v>
      </c>
      <c r="C21" s="305" t="s">
        <v>63</v>
      </c>
      <c r="J21" s="320"/>
      <c r="K21" s="320"/>
      <c r="L21" s="366"/>
      <c r="M21" s="366"/>
      <c r="N21" s="366"/>
      <c r="O21" s="366"/>
      <c r="P21" s="366"/>
      <c r="Q21" s="366"/>
      <c r="R21" s="366"/>
      <c r="S21" s="366"/>
      <c r="T21" s="366"/>
      <c r="U21" s="366"/>
      <c r="V21" s="366"/>
      <c r="W21" s="366"/>
      <c r="X21" s="366"/>
      <c r="Y21" s="366"/>
    </row>
    <row r="22" spans="1:28" ht="43.8" thickBot="1" x14ac:dyDescent="0.35">
      <c r="A22" s="359" t="s">
        <v>12</v>
      </c>
      <c r="B22" s="320" t="s">
        <v>880</v>
      </c>
      <c r="C22" s="305" t="s">
        <v>63</v>
      </c>
      <c r="J22" s="362"/>
      <c r="L22" s="366"/>
      <c r="M22" s="366"/>
      <c r="N22" s="366"/>
      <c r="O22" s="366"/>
      <c r="P22" s="366"/>
      <c r="Q22" s="366"/>
      <c r="R22" s="366"/>
      <c r="S22" s="366"/>
      <c r="T22" s="366"/>
      <c r="U22" s="366"/>
      <c r="V22" s="366"/>
      <c r="W22" s="366"/>
      <c r="X22" s="366"/>
      <c r="Y22" s="366"/>
    </row>
    <row r="23" spans="1:28" ht="15" thickBot="1" x14ac:dyDescent="0.35">
      <c r="A23" s="359" t="s">
        <v>12</v>
      </c>
      <c r="B23" s="320" t="s">
        <v>881</v>
      </c>
      <c r="C23" s="305" t="s">
        <v>63</v>
      </c>
      <c r="J23" s="367"/>
      <c r="K23" s="367"/>
      <c r="L23" s="366"/>
      <c r="M23" s="366"/>
      <c r="N23" s="366"/>
      <c r="O23" s="366"/>
      <c r="P23" s="366"/>
      <c r="Q23" s="366"/>
      <c r="R23" s="366"/>
      <c r="S23" s="366"/>
      <c r="T23" s="366"/>
      <c r="U23" s="366"/>
      <c r="V23" s="366"/>
      <c r="W23" s="366"/>
      <c r="X23" s="366"/>
      <c r="Y23" s="366"/>
      <c r="Z23" s="366"/>
      <c r="AA23" s="366"/>
      <c r="AB23" s="366"/>
    </row>
    <row r="24" spans="1:28" ht="15" thickBot="1" x14ac:dyDescent="0.35">
      <c r="A24" s="359" t="s">
        <v>12</v>
      </c>
      <c r="B24" s="320" t="s">
        <v>882</v>
      </c>
      <c r="C24" s="305" t="s">
        <v>63</v>
      </c>
      <c r="L24" s="366"/>
      <c r="M24" s="366"/>
      <c r="N24" s="366"/>
      <c r="O24" s="366"/>
      <c r="P24" s="366"/>
      <c r="Q24" s="366"/>
      <c r="R24" s="366"/>
      <c r="S24" s="366"/>
      <c r="T24" s="366"/>
      <c r="U24" s="366"/>
      <c r="V24" s="366"/>
      <c r="W24" s="366"/>
      <c r="X24" s="366"/>
      <c r="Y24" s="366"/>
      <c r="Z24" s="366"/>
      <c r="AA24" s="366"/>
      <c r="AB24" s="366"/>
    </row>
    <row r="25" spans="1:28" ht="15" thickBot="1" x14ac:dyDescent="0.35">
      <c r="A25" s="359" t="s">
        <v>12</v>
      </c>
      <c r="B25" s="320" t="s">
        <v>883</v>
      </c>
      <c r="C25" s="305" t="s">
        <v>63</v>
      </c>
      <c r="F25" s="367"/>
      <c r="G25" s="367"/>
      <c r="H25" s="367"/>
      <c r="I25" s="367"/>
      <c r="J25" s="367"/>
      <c r="K25" s="367"/>
      <c r="L25" s="366"/>
      <c r="M25" s="366"/>
      <c r="N25" s="366"/>
      <c r="O25" s="366"/>
      <c r="P25" s="366"/>
      <c r="Q25" s="366"/>
      <c r="R25" s="366"/>
      <c r="S25" s="366"/>
      <c r="T25" s="366"/>
      <c r="U25" s="366"/>
      <c r="V25" s="366"/>
      <c r="W25" s="366"/>
      <c r="X25" s="366"/>
      <c r="Y25" s="366"/>
      <c r="Z25" s="366"/>
      <c r="AA25" s="366"/>
      <c r="AB25" s="366"/>
    </row>
    <row r="26" spans="1:28" ht="15" thickBot="1" x14ac:dyDescent="0.35">
      <c r="A26" s="359" t="s">
        <v>12</v>
      </c>
      <c r="B26" s="320" t="s">
        <v>884</v>
      </c>
      <c r="C26" s="305" t="s">
        <v>63</v>
      </c>
      <c r="L26" s="320"/>
      <c r="M26" s="320"/>
      <c r="N26" s="320"/>
      <c r="O26" s="320"/>
      <c r="P26" s="320"/>
      <c r="Q26" s="320"/>
      <c r="R26" s="320"/>
      <c r="S26" s="320"/>
      <c r="T26" s="320"/>
      <c r="U26" s="320"/>
      <c r="V26" s="320"/>
      <c r="W26" s="320"/>
      <c r="X26" s="320"/>
      <c r="Y26" s="320"/>
      <c r="Z26" s="320"/>
      <c r="AA26" s="320"/>
      <c r="AB26" s="320"/>
    </row>
    <row r="27" spans="1:28" ht="15" thickBot="1" x14ac:dyDescent="0.35">
      <c r="A27" s="359" t="s">
        <v>12</v>
      </c>
      <c r="B27" s="320" t="s">
        <v>885</v>
      </c>
      <c r="C27" s="305" t="s">
        <v>63</v>
      </c>
      <c r="Q27" s="367"/>
      <c r="R27" s="367"/>
    </row>
    <row r="28" spans="1:28" ht="15" thickBot="1" x14ac:dyDescent="0.35">
      <c r="A28" s="359" t="s">
        <v>12</v>
      </c>
      <c r="B28" s="319" t="s">
        <v>886</v>
      </c>
      <c r="C28" s="305" t="s">
        <v>63</v>
      </c>
      <c r="F28" s="320"/>
      <c r="G28" s="320"/>
      <c r="H28" s="320"/>
      <c r="I28" s="320"/>
      <c r="J28" s="320"/>
      <c r="K28" s="320"/>
    </row>
    <row r="29" spans="1:28" ht="15" thickBot="1" x14ac:dyDescent="0.35">
      <c r="A29" s="359" t="s">
        <v>12</v>
      </c>
      <c r="B29" s="319" t="s">
        <v>887</v>
      </c>
      <c r="C29" s="305" t="s">
        <v>63</v>
      </c>
      <c r="T29" s="367"/>
      <c r="U29" s="367"/>
      <c r="V29" s="367"/>
    </row>
    <row r="30" spans="1:28" ht="15" thickBot="1" x14ac:dyDescent="0.35">
      <c r="A30" s="359" t="s">
        <v>12</v>
      </c>
      <c r="B30" s="319" t="s">
        <v>888</v>
      </c>
      <c r="C30" s="305" t="s">
        <v>63</v>
      </c>
      <c r="D30" s="367"/>
      <c r="L30" s="367"/>
      <c r="M30" s="367"/>
      <c r="N30" s="367"/>
      <c r="O30" s="367"/>
    </row>
    <row r="31" spans="1:28" ht="15" thickBot="1" x14ac:dyDescent="0.35">
      <c r="A31" s="359" t="s">
        <v>12</v>
      </c>
      <c r="B31" s="319" t="s">
        <v>889</v>
      </c>
      <c r="C31" s="305" t="s">
        <v>63</v>
      </c>
      <c r="E31" s="367"/>
    </row>
    <row r="32" spans="1:28" ht="29.4" thickBot="1" x14ac:dyDescent="0.35">
      <c r="A32" s="359" t="s">
        <v>12</v>
      </c>
      <c r="B32" s="320" t="s">
        <v>890</v>
      </c>
      <c r="C32" s="305" t="s">
        <v>63</v>
      </c>
    </row>
    <row r="33" spans="1:33" ht="29.4" thickBot="1" x14ac:dyDescent="0.35">
      <c r="A33" s="359" t="s">
        <v>12</v>
      </c>
      <c r="B33" s="320" t="s">
        <v>891</v>
      </c>
      <c r="C33" s="305" t="s">
        <v>63</v>
      </c>
      <c r="D33" s="320"/>
      <c r="F33" s="367"/>
      <c r="G33" s="367"/>
      <c r="H33" s="367"/>
      <c r="I33" s="367"/>
      <c r="L33" s="320"/>
      <c r="M33" s="320"/>
      <c r="N33" s="320"/>
      <c r="O33" s="320"/>
      <c r="P33" s="320"/>
      <c r="Q33" s="320"/>
      <c r="R33" s="320"/>
      <c r="S33" s="320"/>
    </row>
    <row r="34" spans="1:33" ht="15" thickBot="1" x14ac:dyDescent="0.35">
      <c r="A34" s="359" t="s">
        <v>12</v>
      </c>
      <c r="B34" s="336" t="s">
        <v>892</v>
      </c>
      <c r="C34" s="305" t="s">
        <v>63</v>
      </c>
      <c r="E34" s="320"/>
      <c r="F34" s="320"/>
      <c r="G34" s="320"/>
      <c r="H34" s="320"/>
      <c r="I34" s="320"/>
    </row>
    <row r="35" spans="1:33" ht="15" thickBot="1" x14ac:dyDescent="0.35">
      <c r="A35" s="359" t="s">
        <v>12</v>
      </c>
      <c r="B35" s="336" t="s">
        <v>893</v>
      </c>
      <c r="C35" s="305" t="s">
        <v>63</v>
      </c>
    </row>
    <row r="36" spans="1:33" ht="15" thickBot="1" x14ac:dyDescent="0.35">
      <c r="A36" s="359" t="s">
        <v>12</v>
      </c>
      <c r="B36" s="336" t="s">
        <v>894</v>
      </c>
      <c r="C36" s="305" t="s">
        <v>63</v>
      </c>
      <c r="F36" s="366"/>
      <c r="G36" s="366"/>
      <c r="H36" s="366"/>
      <c r="I36" s="366"/>
      <c r="J36" s="366"/>
      <c r="K36" s="366"/>
    </row>
    <row r="37" spans="1:33" ht="29.4" thickBot="1" x14ac:dyDescent="0.35">
      <c r="A37" s="359" t="s">
        <v>12</v>
      </c>
      <c r="B37" s="368" t="s">
        <v>895</v>
      </c>
      <c r="C37" s="305" t="s">
        <v>63</v>
      </c>
    </row>
    <row r="38" spans="1:33" ht="29.4" thickBot="1" x14ac:dyDescent="0.35">
      <c r="A38" s="359" t="s">
        <v>12</v>
      </c>
      <c r="B38" s="368" t="s">
        <v>896</v>
      </c>
      <c r="C38" s="305" t="s">
        <v>63</v>
      </c>
      <c r="D38" s="367"/>
    </row>
    <row r="39" spans="1:33" ht="15" thickBot="1" x14ac:dyDescent="0.35">
      <c r="A39" s="359" t="s">
        <v>12</v>
      </c>
      <c r="B39" s="319" t="s">
        <v>897</v>
      </c>
      <c r="C39" s="305" t="s">
        <v>63</v>
      </c>
      <c r="D39" s="320"/>
      <c r="E39" s="367"/>
    </row>
    <row r="40" spans="1:33" ht="15" thickBot="1" x14ac:dyDescent="0.35">
      <c r="A40" s="359" t="s">
        <v>12</v>
      </c>
      <c r="B40" s="319" t="s">
        <v>898</v>
      </c>
      <c r="C40" s="305" t="s">
        <v>63</v>
      </c>
      <c r="E40" s="320"/>
    </row>
    <row r="41" spans="1:33" ht="15" thickBot="1" x14ac:dyDescent="0.35">
      <c r="A41" s="359" t="s">
        <v>12</v>
      </c>
      <c r="B41" s="319" t="s">
        <v>899</v>
      </c>
      <c r="C41" s="305" t="s">
        <v>63</v>
      </c>
      <c r="D41" s="366"/>
      <c r="L41" s="366"/>
      <c r="M41" s="366"/>
      <c r="N41" s="366"/>
      <c r="O41" s="366"/>
      <c r="P41" s="366"/>
      <c r="Q41" s="366"/>
      <c r="R41" s="366"/>
      <c r="S41" s="366"/>
      <c r="T41" s="366"/>
      <c r="U41" s="366"/>
      <c r="V41" s="366"/>
      <c r="W41" s="366"/>
      <c r="X41" s="366"/>
      <c r="Y41" s="366"/>
      <c r="Z41" s="366"/>
      <c r="AA41" s="366"/>
      <c r="AB41" s="366"/>
      <c r="AC41" s="366"/>
      <c r="AD41" s="366"/>
      <c r="AE41" s="366"/>
      <c r="AF41" s="366"/>
      <c r="AG41" s="366"/>
    </row>
    <row r="42" spans="1:33" ht="15" thickBot="1" x14ac:dyDescent="0.35">
      <c r="A42" s="359" t="s">
        <v>12</v>
      </c>
      <c r="B42" s="368" t="s">
        <v>900</v>
      </c>
      <c r="C42" s="305" t="s">
        <v>63</v>
      </c>
      <c r="E42" s="366"/>
    </row>
    <row r="43" spans="1:33" ht="15" thickBot="1" x14ac:dyDescent="0.35">
      <c r="A43" s="359" t="s">
        <v>12</v>
      </c>
      <c r="B43" s="320" t="s">
        <v>901</v>
      </c>
      <c r="C43" s="305" t="s">
        <v>63</v>
      </c>
    </row>
    <row r="44" spans="1:33" ht="15" thickBot="1" x14ac:dyDescent="0.35">
      <c r="A44" s="359" t="s">
        <v>12</v>
      </c>
      <c r="B44" s="320" t="s">
        <v>902</v>
      </c>
      <c r="C44" s="305" t="s">
        <v>63</v>
      </c>
    </row>
    <row r="45" spans="1:33" ht="15" thickBot="1" x14ac:dyDescent="0.35">
      <c r="A45" s="359" t="s">
        <v>12</v>
      </c>
      <c r="B45" s="320" t="s">
        <v>903</v>
      </c>
      <c r="C45" s="305" t="s">
        <v>63</v>
      </c>
    </row>
    <row r="46" spans="1:33" ht="15" thickBot="1" x14ac:dyDescent="0.35">
      <c r="A46" s="359" t="s">
        <v>12</v>
      </c>
      <c r="B46" s="320" t="s">
        <v>904</v>
      </c>
      <c r="C46" s="305" t="s">
        <v>63</v>
      </c>
    </row>
    <row r="47" spans="1:33" ht="29.4" thickBot="1" x14ac:dyDescent="0.35">
      <c r="A47" s="359" t="s">
        <v>12</v>
      </c>
      <c r="B47" s="368" t="s">
        <v>905</v>
      </c>
      <c r="C47" s="305" t="s">
        <v>63</v>
      </c>
    </row>
    <row r="48" spans="1:33" ht="15" thickBot="1" x14ac:dyDescent="0.35">
      <c r="A48" s="359" t="s">
        <v>12</v>
      </c>
      <c r="B48" s="319" t="s">
        <v>906</v>
      </c>
      <c r="C48" s="305" t="s">
        <v>63</v>
      </c>
    </row>
    <row r="49" spans="1:3" ht="15" thickBot="1" x14ac:dyDescent="0.35">
      <c r="A49" s="359" t="s">
        <v>12</v>
      </c>
      <c r="B49" s="319" t="s">
        <v>907</v>
      </c>
      <c r="C49" s="305" t="s">
        <v>63</v>
      </c>
    </row>
    <row r="50" spans="1:3" ht="15" thickBot="1" x14ac:dyDescent="0.35">
      <c r="A50" s="359" t="s">
        <v>12</v>
      </c>
      <c r="B50" s="319" t="s">
        <v>908</v>
      </c>
      <c r="C50" s="305" t="s">
        <v>63</v>
      </c>
    </row>
    <row r="51" spans="1:3" ht="15" thickBot="1" x14ac:dyDescent="0.35">
      <c r="A51" s="359" t="s">
        <v>12</v>
      </c>
      <c r="B51" s="319" t="s">
        <v>909</v>
      </c>
      <c r="C51" s="305" t="s">
        <v>63</v>
      </c>
    </row>
    <row r="52" spans="1:3" ht="15" thickBot="1" x14ac:dyDescent="0.35">
      <c r="A52" s="359" t="s">
        <v>12</v>
      </c>
      <c r="B52" s="319" t="s">
        <v>910</v>
      </c>
      <c r="C52" s="305" t="s">
        <v>63</v>
      </c>
    </row>
    <row r="53" spans="1:3" ht="15" thickBot="1" x14ac:dyDescent="0.35">
      <c r="A53" s="359" t="s">
        <v>12</v>
      </c>
      <c r="B53" s="319" t="s">
        <v>911</v>
      </c>
      <c r="C53" s="305" t="s">
        <v>63</v>
      </c>
    </row>
    <row r="54" spans="1:3" ht="15" thickBot="1" x14ac:dyDescent="0.35">
      <c r="A54" s="359" t="s">
        <v>12</v>
      </c>
      <c r="B54" s="319" t="s">
        <v>912</v>
      </c>
      <c r="C54" s="305" t="s">
        <v>63</v>
      </c>
    </row>
    <row r="55" spans="1:3" ht="15" thickBot="1" x14ac:dyDescent="0.35">
      <c r="A55" s="359" t="s">
        <v>12</v>
      </c>
      <c r="B55" s="319" t="s">
        <v>913</v>
      </c>
      <c r="C55" s="305" t="s">
        <v>63</v>
      </c>
    </row>
    <row r="56" spans="1:3" ht="15" thickBot="1" x14ac:dyDescent="0.35">
      <c r="A56" s="359" t="s">
        <v>12</v>
      </c>
      <c r="B56" s="319" t="s">
        <v>914</v>
      </c>
      <c r="C56" s="305" t="s">
        <v>63</v>
      </c>
    </row>
    <row r="57" spans="1:3" ht="15" thickBot="1" x14ac:dyDescent="0.35">
      <c r="A57" s="359" t="s">
        <v>12</v>
      </c>
      <c r="B57" s="319" t="s">
        <v>915</v>
      </c>
      <c r="C57" s="305" t="s">
        <v>63</v>
      </c>
    </row>
    <row r="58" spans="1:3" ht="15" thickBot="1" x14ac:dyDescent="0.35">
      <c r="A58" s="359" t="s">
        <v>12</v>
      </c>
      <c r="B58" s="320" t="s">
        <v>916</v>
      </c>
      <c r="C58" s="305" t="s">
        <v>63</v>
      </c>
    </row>
    <row r="59" spans="1:3" ht="15" thickBot="1" x14ac:dyDescent="0.35">
      <c r="A59" s="359" t="s">
        <v>12</v>
      </c>
      <c r="B59" s="320" t="s">
        <v>917</v>
      </c>
      <c r="C59" s="305" t="s">
        <v>63</v>
      </c>
    </row>
    <row r="60" spans="1:3" ht="15" thickBot="1" x14ac:dyDescent="0.35">
      <c r="A60" s="359" t="s">
        <v>12</v>
      </c>
      <c r="B60" s="320" t="s">
        <v>918</v>
      </c>
      <c r="C60" s="305" t="s">
        <v>63</v>
      </c>
    </row>
    <row r="61" spans="1:3" ht="15" thickBot="1" x14ac:dyDescent="0.35">
      <c r="A61" s="359" t="s">
        <v>12</v>
      </c>
      <c r="B61" s="320" t="s">
        <v>919</v>
      </c>
      <c r="C61" s="305" t="s">
        <v>63</v>
      </c>
    </row>
    <row r="62" spans="1:3" ht="15" thickBot="1" x14ac:dyDescent="0.35">
      <c r="A62" s="359" t="s">
        <v>12</v>
      </c>
      <c r="B62" s="320" t="s">
        <v>920</v>
      </c>
      <c r="C62" s="305" t="s">
        <v>63</v>
      </c>
    </row>
    <row r="63" spans="1:3" ht="15" thickBot="1" x14ac:dyDescent="0.35">
      <c r="A63" s="359" t="s">
        <v>12</v>
      </c>
      <c r="B63" s="320" t="s">
        <v>921</v>
      </c>
      <c r="C63" s="305" t="s">
        <v>63</v>
      </c>
    </row>
    <row r="64" spans="1:3" ht="15" thickBot="1" x14ac:dyDescent="0.35">
      <c r="A64" s="359" t="s">
        <v>12</v>
      </c>
      <c r="B64" s="320" t="s">
        <v>922</v>
      </c>
      <c r="C64" s="305" t="s">
        <v>63</v>
      </c>
    </row>
    <row r="65" spans="1:3" ht="15" thickBot="1" x14ac:dyDescent="0.35">
      <c r="A65" s="359" t="s">
        <v>12</v>
      </c>
      <c r="B65" s="319" t="s">
        <v>923</v>
      </c>
      <c r="C65" s="305" t="s">
        <v>63</v>
      </c>
    </row>
    <row r="66" spans="1:3" ht="15" thickBot="1" x14ac:dyDescent="0.35">
      <c r="A66" s="359" t="s">
        <v>12</v>
      </c>
      <c r="B66" s="319" t="s">
        <v>924</v>
      </c>
      <c r="C66" s="305" t="s">
        <v>63</v>
      </c>
    </row>
    <row r="67" spans="1:3" ht="15" thickBot="1" x14ac:dyDescent="0.35">
      <c r="A67" s="359" t="s">
        <v>12</v>
      </c>
      <c r="B67" s="319" t="s">
        <v>925</v>
      </c>
      <c r="C67" s="305" t="s">
        <v>63</v>
      </c>
    </row>
    <row r="68" spans="1:3" ht="15" thickBot="1" x14ac:dyDescent="0.35">
      <c r="A68" s="359" t="s">
        <v>12</v>
      </c>
      <c r="B68" s="319" t="s">
        <v>926</v>
      </c>
      <c r="C68" s="305" t="s">
        <v>63</v>
      </c>
    </row>
    <row r="69" spans="1:3" ht="15" thickBot="1" x14ac:dyDescent="0.35">
      <c r="A69" s="359" t="s">
        <v>12</v>
      </c>
      <c r="B69" s="319" t="s">
        <v>927</v>
      </c>
      <c r="C69" s="305" t="s">
        <v>63</v>
      </c>
    </row>
    <row r="70" spans="1:3" ht="15" thickBot="1" x14ac:dyDescent="0.35">
      <c r="A70" s="359" t="s">
        <v>12</v>
      </c>
      <c r="B70" s="319" t="s">
        <v>928</v>
      </c>
      <c r="C70" s="305" t="s">
        <v>63</v>
      </c>
    </row>
    <row r="71" spans="1:3" ht="15" thickBot="1" x14ac:dyDescent="0.35">
      <c r="A71" s="359" t="s">
        <v>12</v>
      </c>
      <c r="B71" s="319" t="s">
        <v>929</v>
      </c>
      <c r="C71" s="305" t="s">
        <v>63</v>
      </c>
    </row>
    <row r="72" spans="1:3" ht="15" thickBot="1" x14ac:dyDescent="0.35">
      <c r="A72" s="359" t="s">
        <v>12</v>
      </c>
      <c r="B72" s="320" t="s">
        <v>930</v>
      </c>
      <c r="C72" s="305" t="s">
        <v>63</v>
      </c>
    </row>
    <row r="73" spans="1:3" ht="29.4" thickBot="1" x14ac:dyDescent="0.35">
      <c r="A73" s="359" t="s">
        <v>12</v>
      </c>
      <c r="B73" s="320" t="s">
        <v>931</v>
      </c>
      <c r="C73" s="305" t="s">
        <v>63</v>
      </c>
    </row>
  </sheetData>
  <dataValidations count="1">
    <dataValidation type="list" allowBlank="1" showInputMessage="1" showErrorMessage="1" sqref="C2:C73">
      <formula1>"Oui,Non,Pas"</formula1>
    </dataValidation>
  </dataValidations>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8"/>
  <sheetViews>
    <sheetView topLeftCell="D1" zoomScale="70" zoomScaleNormal="70" workbookViewId="0">
      <selection activeCell="J6" sqref="J6"/>
    </sheetView>
  </sheetViews>
  <sheetFormatPr baseColWidth="10" defaultColWidth="12" defaultRowHeight="14.4" x14ac:dyDescent="0.3"/>
  <cols>
    <col min="1" max="1" width="11.109375" style="268" customWidth="1"/>
    <col min="2" max="2" width="109" style="268" customWidth="1"/>
    <col min="3" max="3" width="12" style="325"/>
    <col min="4" max="4" width="12" style="268"/>
    <col min="5" max="5" width="72.77734375" style="268" customWidth="1"/>
    <col min="6" max="6" width="10.6640625" style="268" customWidth="1"/>
    <col min="7" max="7" width="13.21875" style="268" customWidth="1"/>
    <col min="8" max="8" width="10.77734375" style="268" customWidth="1"/>
    <col min="9" max="9" width="8.109375" style="268" customWidth="1"/>
    <col min="10" max="10" width="6.33203125" style="268" customWidth="1"/>
    <col min="11" max="14" width="12" style="268"/>
    <col min="15" max="15" width="22.33203125" style="268" customWidth="1"/>
    <col min="16" max="16" width="29.77734375" style="268" customWidth="1"/>
    <col min="17" max="17" width="30.5546875" style="268" customWidth="1"/>
    <col min="18" max="18" width="5.21875" style="268" customWidth="1"/>
    <col min="19" max="19" width="8.5546875" style="268" customWidth="1"/>
    <col min="20" max="20" width="6.33203125" style="268" customWidth="1"/>
    <col min="21" max="21" width="1.88671875" style="268" customWidth="1"/>
    <col min="22" max="22" width="1" style="268" customWidth="1"/>
    <col min="23" max="23" width="5.44140625" style="268" customWidth="1"/>
    <col min="24" max="24" width="6.44140625" style="268" customWidth="1"/>
    <col min="25" max="16384" width="12" style="268"/>
  </cols>
  <sheetData>
    <row r="1" spans="1:28" s="293" customFormat="1" ht="15" thickBot="1" x14ac:dyDescent="0.35">
      <c r="A1" s="293" t="s">
        <v>12</v>
      </c>
      <c r="B1" s="298" t="s">
        <v>54</v>
      </c>
      <c r="C1" s="299" t="s">
        <v>55</v>
      </c>
      <c r="D1" s="300"/>
      <c r="E1" s="301" t="s">
        <v>7</v>
      </c>
      <c r="F1" s="301" t="s">
        <v>2</v>
      </c>
      <c r="G1" s="301" t="s">
        <v>3</v>
      </c>
      <c r="H1" s="301" t="s">
        <v>4</v>
      </c>
      <c r="I1" s="301" t="s">
        <v>56</v>
      </c>
      <c r="J1" s="301" t="s">
        <v>57</v>
      </c>
      <c r="K1" s="301" t="s">
        <v>58</v>
      </c>
      <c r="L1" s="300"/>
      <c r="M1" s="300"/>
      <c r="N1" s="300"/>
      <c r="O1" s="300"/>
      <c r="P1" s="302"/>
      <c r="Q1" s="300"/>
      <c r="R1" s="300"/>
      <c r="S1" s="299" t="s">
        <v>12</v>
      </c>
    </row>
    <row r="2" spans="1:28" ht="15" thickBot="1" x14ac:dyDescent="0.35">
      <c r="A2" s="303" t="s">
        <v>12</v>
      </c>
      <c r="B2" s="334" t="s">
        <v>932</v>
      </c>
      <c r="C2" s="305" t="s">
        <v>63</v>
      </c>
      <c r="D2" s="306"/>
      <c r="E2" s="369" t="s">
        <v>801</v>
      </c>
      <c r="F2" s="370">
        <f>SUM(F3:F4)</f>
        <v>1</v>
      </c>
      <c r="G2" s="370">
        <f>SUM(G3:G4)</f>
        <v>3</v>
      </c>
      <c r="H2" s="370">
        <f>SUM(H3:H4)</f>
        <v>1</v>
      </c>
      <c r="I2" s="370">
        <f>SUM(F2:H2)</f>
        <v>5</v>
      </c>
      <c r="J2" s="371">
        <f>SUM(J3:J4)/COUNTIF(J3:J4,"&gt;-1")</f>
        <v>1.25</v>
      </c>
      <c r="K2" s="372">
        <f>SUM(K3:K4)/E5</f>
        <v>3</v>
      </c>
      <c r="L2" s="295"/>
      <c r="M2" s="295"/>
      <c r="N2" s="295"/>
      <c r="O2" s="295"/>
      <c r="P2" s="295"/>
      <c r="Q2" s="295"/>
      <c r="R2" s="311"/>
      <c r="S2" s="295"/>
    </row>
    <row r="3" spans="1:28" ht="15" thickBot="1" x14ac:dyDescent="0.35">
      <c r="A3" s="303"/>
      <c r="B3" s="334" t="s">
        <v>933</v>
      </c>
      <c r="C3" s="305" t="s">
        <v>60</v>
      </c>
      <c r="D3" s="306"/>
      <c r="E3" s="373" t="s">
        <v>934</v>
      </c>
      <c r="F3" s="374">
        <f>COUNTIF(C2:C3, "Oui")</f>
        <v>1</v>
      </c>
      <c r="G3" s="374">
        <f>COUNTIF(C2:C3, "Non")</f>
        <v>1</v>
      </c>
      <c r="H3" s="374">
        <f>COUNTIF(C2:C3, "Pas")</f>
        <v>0</v>
      </c>
      <c r="I3" s="370">
        <f t="shared" ref="I3:I4" si="0">SUM(F3:H3)</f>
        <v>2</v>
      </c>
      <c r="J3" s="371">
        <f>IF(I3=H3,0,5*F3/SUM(F3,G3))</f>
        <v>2.5</v>
      </c>
      <c r="K3" s="372">
        <v>3</v>
      </c>
      <c r="L3" s="295"/>
      <c r="M3" s="295"/>
      <c r="N3" s="295"/>
      <c r="O3" s="295"/>
      <c r="P3" s="295"/>
      <c r="Q3" s="295"/>
      <c r="R3" s="311"/>
      <c r="S3" s="295"/>
    </row>
    <row r="4" spans="1:28" ht="15" thickBot="1" x14ac:dyDescent="0.35">
      <c r="A4" s="303"/>
      <c r="B4" s="334" t="s">
        <v>935</v>
      </c>
      <c r="C4" s="305" t="s">
        <v>69</v>
      </c>
      <c r="D4" s="306"/>
      <c r="E4" s="375" t="s">
        <v>936</v>
      </c>
      <c r="F4" s="374">
        <f>COUNTIF(C4:C6, "Oui")</f>
        <v>0</v>
      </c>
      <c r="G4" s="374">
        <f>COUNTIF(C4:C6, "Non")</f>
        <v>2</v>
      </c>
      <c r="H4" s="374">
        <f>COUNTIF(C4:C6, "Pas")</f>
        <v>1</v>
      </c>
      <c r="I4" s="370">
        <f t="shared" si="0"/>
        <v>3</v>
      </c>
      <c r="J4" s="371">
        <f>IF(I4=H4,0,5*F4/SUM(F4,G4))</f>
        <v>0</v>
      </c>
      <c r="K4" s="372">
        <v>3</v>
      </c>
      <c r="L4" s="295"/>
      <c r="M4" s="295"/>
      <c r="N4" s="295"/>
      <c r="O4" s="295"/>
      <c r="P4" s="295"/>
      <c r="Q4" s="295"/>
      <c r="R4" s="311"/>
      <c r="S4" s="295"/>
    </row>
    <row r="5" spans="1:28" ht="15" thickBot="1" x14ac:dyDescent="0.35">
      <c r="A5" s="317" t="s">
        <v>12</v>
      </c>
      <c r="B5" s="334" t="s">
        <v>937</v>
      </c>
      <c r="C5" s="376" t="s">
        <v>63</v>
      </c>
      <c r="E5" s="268">
        <f>COUNTIF(J3:J4,"&gt;-1")</f>
        <v>2</v>
      </c>
      <c r="J5" s="323"/>
      <c r="K5" s="323"/>
      <c r="L5" s="323"/>
      <c r="M5" s="323"/>
      <c r="N5" s="323"/>
      <c r="O5" s="323"/>
      <c r="P5" s="323"/>
      <c r="Q5" s="323"/>
      <c r="R5" s="323"/>
      <c r="S5" s="323"/>
      <c r="T5" s="323"/>
      <c r="U5" s="323"/>
      <c r="V5" s="323"/>
      <c r="W5" s="323"/>
      <c r="X5" s="323"/>
      <c r="Y5" s="323"/>
    </row>
    <row r="6" spans="1:28" ht="29.4" thickBot="1" x14ac:dyDescent="0.35">
      <c r="A6" s="317" t="s">
        <v>12</v>
      </c>
      <c r="B6" s="334" t="s">
        <v>938</v>
      </c>
      <c r="C6" s="305" t="s">
        <v>63</v>
      </c>
      <c r="J6" s="296"/>
      <c r="K6" s="296"/>
      <c r="L6" s="323"/>
      <c r="M6" s="323"/>
      <c r="N6" s="323"/>
      <c r="O6" s="323"/>
      <c r="P6" s="323"/>
      <c r="Q6" s="323"/>
      <c r="R6" s="323"/>
      <c r="S6" s="323"/>
      <c r="T6" s="323"/>
      <c r="U6" s="323"/>
      <c r="V6" s="323"/>
      <c r="W6" s="323"/>
      <c r="X6" s="323"/>
      <c r="Y6" s="323"/>
    </row>
    <row r="7" spans="1:28" x14ac:dyDescent="0.3">
      <c r="A7" s="296"/>
      <c r="B7" s="320"/>
      <c r="C7" s="322"/>
      <c r="J7" s="282"/>
      <c r="L7" s="323"/>
      <c r="M7" s="323"/>
      <c r="N7" s="323"/>
      <c r="O7" s="323"/>
      <c r="P7" s="323"/>
      <c r="Q7" s="323"/>
      <c r="R7" s="323"/>
      <c r="S7" s="323"/>
      <c r="T7" s="323"/>
      <c r="U7" s="323"/>
      <c r="V7" s="323"/>
      <c r="W7" s="323"/>
      <c r="X7" s="323"/>
      <c r="Y7" s="323"/>
    </row>
    <row r="8" spans="1:28" x14ac:dyDescent="0.3">
      <c r="A8" s="296"/>
      <c r="B8" s="320"/>
      <c r="C8" s="322"/>
      <c r="J8" s="288"/>
      <c r="K8" s="288"/>
      <c r="L8" s="323"/>
      <c r="M8" s="323"/>
      <c r="N8" s="323"/>
      <c r="O8" s="323"/>
      <c r="P8" s="323"/>
      <c r="Q8" s="323"/>
      <c r="R8" s="323"/>
      <c r="S8" s="323"/>
      <c r="T8" s="323"/>
      <c r="U8" s="323"/>
      <c r="V8" s="323"/>
      <c r="W8" s="323"/>
      <c r="X8" s="323"/>
      <c r="Y8" s="323"/>
      <c r="Z8" s="323"/>
      <c r="AA8" s="323"/>
      <c r="AB8" s="323"/>
    </row>
    <row r="9" spans="1:28" x14ac:dyDescent="0.3">
      <c r="A9" s="296"/>
      <c r="B9" s="320"/>
      <c r="C9" s="322"/>
      <c r="L9" s="323"/>
      <c r="M9" s="323"/>
      <c r="N9" s="323"/>
      <c r="O9" s="323"/>
      <c r="P9" s="323"/>
      <c r="Q9" s="323"/>
      <c r="R9" s="323"/>
      <c r="S9" s="323"/>
      <c r="T9" s="323"/>
      <c r="U9" s="323"/>
      <c r="V9" s="323"/>
      <c r="W9" s="323"/>
      <c r="X9" s="323"/>
      <c r="Y9" s="323"/>
      <c r="Z9" s="323"/>
      <c r="AA9" s="323"/>
      <c r="AB9" s="323"/>
    </row>
    <row r="10" spans="1:28" x14ac:dyDescent="0.3">
      <c r="A10" s="296"/>
      <c r="B10" s="320"/>
      <c r="C10" s="322"/>
      <c r="F10" s="288"/>
      <c r="G10" s="288"/>
      <c r="H10" s="288"/>
      <c r="I10" s="288"/>
      <c r="J10" s="288"/>
      <c r="K10" s="288"/>
      <c r="L10" s="323"/>
      <c r="M10" s="323"/>
      <c r="N10" s="323"/>
      <c r="O10" s="323"/>
      <c r="P10" s="323"/>
      <c r="Q10" s="323"/>
      <c r="R10" s="323"/>
      <c r="S10" s="323"/>
      <c r="T10" s="323"/>
      <c r="U10" s="323"/>
      <c r="V10" s="323"/>
      <c r="W10" s="323"/>
      <c r="X10" s="323"/>
      <c r="Y10" s="323"/>
      <c r="Z10" s="323"/>
      <c r="AA10" s="323"/>
      <c r="AB10" s="323"/>
    </row>
    <row r="11" spans="1:28" x14ac:dyDescent="0.3">
      <c r="A11" s="296"/>
      <c r="B11" s="320"/>
      <c r="C11" s="322"/>
      <c r="F11" s="295"/>
      <c r="G11" s="295"/>
      <c r="H11" s="295"/>
      <c r="I11" s="295"/>
      <c r="J11" s="295"/>
      <c r="K11" s="295"/>
      <c r="L11" s="296"/>
      <c r="M11" s="296"/>
      <c r="N11" s="296"/>
      <c r="O11" s="296"/>
      <c r="P11" s="296"/>
      <c r="Q11" s="296"/>
      <c r="R11" s="296"/>
      <c r="S11" s="296"/>
      <c r="T11" s="296"/>
      <c r="U11" s="296"/>
      <c r="V11" s="296"/>
      <c r="W11" s="296"/>
      <c r="X11" s="296"/>
      <c r="Y11" s="296"/>
      <c r="Z11" s="296"/>
      <c r="AA11" s="296"/>
      <c r="AB11" s="296"/>
    </row>
    <row r="12" spans="1:28" x14ac:dyDescent="0.3">
      <c r="A12" s="296"/>
      <c r="B12" s="320"/>
      <c r="C12" s="322"/>
      <c r="Q12" s="288"/>
      <c r="R12" s="288"/>
    </row>
    <row r="13" spans="1:28" x14ac:dyDescent="0.3">
      <c r="A13" s="296"/>
      <c r="B13" s="320"/>
      <c r="C13" s="322"/>
      <c r="F13" s="296"/>
      <c r="G13" s="296"/>
      <c r="H13" s="296"/>
      <c r="I13" s="296"/>
      <c r="J13" s="296"/>
      <c r="K13" s="296"/>
    </row>
    <row r="14" spans="1:28" x14ac:dyDescent="0.3">
      <c r="A14" s="296"/>
      <c r="B14" s="320"/>
      <c r="C14" s="322"/>
      <c r="T14" s="288"/>
      <c r="U14" s="288"/>
      <c r="V14" s="288"/>
    </row>
    <row r="15" spans="1:28" x14ac:dyDescent="0.3">
      <c r="A15" s="296"/>
      <c r="B15" s="320"/>
      <c r="C15" s="322"/>
      <c r="D15" s="288"/>
      <c r="L15" s="288"/>
      <c r="M15" s="288"/>
      <c r="N15" s="288"/>
      <c r="O15" s="288"/>
    </row>
    <row r="16" spans="1:28" x14ac:dyDescent="0.3">
      <c r="A16" s="296"/>
      <c r="B16" s="320"/>
      <c r="C16" s="322"/>
      <c r="D16" s="295"/>
      <c r="E16" s="288"/>
      <c r="L16" s="295"/>
      <c r="M16" s="295"/>
      <c r="N16" s="295"/>
      <c r="T16" s="295"/>
      <c r="U16" s="295"/>
    </row>
    <row r="17" spans="1:33" x14ac:dyDescent="0.3">
      <c r="A17" s="296"/>
      <c r="B17" s="320"/>
      <c r="C17" s="322"/>
      <c r="E17" s="295"/>
    </row>
    <row r="18" spans="1:33" x14ac:dyDescent="0.3">
      <c r="A18" s="296"/>
      <c r="B18" s="320"/>
      <c r="C18" s="322"/>
      <c r="D18" s="296"/>
      <c r="F18" s="288"/>
      <c r="G18" s="288"/>
      <c r="H18" s="288"/>
      <c r="I18" s="288"/>
      <c r="L18" s="296"/>
      <c r="M18" s="296"/>
      <c r="N18" s="296"/>
      <c r="O18" s="296"/>
      <c r="P18" s="296"/>
      <c r="Q18" s="296"/>
      <c r="R18" s="296"/>
      <c r="S18" s="296"/>
    </row>
    <row r="19" spans="1:33" x14ac:dyDescent="0.3">
      <c r="A19" s="296"/>
      <c r="B19" s="320"/>
      <c r="C19" s="322"/>
      <c r="E19" s="296"/>
      <c r="F19" s="297"/>
      <c r="G19" s="297"/>
      <c r="H19" s="297"/>
      <c r="I19" s="297"/>
    </row>
    <row r="20" spans="1:33" x14ac:dyDescent="0.3">
      <c r="A20" s="296"/>
      <c r="B20" s="320"/>
      <c r="C20" s="322"/>
    </row>
    <row r="21" spans="1:33" x14ac:dyDescent="0.3">
      <c r="A21" s="296"/>
      <c r="B21" s="320"/>
      <c r="C21" s="322"/>
      <c r="F21" s="323"/>
      <c r="G21" s="323"/>
      <c r="H21" s="323"/>
      <c r="I21" s="323"/>
      <c r="J21" s="323"/>
      <c r="K21" s="323"/>
    </row>
    <row r="22" spans="1:33" x14ac:dyDescent="0.3">
      <c r="A22" s="296"/>
      <c r="B22" s="320"/>
      <c r="C22" s="322"/>
    </row>
    <row r="23" spans="1:33" x14ac:dyDescent="0.3">
      <c r="A23" s="296"/>
      <c r="B23" s="320"/>
      <c r="C23" s="322"/>
      <c r="D23" s="288"/>
    </row>
    <row r="24" spans="1:33" x14ac:dyDescent="0.3">
      <c r="A24" s="296"/>
      <c r="B24" s="320"/>
      <c r="C24" s="322"/>
      <c r="D24" s="297"/>
      <c r="E24" s="288"/>
    </row>
    <row r="25" spans="1:33" x14ac:dyDescent="0.3">
      <c r="A25" s="296"/>
      <c r="B25" s="320"/>
      <c r="C25" s="322"/>
      <c r="E25" s="297"/>
    </row>
    <row r="26" spans="1:33" x14ac:dyDescent="0.3">
      <c r="A26" s="296"/>
      <c r="B26" s="320"/>
      <c r="C26" s="322"/>
      <c r="D26" s="323"/>
      <c r="L26" s="323"/>
      <c r="M26" s="323"/>
      <c r="N26" s="323"/>
      <c r="O26" s="323"/>
      <c r="P26" s="323"/>
      <c r="Q26" s="323"/>
      <c r="R26" s="323"/>
      <c r="S26" s="323"/>
      <c r="T26" s="323"/>
      <c r="U26" s="323"/>
      <c r="V26" s="323"/>
      <c r="W26" s="323"/>
      <c r="X26" s="323"/>
      <c r="Y26" s="323"/>
      <c r="Z26" s="323"/>
      <c r="AA26" s="323"/>
      <c r="AB26" s="323"/>
      <c r="AC26" s="323"/>
      <c r="AD26" s="323"/>
      <c r="AE26" s="323"/>
      <c r="AF26" s="323"/>
      <c r="AG26" s="323"/>
    </row>
    <row r="27" spans="1:33" x14ac:dyDescent="0.3">
      <c r="A27" s="296"/>
      <c r="B27" s="320"/>
      <c r="C27" s="322"/>
      <c r="E27" s="323"/>
    </row>
    <row r="28" spans="1:33" x14ac:dyDescent="0.3">
      <c r="A28" s="296"/>
      <c r="B28" s="320"/>
      <c r="C28" s="322"/>
    </row>
  </sheetData>
  <dataValidations count="1">
    <dataValidation type="list" allowBlank="1" showInputMessage="1" showErrorMessage="1" sqref="C2:C28">
      <formula1>"Oui,Non,Pas"</formula1>
    </dataValidation>
  </dataValidations>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8"/>
  <sheetViews>
    <sheetView topLeftCell="C1" zoomScale="70" zoomScaleNormal="70" workbookViewId="0">
      <selection activeCell="J6" sqref="J6"/>
    </sheetView>
  </sheetViews>
  <sheetFormatPr baseColWidth="10" defaultColWidth="12" defaultRowHeight="14.4" x14ac:dyDescent="0.3"/>
  <cols>
    <col min="1" max="1" width="11.109375" style="268" customWidth="1"/>
    <col min="2" max="2" width="109" style="268" customWidth="1"/>
    <col min="3" max="3" width="12" style="325"/>
    <col min="4" max="4" width="12" style="268"/>
    <col min="5" max="5" width="72.77734375" style="268" customWidth="1"/>
    <col min="6" max="6" width="10.6640625" style="268" customWidth="1"/>
    <col min="7" max="7" width="13.21875" style="268" customWidth="1"/>
    <col min="8" max="8" width="10.77734375" style="268" customWidth="1"/>
    <col min="9" max="9" width="8.109375" style="268" customWidth="1"/>
    <col min="10" max="10" width="6.33203125" style="268" customWidth="1"/>
    <col min="11" max="14" width="12" style="268"/>
    <col min="15" max="15" width="22.33203125" style="268" customWidth="1"/>
    <col min="16" max="16" width="29.77734375" style="268" customWidth="1"/>
    <col min="17" max="17" width="30.5546875" style="268" customWidth="1"/>
    <col min="18" max="18" width="5.21875" style="268" customWidth="1"/>
    <col min="19" max="19" width="8.5546875" style="268" customWidth="1"/>
    <col min="20" max="20" width="6.33203125" style="268" customWidth="1"/>
    <col min="21" max="21" width="1.88671875" style="268" customWidth="1"/>
    <col min="22" max="22" width="1" style="268" customWidth="1"/>
    <col min="23" max="23" width="5.44140625" style="268" customWidth="1"/>
    <col min="24" max="24" width="6.44140625" style="268" customWidth="1"/>
    <col min="25" max="16384" width="12" style="268"/>
  </cols>
  <sheetData>
    <row r="1" spans="1:28" s="293" customFormat="1" ht="15" thickBot="1" x14ac:dyDescent="0.35">
      <c r="A1" s="293" t="s">
        <v>12</v>
      </c>
      <c r="B1" s="298" t="s">
        <v>54</v>
      </c>
      <c r="C1" s="299" t="s">
        <v>55</v>
      </c>
      <c r="D1" s="300"/>
      <c r="E1" s="301" t="s">
        <v>7</v>
      </c>
      <c r="F1" s="301" t="s">
        <v>2</v>
      </c>
      <c r="G1" s="301" t="s">
        <v>3</v>
      </c>
      <c r="H1" s="301" t="s">
        <v>4</v>
      </c>
      <c r="I1" s="301" t="s">
        <v>56</v>
      </c>
      <c r="J1" s="301" t="s">
        <v>57</v>
      </c>
      <c r="K1" s="301" t="s">
        <v>58</v>
      </c>
      <c r="L1" s="300"/>
      <c r="M1" s="300"/>
      <c r="N1" s="300"/>
      <c r="O1" s="300"/>
      <c r="P1" s="302"/>
      <c r="Q1" s="300"/>
      <c r="R1" s="300"/>
      <c r="S1" s="299" t="s">
        <v>12</v>
      </c>
    </row>
    <row r="2" spans="1:28" ht="29.4" thickBot="1" x14ac:dyDescent="0.35">
      <c r="A2" s="303" t="s">
        <v>12</v>
      </c>
      <c r="B2" s="377" t="s">
        <v>939</v>
      </c>
      <c r="C2" s="305" t="s">
        <v>60</v>
      </c>
      <c r="D2" s="306"/>
      <c r="E2" s="378" t="s">
        <v>802</v>
      </c>
      <c r="F2" s="379">
        <f>SUM(F3:F11)</f>
        <v>22</v>
      </c>
      <c r="G2" s="379">
        <f>SUM(G3:G11)</f>
        <v>0</v>
      </c>
      <c r="H2" s="379">
        <f>SUM(H3:H11)</f>
        <v>0</v>
      </c>
      <c r="I2" s="379">
        <f>SUM(F2:H2)</f>
        <v>22</v>
      </c>
      <c r="J2" s="380">
        <f>SUM(J3:J11)/COUNTIF(J3:J11,"&gt;-1")</f>
        <v>5</v>
      </c>
      <c r="K2" s="381">
        <f>SUM(K3:K11)/E13</f>
        <v>3</v>
      </c>
      <c r="L2" s="295"/>
      <c r="M2" s="295"/>
      <c r="N2" s="295"/>
      <c r="O2" s="295"/>
      <c r="P2" s="295"/>
      <c r="Q2" s="295"/>
      <c r="R2" s="311"/>
      <c r="S2" s="295"/>
    </row>
    <row r="3" spans="1:28" ht="15" thickBot="1" x14ac:dyDescent="0.35">
      <c r="A3" s="303"/>
      <c r="B3" s="334" t="s">
        <v>940</v>
      </c>
      <c r="C3" s="305" t="s">
        <v>60</v>
      </c>
      <c r="D3" s="306"/>
      <c r="E3" s="373" t="s">
        <v>941</v>
      </c>
      <c r="F3" s="374">
        <f>COUNTIF(C2:C4, "Oui")</f>
        <v>3</v>
      </c>
      <c r="G3" s="374">
        <f>COUNTIF(C2:C4, "Non")</f>
        <v>0</v>
      </c>
      <c r="H3" s="374">
        <f>COUNTIF(C2:C4, "Pas")</f>
        <v>0</v>
      </c>
      <c r="I3" s="379">
        <f t="shared" ref="I3:I11" si="0">SUM(F3:H3)</f>
        <v>3</v>
      </c>
      <c r="J3" s="380">
        <f>IF(I3=H3,0,5*F3/SUM(F3,G3))</f>
        <v>5</v>
      </c>
      <c r="K3" s="381">
        <v>3</v>
      </c>
      <c r="L3" s="295"/>
      <c r="M3" s="295"/>
      <c r="N3" s="295"/>
      <c r="O3" s="295"/>
      <c r="P3" s="295"/>
      <c r="Q3" s="295"/>
      <c r="R3" s="311"/>
      <c r="S3" s="295"/>
    </row>
    <row r="4" spans="1:28" ht="15" thickBot="1" x14ac:dyDescent="0.35">
      <c r="A4" s="303"/>
      <c r="B4" s="334" t="s">
        <v>942</v>
      </c>
      <c r="C4" s="305" t="s">
        <v>60</v>
      </c>
      <c r="D4" s="306"/>
      <c r="E4" s="375" t="s">
        <v>943</v>
      </c>
      <c r="F4" s="374">
        <f>COUNTIF(C5:C6, "Oui")</f>
        <v>2</v>
      </c>
      <c r="G4" s="374">
        <f>COUNTIF(C5:C6, "Non")</f>
        <v>0</v>
      </c>
      <c r="H4" s="374">
        <f>COUNTIF(C5:C6, "Pas")</f>
        <v>0</v>
      </c>
      <c r="I4" s="379">
        <f t="shared" si="0"/>
        <v>2</v>
      </c>
      <c r="J4" s="380">
        <f>IF(I4=H4,0,5*F4/SUM(F4,G4))</f>
        <v>5</v>
      </c>
      <c r="K4" s="381">
        <v>3</v>
      </c>
      <c r="L4" s="295"/>
      <c r="M4" s="295"/>
      <c r="N4" s="295"/>
      <c r="O4" s="295"/>
      <c r="P4" s="295"/>
      <c r="Q4" s="295"/>
      <c r="R4" s="311"/>
      <c r="S4" s="295"/>
    </row>
    <row r="5" spans="1:28" ht="15" thickBot="1" x14ac:dyDescent="0.35">
      <c r="A5" s="317" t="s">
        <v>12</v>
      </c>
      <c r="B5" s="334" t="s">
        <v>944</v>
      </c>
      <c r="C5" s="305" t="s">
        <v>60</v>
      </c>
      <c r="E5" s="382" t="s">
        <v>945</v>
      </c>
      <c r="F5" s="374">
        <f>COUNTIF(C7:C9, "Oui")</f>
        <v>3</v>
      </c>
      <c r="G5" s="383">
        <f>COUNTIF(C7:C9, "Non")</f>
        <v>0</v>
      </c>
      <c r="H5" s="383">
        <f>COUNTIF(C7:C9, "Pas")</f>
        <v>0</v>
      </c>
      <c r="I5" s="379">
        <f t="shared" si="0"/>
        <v>3</v>
      </c>
      <c r="J5" s="380">
        <f t="shared" ref="J5:J11" si="1">IF(I5=H5,0,5*F5/SUM(F5,G5))</f>
        <v>5</v>
      </c>
      <c r="K5" s="381">
        <v>3</v>
      </c>
      <c r="L5" s="323"/>
      <c r="M5" s="323"/>
      <c r="N5" s="323"/>
      <c r="O5" s="323"/>
      <c r="P5" s="323"/>
      <c r="Q5" s="323"/>
      <c r="R5" s="323"/>
      <c r="S5" s="323"/>
      <c r="T5" s="323"/>
      <c r="U5" s="323"/>
      <c r="V5" s="323"/>
      <c r="W5" s="323"/>
      <c r="X5" s="323"/>
      <c r="Y5" s="323"/>
    </row>
    <row r="6" spans="1:28" ht="15" thickBot="1" x14ac:dyDescent="0.35">
      <c r="A6" s="317" t="s">
        <v>12</v>
      </c>
      <c r="B6" s="334" t="s">
        <v>946</v>
      </c>
      <c r="C6" s="305" t="s">
        <v>60</v>
      </c>
      <c r="E6" s="382" t="s">
        <v>947</v>
      </c>
      <c r="F6" s="374">
        <f>COUNTIF(C10:C13, "Oui")</f>
        <v>4</v>
      </c>
      <c r="G6" s="383">
        <f>COUNTIF(C10:C13, "Non")</f>
        <v>0</v>
      </c>
      <c r="H6" s="383">
        <f>COUNTIF(C10:C13, "Pas")</f>
        <v>0</v>
      </c>
      <c r="I6" s="379">
        <f t="shared" si="0"/>
        <v>4</v>
      </c>
      <c r="J6" s="380">
        <f t="shared" si="1"/>
        <v>5</v>
      </c>
      <c r="K6" s="381">
        <v>3</v>
      </c>
      <c r="L6" s="323"/>
      <c r="M6" s="323"/>
      <c r="N6" s="323"/>
      <c r="O6" s="323"/>
      <c r="P6" s="323"/>
      <c r="Q6" s="323"/>
      <c r="R6" s="323"/>
      <c r="S6" s="323"/>
      <c r="T6" s="323"/>
      <c r="U6" s="323"/>
      <c r="V6" s="323"/>
      <c r="W6" s="323"/>
      <c r="X6" s="323"/>
      <c r="Y6" s="323"/>
    </row>
    <row r="7" spans="1:28" ht="15" thickBot="1" x14ac:dyDescent="0.35">
      <c r="A7" s="317" t="s">
        <v>12</v>
      </c>
      <c r="B7" s="334" t="s">
        <v>948</v>
      </c>
      <c r="C7" s="305" t="s">
        <v>60</v>
      </c>
      <c r="E7" s="382" t="s">
        <v>949</v>
      </c>
      <c r="F7" s="374">
        <f>COUNTIF(C14:C14, "Oui")</f>
        <v>1</v>
      </c>
      <c r="G7" s="383">
        <f>COUNTIF(C14:C14, "Non")</f>
        <v>0</v>
      </c>
      <c r="H7" s="383">
        <f>COUNTIF(C14:C14, "Pas")</f>
        <v>0</v>
      </c>
      <c r="I7" s="379">
        <f t="shared" si="0"/>
        <v>1</v>
      </c>
      <c r="J7" s="380">
        <f t="shared" si="1"/>
        <v>5</v>
      </c>
      <c r="K7" s="381">
        <v>3</v>
      </c>
      <c r="L7" s="323"/>
      <c r="M7" s="323"/>
      <c r="N7" s="323"/>
      <c r="O7" s="323"/>
      <c r="P7" s="323"/>
      <c r="Q7" s="323"/>
      <c r="R7" s="323"/>
      <c r="S7" s="323"/>
      <c r="T7" s="323"/>
      <c r="U7" s="323"/>
      <c r="V7" s="323"/>
      <c r="W7" s="323"/>
      <c r="X7" s="323"/>
      <c r="Y7" s="323"/>
    </row>
    <row r="8" spans="1:28" ht="15" thickBot="1" x14ac:dyDescent="0.35">
      <c r="A8" s="317" t="s">
        <v>12</v>
      </c>
      <c r="B8" s="334" t="s">
        <v>950</v>
      </c>
      <c r="C8" s="305" t="s">
        <v>60</v>
      </c>
      <c r="E8" s="382" t="s">
        <v>951</v>
      </c>
      <c r="F8" s="374">
        <f>COUNTIF(C15:C16, "Oui")</f>
        <v>2</v>
      </c>
      <c r="G8" s="383">
        <f>COUNTIF(C15:C16, "Non")</f>
        <v>0</v>
      </c>
      <c r="H8" s="383">
        <f>COUNTIF(C15:C16, "Pas")</f>
        <v>0</v>
      </c>
      <c r="I8" s="379">
        <f t="shared" si="0"/>
        <v>2</v>
      </c>
      <c r="J8" s="380">
        <f t="shared" si="1"/>
        <v>5</v>
      </c>
      <c r="K8" s="381">
        <v>3</v>
      </c>
      <c r="L8" s="323"/>
      <c r="M8" s="323"/>
      <c r="N8" s="323"/>
      <c r="O8" s="323"/>
      <c r="P8" s="323"/>
      <c r="Q8" s="323"/>
      <c r="R8" s="323"/>
      <c r="S8" s="323"/>
      <c r="T8" s="323"/>
      <c r="U8" s="323"/>
      <c r="V8" s="323"/>
      <c r="W8" s="323"/>
      <c r="X8" s="323"/>
      <c r="Y8" s="323"/>
      <c r="Z8" s="323"/>
      <c r="AA8" s="323"/>
      <c r="AB8" s="323"/>
    </row>
    <row r="9" spans="1:28" ht="15" thickBot="1" x14ac:dyDescent="0.35">
      <c r="A9" s="317" t="s">
        <v>12</v>
      </c>
      <c r="B9" s="334" t="s">
        <v>952</v>
      </c>
      <c r="C9" s="305" t="s">
        <v>60</v>
      </c>
      <c r="E9" s="382" t="s">
        <v>953</v>
      </c>
      <c r="F9" s="374">
        <f>COUNTIF(C17:C18, "Oui")</f>
        <v>2</v>
      </c>
      <c r="G9" s="383">
        <f>COUNTIF(C17:C18, "Non")</f>
        <v>0</v>
      </c>
      <c r="H9" s="383">
        <f>COUNTIF(C17:C18, "Pas")</f>
        <v>0</v>
      </c>
      <c r="I9" s="379">
        <f t="shared" si="0"/>
        <v>2</v>
      </c>
      <c r="J9" s="380">
        <f t="shared" si="1"/>
        <v>5</v>
      </c>
      <c r="K9" s="381">
        <v>3</v>
      </c>
      <c r="L9" s="323"/>
      <c r="M9" s="323"/>
      <c r="N9" s="323"/>
      <c r="O9" s="323"/>
      <c r="P9" s="323"/>
      <c r="Q9" s="323"/>
      <c r="R9" s="323"/>
      <c r="S9" s="323"/>
      <c r="T9" s="323"/>
      <c r="U9" s="323"/>
      <c r="V9" s="323"/>
      <c r="W9" s="323"/>
      <c r="X9" s="323"/>
      <c r="Y9" s="323"/>
      <c r="Z9" s="323"/>
      <c r="AA9" s="323"/>
      <c r="AB9" s="323"/>
    </row>
    <row r="10" spans="1:28" ht="15" thickBot="1" x14ac:dyDescent="0.35">
      <c r="A10" s="317" t="s">
        <v>12</v>
      </c>
      <c r="B10" s="334" t="s">
        <v>954</v>
      </c>
      <c r="C10" s="305" t="s">
        <v>60</v>
      </c>
      <c r="E10" s="382" t="s">
        <v>955</v>
      </c>
      <c r="F10" s="374">
        <f>COUNTIF(C19:C20, "Oui")</f>
        <v>2</v>
      </c>
      <c r="G10" s="384">
        <f>COUNTIF(C19:C20, "Non")</f>
        <v>0</v>
      </c>
      <c r="H10" s="384">
        <f>COUNTIF(C19:C20, "Pas")</f>
        <v>0</v>
      </c>
      <c r="I10" s="379">
        <f t="shared" si="0"/>
        <v>2</v>
      </c>
      <c r="J10" s="380">
        <f t="shared" si="1"/>
        <v>5</v>
      </c>
      <c r="K10" s="381">
        <v>3</v>
      </c>
      <c r="L10" s="323"/>
      <c r="M10" s="323"/>
      <c r="N10" s="323"/>
      <c r="O10" s="323"/>
      <c r="P10" s="323"/>
      <c r="Q10" s="323"/>
      <c r="R10" s="323"/>
      <c r="S10" s="323"/>
      <c r="T10" s="323"/>
      <c r="U10" s="323"/>
      <c r="V10" s="323"/>
      <c r="W10" s="323"/>
      <c r="X10" s="323"/>
      <c r="Y10" s="323"/>
      <c r="Z10" s="323"/>
      <c r="AA10" s="323"/>
      <c r="AB10" s="323"/>
    </row>
    <row r="11" spans="1:28" ht="29.4" thickBot="1" x14ac:dyDescent="0.35">
      <c r="A11" s="317" t="s">
        <v>12</v>
      </c>
      <c r="B11" s="334" t="s">
        <v>956</v>
      </c>
      <c r="C11" s="305" t="s">
        <v>60</v>
      </c>
      <c r="E11" s="385" t="s">
        <v>957</v>
      </c>
      <c r="F11" s="374">
        <f>COUNTIF(C21:C23, "Oui")</f>
        <v>3</v>
      </c>
      <c r="G11" s="383">
        <f>COUNTIF(C21:C23, "Non")</f>
        <v>0</v>
      </c>
      <c r="H11" s="383">
        <f>COUNTIF(C21:C23, "Pas")</f>
        <v>0</v>
      </c>
      <c r="I11" s="379">
        <f t="shared" si="0"/>
        <v>3</v>
      </c>
      <c r="J11" s="380">
        <f t="shared" si="1"/>
        <v>5</v>
      </c>
      <c r="K11" s="381">
        <v>3</v>
      </c>
      <c r="L11" s="296"/>
      <c r="M11" s="296"/>
      <c r="N11" s="296"/>
      <c r="O11" s="296"/>
      <c r="P11" s="296"/>
      <c r="Q11" s="296"/>
      <c r="R11" s="296"/>
      <c r="S11" s="296"/>
      <c r="T11" s="296"/>
      <c r="U11" s="296"/>
      <c r="V11" s="296"/>
      <c r="W11" s="296"/>
      <c r="X11" s="296"/>
      <c r="Y11" s="296"/>
      <c r="Z11" s="296"/>
      <c r="AA11" s="296"/>
      <c r="AB11" s="296"/>
    </row>
    <row r="12" spans="1:28" ht="15" thickBot="1" x14ac:dyDescent="0.35">
      <c r="A12" s="317" t="s">
        <v>12</v>
      </c>
      <c r="B12" s="334" t="s">
        <v>958</v>
      </c>
      <c r="C12" s="305" t="s">
        <v>60</v>
      </c>
      <c r="Q12" s="288"/>
      <c r="R12" s="288"/>
    </row>
    <row r="13" spans="1:28" ht="29.4" thickBot="1" x14ac:dyDescent="0.35">
      <c r="A13" s="317" t="s">
        <v>12</v>
      </c>
      <c r="B13" s="334" t="s">
        <v>959</v>
      </c>
      <c r="C13" s="305" t="s">
        <v>60</v>
      </c>
      <c r="E13" s="268">
        <f>COUNTIF(J3:J11,"&gt;-1")</f>
        <v>9</v>
      </c>
      <c r="F13" s="296"/>
      <c r="G13" s="296"/>
      <c r="H13" s="296"/>
      <c r="I13" s="296"/>
      <c r="J13" s="296"/>
      <c r="K13" s="296"/>
    </row>
    <row r="14" spans="1:28" ht="15" thickBot="1" x14ac:dyDescent="0.35">
      <c r="A14" s="317" t="s">
        <v>12</v>
      </c>
      <c r="B14" s="334" t="s">
        <v>960</v>
      </c>
      <c r="C14" s="305" t="s">
        <v>60</v>
      </c>
      <c r="T14" s="288"/>
      <c r="U14" s="288"/>
      <c r="V14" s="288"/>
    </row>
    <row r="15" spans="1:28" ht="15" thickBot="1" x14ac:dyDescent="0.35">
      <c r="A15" s="317" t="s">
        <v>12</v>
      </c>
      <c r="B15" s="334" t="s">
        <v>961</v>
      </c>
      <c r="C15" s="305" t="s">
        <v>60</v>
      </c>
      <c r="D15" s="288"/>
      <c r="L15" s="288"/>
      <c r="M15" s="288"/>
      <c r="N15" s="288"/>
      <c r="O15" s="288"/>
    </row>
    <row r="16" spans="1:28" ht="15" thickBot="1" x14ac:dyDescent="0.35">
      <c r="A16" s="317" t="s">
        <v>12</v>
      </c>
      <c r="B16" s="334" t="s">
        <v>962</v>
      </c>
      <c r="C16" s="305" t="s">
        <v>60</v>
      </c>
      <c r="D16" s="295"/>
      <c r="E16" s="288"/>
      <c r="L16" s="295"/>
      <c r="M16" s="295"/>
      <c r="N16" s="295"/>
      <c r="T16" s="295"/>
      <c r="U16" s="295"/>
    </row>
    <row r="17" spans="1:33" ht="15" thickBot="1" x14ac:dyDescent="0.35">
      <c r="A17" s="317" t="s">
        <v>12</v>
      </c>
      <c r="B17" s="334" t="s">
        <v>963</v>
      </c>
      <c r="C17" s="305" t="s">
        <v>60</v>
      </c>
      <c r="E17" s="295"/>
    </row>
    <row r="18" spans="1:33" ht="15" thickBot="1" x14ac:dyDescent="0.35">
      <c r="A18" s="317" t="s">
        <v>12</v>
      </c>
      <c r="B18" s="334" t="s">
        <v>964</v>
      </c>
      <c r="C18" s="305" t="s">
        <v>60</v>
      </c>
      <c r="D18" s="296"/>
      <c r="F18" s="288"/>
      <c r="G18" s="288"/>
      <c r="H18" s="288"/>
      <c r="I18" s="288"/>
      <c r="L18" s="296"/>
      <c r="M18" s="296"/>
      <c r="N18" s="296"/>
      <c r="O18" s="296"/>
      <c r="P18" s="296"/>
      <c r="Q18" s="296"/>
      <c r="R18" s="296"/>
      <c r="S18" s="296"/>
    </row>
    <row r="19" spans="1:33" ht="15" thickBot="1" x14ac:dyDescent="0.35">
      <c r="A19" s="317" t="s">
        <v>12</v>
      </c>
      <c r="B19" s="334" t="s">
        <v>965</v>
      </c>
      <c r="C19" s="305" t="s">
        <v>60</v>
      </c>
      <c r="E19" s="296"/>
      <c r="F19" s="297"/>
      <c r="G19" s="297"/>
      <c r="H19" s="297"/>
      <c r="I19" s="297"/>
    </row>
    <row r="20" spans="1:33" ht="15" thickBot="1" x14ac:dyDescent="0.35">
      <c r="A20" s="317" t="s">
        <v>12</v>
      </c>
      <c r="B20" s="334" t="s">
        <v>966</v>
      </c>
      <c r="C20" s="305" t="s">
        <v>60</v>
      </c>
    </row>
    <row r="21" spans="1:33" ht="15" thickBot="1" x14ac:dyDescent="0.35">
      <c r="A21" s="317" t="s">
        <v>12</v>
      </c>
      <c r="B21" s="334" t="s">
        <v>967</v>
      </c>
      <c r="C21" s="305" t="s">
        <v>60</v>
      </c>
      <c r="F21" s="323"/>
      <c r="G21" s="323"/>
      <c r="H21" s="323"/>
      <c r="I21" s="323"/>
      <c r="J21" s="323"/>
      <c r="K21" s="323"/>
    </row>
    <row r="22" spans="1:33" ht="15" thickBot="1" x14ac:dyDescent="0.35">
      <c r="A22" s="317" t="s">
        <v>12</v>
      </c>
      <c r="B22" s="334" t="s">
        <v>968</v>
      </c>
      <c r="C22" s="305" t="s">
        <v>60</v>
      </c>
    </row>
    <row r="23" spans="1:33" ht="15" thickBot="1" x14ac:dyDescent="0.35">
      <c r="A23" s="317" t="s">
        <v>12</v>
      </c>
      <c r="B23" s="334" t="s">
        <v>969</v>
      </c>
      <c r="C23" s="305" t="s">
        <v>60</v>
      </c>
      <c r="D23" s="288"/>
    </row>
    <row r="24" spans="1:33" x14ac:dyDescent="0.3">
      <c r="A24" s="296"/>
      <c r="B24" s="320"/>
      <c r="C24" s="322"/>
      <c r="D24" s="297"/>
      <c r="E24" s="288"/>
    </row>
    <row r="25" spans="1:33" x14ac:dyDescent="0.3">
      <c r="A25" s="296"/>
      <c r="B25" s="320"/>
      <c r="C25" s="322"/>
      <c r="E25" s="297"/>
    </row>
    <row r="26" spans="1:33" x14ac:dyDescent="0.3">
      <c r="A26" s="296"/>
      <c r="B26" s="320"/>
      <c r="C26" s="322"/>
      <c r="D26" s="323"/>
      <c r="L26" s="323"/>
      <c r="M26" s="323"/>
      <c r="N26" s="323"/>
      <c r="O26" s="323"/>
      <c r="P26" s="323"/>
      <c r="Q26" s="323"/>
      <c r="R26" s="323"/>
      <c r="S26" s="323"/>
      <c r="T26" s="323"/>
      <c r="U26" s="323"/>
      <c r="V26" s="323"/>
      <c r="W26" s="323"/>
      <c r="X26" s="323"/>
      <c r="Y26" s="323"/>
      <c r="Z26" s="323"/>
      <c r="AA26" s="323"/>
      <c r="AB26" s="323"/>
      <c r="AC26" s="323"/>
      <c r="AD26" s="323"/>
      <c r="AE26" s="323"/>
      <c r="AF26" s="323"/>
      <c r="AG26" s="323"/>
    </row>
    <row r="27" spans="1:33" x14ac:dyDescent="0.3">
      <c r="A27" s="296"/>
      <c r="B27" s="320"/>
      <c r="C27" s="322"/>
      <c r="E27" s="323"/>
    </row>
    <row r="28" spans="1:33" x14ac:dyDescent="0.3">
      <c r="A28" s="296"/>
      <c r="B28" s="320"/>
      <c r="C28" s="322"/>
    </row>
  </sheetData>
  <dataValidations count="1">
    <dataValidation type="list" allowBlank="1" showInputMessage="1" showErrorMessage="1" sqref="C2:C28">
      <formula1>"Oui,Non,Pas"</formula1>
    </dataValidation>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1"/>
  <sheetViews>
    <sheetView topLeftCell="C1" workbookViewId="0">
      <selection activeCell="R24" sqref="R24"/>
    </sheetView>
  </sheetViews>
  <sheetFormatPr baseColWidth="10" defaultColWidth="11.44140625" defaultRowHeight="14.4" x14ac:dyDescent="0.3"/>
  <cols>
    <col min="1" max="1" width="10.5546875" style="147" customWidth="1"/>
    <col min="2" max="2" width="103.33203125" style="147" customWidth="1"/>
    <col min="3" max="3" width="11.44140625" style="149"/>
    <col min="4" max="4" width="11.44140625" style="147"/>
    <col min="5" max="5" width="69" style="147" customWidth="1"/>
    <col min="6" max="6" width="10.109375" style="147" customWidth="1"/>
    <col min="7" max="7" width="12.5546875" style="147" customWidth="1"/>
    <col min="8" max="8" width="10.33203125" style="147" customWidth="1"/>
    <col min="9" max="9" width="7.6640625" style="147" customWidth="1"/>
    <col min="10" max="10" width="6" style="147" customWidth="1"/>
    <col min="11" max="14" width="11.44140625" style="147"/>
    <col min="15" max="15" width="21.109375" style="147" customWidth="1"/>
    <col min="16" max="16" width="28.33203125" style="147" customWidth="1"/>
    <col min="17" max="17" width="29" style="147" customWidth="1"/>
    <col min="18" max="18" width="5" style="147" customWidth="1"/>
    <col min="19" max="19" width="8.109375" style="147" customWidth="1"/>
    <col min="20" max="20" width="6" style="147" customWidth="1"/>
    <col min="21" max="21" width="1.88671875" style="147" customWidth="1"/>
    <col min="22" max="22" width="1" style="147" customWidth="1"/>
    <col min="23" max="23" width="5.109375" style="147" customWidth="1"/>
    <col min="24" max="24" width="6.109375" style="147" customWidth="1"/>
    <col min="25" max="16384" width="11.44140625" style="147"/>
  </cols>
  <sheetData>
    <row r="1" spans="1:26" s="139" customFormat="1" ht="15" thickBot="1" x14ac:dyDescent="0.35">
      <c r="A1" s="139" t="s">
        <v>12</v>
      </c>
      <c r="B1" s="140" t="s">
        <v>54</v>
      </c>
      <c r="C1" s="141" t="s">
        <v>55</v>
      </c>
      <c r="D1" s="141"/>
      <c r="E1" s="142" t="s">
        <v>7</v>
      </c>
      <c r="F1" s="142" t="s">
        <v>2</v>
      </c>
      <c r="G1" s="142" t="s">
        <v>3</v>
      </c>
      <c r="H1" s="142" t="s">
        <v>4</v>
      </c>
      <c r="I1" s="142" t="s">
        <v>56</v>
      </c>
      <c r="J1" s="142" t="s">
        <v>57</v>
      </c>
      <c r="K1" s="143" t="s">
        <v>58</v>
      </c>
      <c r="L1" s="144"/>
      <c r="M1" s="144"/>
      <c r="N1" s="144"/>
      <c r="O1" s="144"/>
      <c r="P1" s="145"/>
      <c r="Q1" s="144"/>
      <c r="R1" s="144"/>
      <c r="S1" s="141" t="s">
        <v>12</v>
      </c>
    </row>
    <row r="2" spans="1:26" ht="15" thickBot="1" x14ac:dyDescent="0.35">
      <c r="A2" s="146" t="s">
        <v>12</v>
      </c>
      <c r="B2" s="147" t="s">
        <v>732</v>
      </c>
      <c r="C2" s="148" t="s">
        <v>60</v>
      </c>
      <c r="D2" s="149"/>
      <c r="E2" s="243" t="s">
        <v>703</v>
      </c>
      <c r="F2" s="151">
        <f>SUM(F3:F4)</f>
        <v>2</v>
      </c>
      <c r="G2" s="151">
        <f t="shared" ref="G2:H2" si="0">SUM(G3:G4)</f>
        <v>1</v>
      </c>
      <c r="H2" s="151">
        <f t="shared" si="0"/>
        <v>0</v>
      </c>
      <c r="I2" s="151">
        <f>SUM(F2:H2)</f>
        <v>3</v>
      </c>
      <c r="J2" s="151">
        <f>SUM(J3:J4)/COUNTIF(J3:J4,"&gt;-1")</f>
        <v>3.3333333333333335</v>
      </c>
      <c r="K2" s="151"/>
      <c r="R2" s="152"/>
    </row>
    <row r="3" spans="1:26" ht="15" thickBot="1" x14ac:dyDescent="0.35">
      <c r="A3" s="146" t="s">
        <v>12</v>
      </c>
      <c r="B3" s="147" t="s">
        <v>733</v>
      </c>
      <c r="C3" s="148" t="s">
        <v>63</v>
      </c>
      <c r="E3" s="206" t="s">
        <v>734</v>
      </c>
      <c r="F3" s="244">
        <f>COUNTIF(C2:C4,"Oui")</f>
        <v>2</v>
      </c>
      <c r="G3" s="154">
        <f>COUNTIF(C2:C4,"Non")</f>
        <v>1</v>
      </c>
      <c r="H3" s="154">
        <f>COUNTIF(C2:C4,"Pas")</f>
        <v>0</v>
      </c>
      <c r="I3" s="154">
        <f t="shared" ref="I3" si="1">SUM(F3:H3)</f>
        <v>3</v>
      </c>
      <c r="J3" s="155">
        <f>IF(I3=H3,0,5*F3/SUM(F3,G3))</f>
        <v>3.3333333333333335</v>
      </c>
      <c r="K3" s="153">
        <v>3</v>
      </c>
      <c r="R3" s="156"/>
    </row>
    <row r="4" spans="1:26" ht="15" thickBot="1" x14ac:dyDescent="0.35">
      <c r="A4" s="146" t="s">
        <v>12</v>
      </c>
      <c r="B4" s="147" t="s">
        <v>735</v>
      </c>
      <c r="C4" s="148" t="s">
        <v>60</v>
      </c>
      <c r="E4" s="206" t="s">
        <v>736</v>
      </c>
      <c r="F4" s="244"/>
      <c r="G4" s="154"/>
      <c r="H4" s="154"/>
      <c r="I4" s="154"/>
      <c r="J4" s="154"/>
      <c r="K4" s="153">
        <v>3</v>
      </c>
      <c r="S4" s="157"/>
    </row>
    <row r="5" spans="1:26" x14ac:dyDescent="0.3">
      <c r="A5" s="146" t="s">
        <v>12</v>
      </c>
      <c r="C5" s="147"/>
      <c r="E5" s="147">
        <f>COUNTIF(J3:J4,"&gt;-1")</f>
        <v>1</v>
      </c>
      <c r="S5" s="157"/>
    </row>
    <row r="6" spans="1:26" x14ac:dyDescent="0.3">
      <c r="A6" s="146" t="s">
        <v>12</v>
      </c>
      <c r="C6" s="147"/>
      <c r="D6" s="239"/>
      <c r="S6" s="157"/>
    </row>
    <row r="7" spans="1:26" x14ac:dyDescent="0.3">
      <c r="A7" s="146" t="s">
        <v>12</v>
      </c>
      <c r="C7" s="147"/>
      <c r="E7" s="239"/>
      <c r="F7" s="239"/>
      <c r="G7" s="239"/>
      <c r="H7" s="239"/>
      <c r="I7" s="239"/>
      <c r="J7" s="239"/>
      <c r="K7" s="239"/>
      <c r="S7" s="157"/>
    </row>
    <row r="8" spans="1:26" x14ac:dyDescent="0.3">
      <c r="A8" s="146" t="s">
        <v>12</v>
      </c>
      <c r="C8" s="147"/>
      <c r="E8" s="239"/>
      <c r="F8" s="239"/>
      <c r="G8" s="239"/>
      <c r="H8" s="239"/>
      <c r="I8" s="239"/>
      <c r="J8" s="239"/>
      <c r="K8" s="239"/>
      <c r="S8" s="157"/>
    </row>
    <row r="9" spans="1:26" x14ac:dyDescent="0.3">
      <c r="A9" s="146" t="s">
        <v>12</v>
      </c>
      <c r="C9" s="147"/>
      <c r="E9" s="239"/>
      <c r="F9" s="239"/>
      <c r="G9" s="239"/>
      <c r="H9" s="239"/>
      <c r="I9" s="239"/>
      <c r="J9" s="239"/>
      <c r="K9" s="239"/>
      <c r="S9" s="157"/>
    </row>
    <row r="10" spans="1:26" x14ac:dyDescent="0.3">
      <c r="A10" s="146" t="s">
        <v>12</v>
      </c>
      <c r="C10" s="147"/>
      <c r="E10" s="239"/>
      <c r="F10" s="239"/>
      <c r="G10" s="239"/>
      <c r="H10" s="239"/>
      <c r="I10" s="239"/>
      <c r="J10" s="239"/>
      <c r="K10" s="239"/>
      <c r="S10" s="157"/>
    </row>
    <row r="11" spans="1:26" x14ac:dyDescent="0.3">
      <c r="A11" s="146" t="s">
        <v>12</v>
      </c>
      <c r="C11" s="147"/>
      <c r="J11" s="156"/>
      <c r="K11" s="156"/>
      <c r="L11" s="156"/>
      <c r="M11" s="156"/>
      <c r="N11" s="156"/>
      <c r="O11" s="156"/>
      <c r="P11" s="156"/>
      <c r="Q11" s="156"/>
      <c r="R11" s="156"/>
      <c r="S11" s="157"/>
    </row>
    <row r="12" spans="1:26" x14ac:dyDescent="0.3">
      <c r="A12" s="158"/>
      <c r="C12" s="147"/>
      <c r="J12" s="159"/>
      <c r="K12" s="224"/>
      <c r="L12" s="224"/>
      <c r="M12" s="224"/>
      <c r="N12" s="224"/>
      <c r="O12" s="224"/>
      <c r="P12" s="224"/>
      <c r="Q12" s="224"/>
      <c r="R12" s="224"/>
      <c r="S12" s="224"/>
      <c r="T12" s="224"/>
      <c r="U12" s="224"/>
      <c r="V12" s="224"/>
      <c r="W12" s="224"/>
      <c r="X12" s="224"/>
      <c r="Y12" s="224"/>
      <c r="Z12" s="224"/>
    </row>
    <row r="13" spans="1:26" x14ac:dyDescent="0.3">
      <c r="A13" s="139"/>
      <c r="C13" s="147"/>
      <c r="J13" s="159"/>
      <c r="K13" s="224"/>
      <c r="L13" s="224"/>
      <c r="M13" s="224"/>
      <c r="N13" s="224"/>
      <c r="O13" s="224"/>
      <c r="P13" s="224"/>
      <c r="Q13" s="224"/>
      <c r="R13" s="224"/>
      <c r="S13" s="224"/>
      <c r="T13" s="224"/>
      <c r="U13" s="224"/>
      <c r="V13" s="224"/>
      <c r="W13" s="224"/>
      <c r="X13" s="224"/>
      <c r="Y13" s="224"/>
    </row>
    <row r="14" spans="1:26" x14ac:dyDescent="0.3">
      <c r="J14" s="159"/>
      <c r="K14" s="224"/>
      <c r="L14" s="224"/>
      <c r="M14" s="224"/>
      <c r="N14" s="224"/>
      <c r="O14" s="224"/>
      <c r="P14" s="224"/>
      <c r="Q14" s="224"/>
      <c r="R14" s="224"/>
      <c r="S14" s="224"/>
      <c r="T14" s="224"/>
      <c r="U14" s="224"/>
      <c r="V14" s="224"/>
      <c r="W14" s="224"/>
      <c r="X14" s="224"/>
      <c r="Y14" s="224"/>
    </row>
    <row r="15" spans="1:26" x14ac:dyDescent="0.3">
      <c r="J15" s="159"/>
      <c r="K15" s="159"/>
      <c r="L15" s="159"/>
      <c r="M15" s="159"/>
      <c r="N15" s="159"/>
      <c r="O15" s="159"/>
      <c r="P15" s="159"/>
      <c r="Q15" s="159"/>
      <c r="R15" s="159"/>
      <c r="S15" s="159"/>
      <c r="T15" s="159"/>
      <c r="U15" s="159"/>
      <c r="V15" s="159"/>
      <c r="W15" s="159"/>
      <c r="X15" s="159"/>
      <c r="Y15" s="159"/>
    </row>
    <row r="16" spans="1:26" x14ac:dyDescent="0.3">
      <c r="J16" s="159"/>
      <c r="K16" s="159"/>
      <c r="L16" s="159"/>
      <c r="M16" s="159"/>
      <c r="N16" s="159"/>
      <c r="O16" s="159"/>
      <c r="P16" s="159"/>
      <c r="Q16" s="159"/>
      <c r="R16" s="159"/>
      <c r="S16" s="159"/>
      <c r="T16" s="159"/>
      <c r="U16" s="159"/>
      <c r="V16" s="159"/>
      <c r="W16" s="159"/>
      <c r="X16" s="159"/>
      <c r="Y16" s="159"/>
    </row>
    <row r="17" spans="1:28" x14ac:dyDescent="0.3">
      <c r="J17" s="159"/>
      <c r="K17" s="159"/>
      <c r="L17" s="159"/>
      <c r="M17" s="159"/>
      <c r="N17" s="159"/>
      <c r="O17" s="159"/>
      <c r="P17" s="159"/>
      <c r="Q17" s="159"/>
      <c r="R17" s="159"/>
      <c r="S17" s="159"/>
      <c r="T17" s="159"/>
      <c r="U17" s="159"/>
      <c r="V17" s="159"/>
      <c r="W17" s="159"/>
      <c r="X17" s="159"/>
      <c r="Y17" s="159"/>
    </row>
    <row r="18" spans="1:28" x14ac:dyDescent="0.3">
      <c r="J18" s="159"/>
      <c r="K18" s="159"/>
      <c r="L18" s="159"/>
      <c r="M18" s="159"/>
      <c r="N18" s="159"/>
      <c r="O18" s="159"/>
      <c r="P18" s="159"/>
      <c r="Q18" s="159"/>
      <c r="R18" s="159"/>
      <c r="S18" s="159"/>
      <c r="T18" s="159"/>
      <c r="U18" s="159"/>
      <c r="V18" s="159"/>
      <c r="W18" s="159"/>
      <c r="X18" s="159"/>
      <c r="Y18" s="159"/>
    </row>
    <row r="19" spans="1:28" x14ac:dyDescent="0.3">
      <c r="J19" s="159"/>
      <c r="K19" s="159"/>
      <c r="L19" s="159"/>
      <c r="M19" s="159"/>
      <c r="N19" s="159"/>
      <c r="O19" s="159"/>
      <c r="P19" s="159"/>
      <c r="Q19" s="159"/>
      <c r="R19" s="159"/>
      <c r="S19" s="159"/>
      <c r="T19" s="159"/>
      <c r="U19" s="159"/>
      <c r="V19" s="159"/>
      <c r="W19" s="159"/>
      <c r="X19" s="159"/>
      <c r="Y19" s="159"/>
      <c r="Z19" s="159"/>
      <c r="AA19" s="159"/>
      <c r="AB19" s="159"/>
    </row>
    <row r="20" spans="1:28" x14ac:dyDescent="0.3">
      <c r="B20" s="241"/>
      <c r="C20" s="222"/>
      <c r="D20" s="222"/>
      <c r="E20" s="222"/>
      <c r="F20" s="222"/>
      <c r="G20" s="222"/>
      <c r="H20" s="222"/>
      <c r="I20" s="222"/>
      <c r="J20" s="222"/>
      <c r="K20" s="222"/>
      <c r="L20" s="222"/>
      <c r="M20" s="222"/>
      <c r="N20" s="222"/>
      <c r="O20" s="222"/>
      <c r="P20" s="222"/>
      <c r="Q20" s="222"/>
      <c r="R20" s="222"/>
      <c r="S20" s="159"/>
      <c r="T20" s="159"/>
      <c r="U20" s="159"/>
      <c r="V20" s="159"/>
      <c r="W20" s="159"/>
      <c r="X20" s="159"/>
      <c r="Y20" s="159"/>
      <c r="Z20" s="159"/>
      <c r="AA20" s="159"/>
      <c r="AB20" s="159"/>
    </row>
    <row r="21" spans="1:28" x14ac:dyDescent="0.3">
      <c r="B21" s="241"/>
      <c r="C21" s="222"/>
      <c r="D21" s="222"/>
      <c r="E21" s="222"/>
      <c r="F21" s="222"/>
      <c r="G21" s="222"/>
      <c r="H21" s="222"/>
      <c r="I21" s="222"/>
      <c r="J21" s="222"/>
      <c r="K21" s="222"/>
      <c r="L21" s="222"/>
      <c r="M21" s="222"/>
      <c r="N21" s="222"/>
      <c r="O21" s="222"/>
      <c r="P21" s="222"/>
      <c r="Q21" s="222"/>
      <c r="R21" s="220"/>
      <c r="S21" s="159"/>
      <c r="T21" s="159"/>
      <c r="U21" s="159"/>
      <c r="V21" s="159"/>
      <c r="W21" s="159"/>
      <c r="X21" s="159"/>
      <c r="Y21" s="159"/>
      <c r="Z21" s="159"/>
      <c r="AA21" s="159"/>
      <c r="AB21" s="159"/>
    </row>
    <row r="22" spans="1:28" x14ac:dyDescent="0.3">
      <c r="B22" s="245"/>
      <c r="C22" s="246"/>
      <c r="D22" s="246"/>
      <c r="E22" s="246"/>
      <c r="F22" s="246"/>
      <c r="G22" s="246"/>
      <c r="H22" s="246"/>
      <c r="I22" s="246"/>
      <c r="J22" s="246"/>
      <c r="K22" s="246"/>
      <c r="L22" s="246"/>
      <c r="M22" s="246"/>
      <c r="N22" s="246"/>
      <c r="O22" s="246"/>
      <c r="P22" s="246"/>
      <c r="Q22" s="246"/>
      <c r="R22" s="220"/>
      <c r="S22" s="224"/>
      <c r="T22" s="224"/>
      <c r="U22" s="224"/>
      <c r="V22" s="224"/>
      <c r="W22" s="224"/>
      <c r="X22" s="224"/>
      <c r="Y22" s="224"/>
      <c r="Z22" s="224"/>
      <c r="AA22" s="224"/>
      <c r="AB22" s="224"/>
    </row>
    <row r="23" spans="1:28" x14ac:dyDescent="0.3">
      <c r="B23" s="240"/>
      <c r="C23" s="240"/>
      <c r="D23" s="240"/>
      <c r="E23" s="240"/>
      <c r="F23" s="240"/>
      <c r="G23" s="240"/>
      <c r="H23" s="240"/>
      <c r="I23" s="240"/>
      <c r="J23" s="240"/>
      <c r="K23" s="240"/>
      <c r="L23" s="240"/>
      <c r="M23" s="240"/>
      <c r="N23" s="240"/>
      <c r="O23" s="240"/>
      <c r="P23" s="240"/>
      <c r="Q23" s="240"/>
      <c r="R23" s="240"/>
    </row>
    <row r="24" spans="1:28" x14ac:dyDescent="0.3">
      <c r="B24" s="240"/>
      <c r="C24" s="222"/>
      <c r="D24" s="222"/>
      <c r="E24" s="222"/>
      <c r="F24" s="222"/>
      <c r="G24" s="222"/>
      <c r="H24" s="222"/>
      <c r="I24" s="222"/>
      <c r="J24" s="222"/>
      <c r="K24" s="222"/>
      <c r="L24" s="222"/>
      <c r="M24" s="222"/>
      <c r="N24" s="222"/>
      <c r="O24" s="222"/>
      <c r="P24" s="222"/>
      <c r="Q24" s="222"/>
      <c r="R24" s="220"/>
    </row>
    <row r="25" spans="1:28" x14ac:dyDescent="0.3">
      <c r="B25" s="240"/>
      <c r="C25" s="222"/>
      <c r="D25" s="222"/>
      <c r="E25" s="222"/>
      <c r="F25" s="222"/>
      <c r="G25" s="222"/>
      <c r="H25" s="222"/>
      <c r="I25" s="222"/>
      <c r="J25" s="222"/>
      <c r="K25" s="222"/>
      <c r="L25" s="222"/>
      <c r="M25" s="222"/>
      <c r="N25" s="222"/>
      <c r="O25" s="222"/>
      <c r="P25" s="222"/>
      <c r="Q25" s="222"/>
      <c r="R25" s="220"/>
      <c r="T25" s="161"/>
      <c r="U25" s="161"/>
      <c r="V25" s="161"/>
    </row>
    <row r="26" spans="1:28" ht="14.4" customHeight="1" x14ac:dyDescent="0.3">
      <c r="A26" s="161"/>
      <c r="B26" s="241"/>
      <c r="C26" s="241"/>
      <c r="D26" s="241"/>
      <c r="E26" s="241"/>
      <c r="F26" s="241"/>
      <c r="G26" s="241"/>
      <c r="H26" s="241"/>
      <c r="I26" s="241"/>
      <c r="J26" s="241"/>
      <c r="K26" s="241"/>
      <c r="L26" s="241"/>
      <c r="M26" s="241"/>
      <c r="N26" s="241"/>
      <c r="O26" s="241"/>
      <c r="P26" s="241"/>
      <c r="Q26" s="241"/>
      <c r="R26" s="220"/>
    </row>
    <row r="27" spans="1:28" x14ac:dyDescent="0.3">
      <c r="C27" s="147"/>
    </row>
    <row r="28" spans="1:28" x14ac:dyDescent="0.3">
      <c r="A28" s="161"/>
    </row>
    <row r="29" spans="1:28" x14ac:dyDescent="0.3">
      <c r="A29" s="224"/>
      <c r="C29" s="224"/>
      <c r="D29" s="224"/>
      <c r="E29" s="224"/>
      <c r="F29" s="224"/>
      <c r="G29" s="224"/>
      <c r="H29" s="224"/>
      <c r="I29" s="224"/>
      <c r="J29" s="224"/>
      <c r="K29" s="224"/>
      <c r="L29" s="224"/>
      <c r="M29" s="224"/>
      <c r="N29" s="224"/>
      <c r="O29" s="224"/>
      <c r="P29" s="224"/>
      <c r="Q29" s="224"/>
      <c r="R29" s="224"/>
      <c r="S29" s="224"/>
    </row>
    <row r="30" spans="1:28" x14ac:dyDescent="0.3">
      <c r="A30" s="161"/>
      <c r="B30" s="161"/>
    </row>
    <row r="31" spans="1:28" x14ac:dyDescent="0.3">
      <c r="A31" s="224"/>
      <c r="C31" s="147"/>
    </row>
    <row r="32" spans="1:28" x14ac:dyDescent="0.3">
      <c r="A32" s="161"/>
    </row>
    <row r="33" spans="1:33" x14ac:dyDescent="0.3">
      <c r="A33" s="224"/>
      <c r="B33" s="224"/>
      <c r="C33" s="147"/>
    </row>
    <row r="34" spans="1:33" x14ac:dyDescent="0.3">
      <c r="A34" s="161"/>
      <c r="D34" s="161"/>
      <c r="E34" s="161"/>
      <c r="F34" s="161"/>
      <c r="G34" s="161"/>
      <c r="H34" s="161"/>
      <c r="I34" s="161"/>
    </row>
    <row r="35" spans="1:33" x14ac:dyDescent="0.3">
      <c r="A35" s="224"/>
      <c r="C35" s="224"/>
      <c r="D35" s="224"/>
      <c r="E35" s="224"/>
      <c r="F35" s="224"/>
      <c r="G35" s="224"/>
      <c r="H35" s="224"/>
      <c r="I35" s="224"/>
    </row>
    <row r="37" spans="1:33" x14ac:dyDescent="0.3">
      <c r="A37" s="223"/>
      <c r="C37" s="163"/>
      <c r="D37" s="223"/>
      <c r="E37" s="223"/>
      <c r="F37" s="223"/>
      <c r="G37" s="223"/>
      <c r="H37" s="223"/>
      <c r="I37" s="223"/>
      <c r="J37" s="223"/>
      <c r="K37" s="223"/>
      <c r="L37" s="223"/>
      <c r="M37" s="223"/>
      <c r="N37" s="223"/>
      <c r="O37" s="223"/>
      <c r="P37" s="223"/>
      <c r="Q37" s="223"/>
      <c r="R37" s="223"/>
      <c r="S37" s="223"/>
      <c r="T37" s="223"/>
      <c r="U37" s="223"/>
      <c r="V37" s="223"/>
      <c r="W37" s="223"/>
      <c r="X37" s="223"/>
      <c r="Y37" s="223"/>
      <c r="Z37" s="223"/>
      <c r="AA37" s="223"/>
      <c r="AB37" s="223"/>
      <c r="AC37" s="223"/>
      <c r="AD37" s="223"/>
      <c r="AE37" s="223"/>
      <c r="AF37" s="223"/>
      <c r="AG37" s="223"/>
    </row>
    <row r="38" spans="1:33" x14ac:dyDescent="0.3">
      <c r="B38" s="161"/>
    </row>
    <row r="39" spans="1:33" x14ac:dyDescent="0.3">
      <c r="B39" s="224"/>
    </row>
    <row r="41" spans="1:33" x14ac:dyDescent="0.3">
      <c r="B41" s="223"/>
    </row>
  </sheetData>
  <dataValidations count="1">
    <dataValidation type="list" allowBlank="1" showInputMessage="1" showErrorMessage="1" sqref="C2:C4">
      <formula1>"Oui,Non,Pas"</formula1>
    </dataValidation>
  </dataValidations>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4"/>
  <sheetViews>
    <sheetView zoomScale="80" zoomScaleNormal="80" workbookViewId="0">
      <selection activeCell="E8" sqref="E8"/>
    </sheetView>
  </sheetViews>
  <sheetFormatPr baseColWidth="10" defaultColWidth="11.44140625" defaultRowHeight="14.4" x14ac:dyDescent="0.3"/>
  <cols>
    <col min="1" max="4" width="10.6640625" style="209" customWidth="1"/>
    <col min="5" max="5" width="8.6640625" style="209" customWidth="1"/>
    <col min="6" max="6" width="45.5546875" style="209" customWidth="1"/>
    <col min="7" max="7" width="6" style="209" customWidth="1"/>
    <col min="8" max="8" width="4.44140625" style="209" hidden="1" customWidth="1"/>
    <col min="9" max="9" width="8.33203125" style="209" customWidth="1"/>
    <col min="10" max="10" width="7.33203125" style="209" customWidth="1"/>
    <col min="11" max="11" width="8.33203125" style="209" customWidth="1"/>
    <col min="12" max="12" width="11" style="209" customWidth="1"/>
    <col min="13" max="13" width="11.88671875" style="209" customWidth="1"/>
    <col min="14" max="14" width="10.44140625" style="209" customWidth="1"/>
    <col min="15" max="16" width="11.44140625" style="209"/>
    <col min="17" max="17" width="9.33203125" style="209" customWidth="1"/>
    <col min="18" max="18" width="13.88671875" style="209" customWidth="1"/>
    <col min="19" max="19" width="19.5546875" style="209" customWidth="1"/>
    <col min="20" max="20" width="17.44140625" style="209" customWidth="1"/>
    <col min="21" max="16384" width="11.44140625" style="209"/>
  </cols>
  <sheetData>
    <row r="1" spans="1:21" ht="25.5" customHeight="1" x14ac:dyDescent="0.3">
      <c r="A1" s="101" t="s">
        <v>0</v>
      </c>
      <c r="B1" s="102" t="s">
        <v>481</v>
      </c>
      <c r="C1" s="102" t="s">
        <v>2</v>
      </c>
      <c r="D1" s="102" t="s">
        <v>3</v>
      </c>
      <c r="E1" s="102" t="s">
        <v>4</v>
      </c>
      <c r="F1" s="103" t="s">
        <v>634</v>
      </c>
      <c r="G1" s="103" t="s">
        <v>6</v>
      </c>
      <c r="H1" s="103" t="s">
        <v>7</v>
      </c>
      <c r="I1" s="103" t="s">
        <v>8</v>
      </c>
      <c r="J1" s="103" t="s">
        <v>9</v>
      </c>
      <c r="K1" s="103" t="s">
        <v>8</v>
      </c>
      <c r="L1" s="104" t="s">
        <v>483</v>
      </c>
      <c r="M1" s="104" t="s">
        <v>484</v>
      </c>
      <c r="N1" s="105" t="s">
        <v>12</v>
      </c>
      <c r="O1" s="504" t="s">
        <v>13</v>
      </c>
      <c r="P1" s="504"/>
      <c r="Q1" s="504"/>
      <c r="R1" s="505"/>
      <c r="S1" s="106"/>
    </row>
    <row r="2" spans="1:21" ht="15" customHeight="1" x14ac:dyDescent="0.3">
      <c r="A2" s="130">
        <f>'ISO_2733.2-Domaine 6'!E9</f>
        <v>6</v>
      </c>
      <c r="B2" s="130">
        <f>'ISO_2733.2-Domaine 6'!I2</f>
        <v>16</v>
      </c>
      <c r="C2" s="130">
        <f>'ISO_2733.2-Domaine 6'!F2</f>
        <v>8</v>
      </c>
      <c r="D2" s="130">
        <f>'ISO_2733.2-Domaine 6'!G2</f>
        <v>6</v>
      </c>
      <c r="E2" s="130">
        <f>'ISO_2733.2-Domaine 6'!H2</f>
        <v>2</v>
      </c>
      <c r="F2" s="109" t="s">
        <v>635</v>
      </c>
      <c r="G2" s="225">
        <f>'ISO_2733.2-Domaine 6'!J2</f>
        <v>2.9722222222222228</v>
      </c>
      <c r="H2" s="209" t="s">
        <v>15</v>
      </c>
      <c r="I2" s="110">
        <f>+G2/5</f>
        <v>0.59444444444444455</v>
      </c>
      <c r="J2" s="111">
        <v>2.5</v>
      </c>
      <c r="K2" s="112">
        <f>+J2/5</f>
        <v>0.5</v>
      </c>
      <c r="L2" s="506" t="s">
        <v>12</v>
      </c>
      <c r="M2" s="506"/>
      <c r="N2" s="507" t="s">
        <v>486</v>
      </c>
      <c r="O2" s="507"/>
      <c r="P2" s="507"/>
      <c r="Q2" s="507"/>
      <c r="R2" s="507"/>
      <c r="S2" s="507"/>
      <c r="T2" s="507"/>
      <c r="U2" s="507"/>
    </row>
    <row r="3" spans="1:21" x14ac:dyDescent="0.3">
      <c r="A3" s="130">
        <f>'ISO_2733.2-Domaine 7 '!E9</f>
        <v>6</v>
      </c>
      <c r="B3" s="130">
        <f>'ISO_2733.2-Domaine 7 '!I2</f>
        <v>12</v>
      </c>
      <c r="C3" s="130">
        <f>'ISO_2733.2-Domaine 7 '!F2</f>
        <v>6</v>
      </c>
      <c r="D3" s="130">
        <f>'ISO_2733.2-Domaine 7 '!G2</f>
        <v>2</v>
      </c>
      <c r="E3" s="130">
        <f>'ISO_2733.2-Domaine 7 '!H2</f>
        <v>4</v>
      </c>
      <c r="F3" s="109" t="s">
        <v>636</v>
      </c>
      <c r="G3" s="225">
        <f>'ISO_2733.2-Domaine 7 '!J2</f>
        <v>3.0555555555555558</v>
      </c>
      <c r="H3" s="209" t="s">
        <v>18</v>
      </c>
      <c r="I3" s="110">
        <f t="shared" ref="I3:I4" si="0">+G3/5</f>
        <v>0.61111111111111116</v>
      </c>
      <c r="J3" s="111">
        <v>2</v>
      </c>
      <c r="K3" s="112">
        <f t="shared" ref="K3:K4" si="1">+J3/5</f>
        <v>0.4</v>
      </c>
      <c r="L3" s="506"/>
      <c r="M3" s="506"/>
      <c r="N3" s="507"/>
      <c r="O3" s="507"/>
      <c r="P3" s="507"/>
      <c r="Q3" s="507"/>
      <c r="R3" s="507"/>
      <c r="S3" s="507"/>
      <c r="T3" s="507"/>
      <c r="U3" s="507"/>
    </row>
    <row r="4" spans="1:21" x14ac:dyDescent="0.3">
      <c r="A4" s="130">
        <f>'ISO_2733.2-Domaine 8'!E10</f>
        <v>7</v>
      </c>
      <c r="B4" s="130">
        <f>'ISO_2733.2-Domaine 8'!I2</f>
        <v>16</v>
      </c>
      <c r="C4" s="130">
        <f>'ISO_2733.2-Domaine 8'!F2</f>
        <v>11</v>
      </c>
      <c r="D4" s="130">
        <f>'ISO_2733.2-Domaine 8'!G2</f>
        <v>4</v>
      </c>
      <c r="E4" s="130">
        <f>'ISO_2733.2-Domaine 8'!H2</f>
        <v>1</v>
      </c>
      <c r="F4" s="109" t="s">
        <v>637</v>
      </c>
      <c r="G4" s="225">
        <f>'ISO_2733.2-Domaine 8'!J2</f>
        <v>3.3095238095238093</v>
      </c>
      <c r="H4" s="209" t="s">
        <v>20</v>
      </c>
      <c r="I4" s="110">
        <f t="shared" si="0"/>
        <v>0.66190476190476188</v>
      </c>
      <c r="J4" s="111">
        <v>3</v>
      </c>
      <c r="K4" s="112">
        <f t="shared" si="1"/>
        <v>0.6</v>
      </c>
      <c r="L4" s="506"/>
      <c r="M4" s="506"/>
      <c r="N4" s="507"/>
      <c r="O4" s="507"/>
      <c r="P4" s="507"/>
      <c r="Q4" s="507"/>
      <c r="R4" s="507"/>
      <c r="S4" s="507"/>
      <c r="T4" s="507"/>
      <c r="U4" s="507"/>
    </row>
    <row r="5" spans="1:21" ht="13.5" customHeight="1" x14ac:dyDescent="0.3">
      <c r="A5" s="108">
        <f>SUM(A2:A4)</f>
        <v>19</v>
      </c>
      <c r="B5" s="108">
        <f>SUM(B2:B4)</f>
        <v>44</v>
      </c>
      <c r="C5" s="108">
        <f>SUM(C2:C4)</f>
        <v>25</v>
      </c>
      <c r="D5" s="108">
        <f>SUM(D2:D4)</f>
        <v>12</v>
      </c>
      <c r="E5" s="108">
        <f>SUM(E2:E4)</f>
        <v>7</v>
      </c>
      <c r="F5" s="226"/>
      <c r="G5" s="225">
        <f>SUM(G2:G4)/COUNT(G2:G4)</f>
        <v>3.1124338624338628</v>
      </c>
      <c r="H5" s="226"/>
      <c r="I5" s="226"/>
      <c r="J5" s="226"/>
      <c r="K5" s="226"/>
      <c r="L5" s="227">
        <f>SUM(I2:I4)/COUNT(I2:I4)</f>
        <v>0.62248677248677253</v>
      </c>
      <c r="M5" s="227">
        <f>SUM(K2:K4)/COUNT(K2:K4)</f>
        <v>0.5</v>
      </c>
      <c r="N5" s="507"/>
      <c r="O5" s="507"/>
      <c r="P5" s="507"/>
      <c r="Q5" s="507"/>
      <c r="R5" s="507"/>
      <c r="S5" s="507"/>
      <c r="T5" s="507"/>
      <c r="U5" s="507"/>
    </row>
    <row r="6" spans="1:21" x14ac:dyDescent="0.3">
      <c r="A6" s="107"/>
      <c r="B6" s="107"/>
      <c r="C6" s="107"/>
      <c r="D6" s="107"/>
      <c r="E6" s="226"/>
      <c r="F6" s="226"/>
      <c r="G6" s="226"/>
      <c r="H6" s="226"/>
      <c r="I6" s="226"/>
      <c r="J6" s="226"/>
      <c r="K6" s="226"/>
      <c r="N6" s="510" t="s">
        <v>25</v>
      </c>
      <c r="O6" s="511"/>
      <c r="P6" s="511"/>
      <c r="Q6" s="511"/>
      <c r="R6" s="511"/>
      <c r="S6" s="511"/>
      <c r="T6" s="511"/>
      <c r="U6" s="511"/>
    </row>
    <row r="7" spans="1:21" x14ac:dyDescent="0.3">
      <c r="A7" s="107"/>
      <c r="B7" s="107"/>
      <c r="C7" s="107"/>
      <c r="D7" s="107"/>
      <c r="E7" s="226"/>
      <c r="F7" s="226"/>
      <c r="G7" s="226"/>
      <c r="H7" s="226"/>
      <c r="I7" s="226"/>
      <c r="J7" s="226"/>
      <c r="K7" s="226"/>
      <c r="L7" s="226"/>
      <c r="M7" s="226"/>
      <c r="N7" s="511"/>
      <c r="O7" s="511"/>
      <c r="P7" s="511"/>
      <c r="Q7" s="511"/>
      <c r="R7" s="511"/>
      <c r="S7" s="511"/>
      <c r="T7" s="511"/>
      <c r="U7" s="511"/>
    </row>
    <row r="8" spans="1:21" x14ac:dyDescent="0.3">
      <c r="A8" s="107"/>
      <c r="B8" s="107"/>
      <c r="C8" s="107"/>
      <c r="D8" s="107"/>
      <c r="E8" s="226"/>
      <c r="F8" s="226"/>
      <c r="G8" s="226"/>
      <c r="H8" s="226"/>
      <c r="I8" s="226"/>
      <c r="J8" s="226"/>
      <c r="K8" s="226"/>
      <c r="L8" s="226"/>
      <c r="M8" s="226"/>
      <c r="N8" s="511"/>
      <c r="O8" s="511"/>
      <c r="P8" s="511"/>
      <c r="Q8" s="511"/>
      <c r="R8" s="511"/>
      <c r="S8" s="511"/>
      <c r="T8" s="511"/>
      <c r="U8" s="511"/>
    </row>
    <row r="9" spans="1:21" x14ac:dyDescent="0.3">
      <c r="A9" s="107"/>
      <c r="B9" s="107"/>
      <c r="C9" s="107"/>
      <c r="D9" s="107"/>
      <c r="E9" s="226"/>
      <c r="F9" s="226"/>
      <c r="G9" s="226"/>
      <c r="H9" s="226"/>
      <c r="I9" s="226"/>
      <c r="J9" s="226"/>
      <c r="K9" s="226"/>
      <c r="L9" s="226"/>
      <c r="M9" s="226"/>
      <c r="N9" s="511"/>
      <c r="O9" s="511"/>
      <c r="P9" s="511"/>
      <c r="Q9" s="511"/>
      <c r="R9" s="511"/>
      <c r="S9" s="511"/>
      <c r="T9" s="511"/>
      <c r="U9" s="511"/>
    </row>
    <row r="10" spans="1:21" x14ac:dyDescent="0.3">
      <c r="A10" s="107"/>
      <c r="B10" s="107"/>
      <c r="C10" s="107"/>
      <c r="D10" s="107"/>
      <c r="E10" s="226"/>
      <c r="F10" s="226"/>
      <c r="G10" s="226"/>
      <c r="H10" s="226"/>
      <c r="I10" s="226"/>
      <c r="J10" s="226"/>
      <c r="K10" s="226"/>
      <c r="L10" s="226"/>
      <c r="M10" s="226"/>
      <c r="N10" s="511"/>
      <c r="O10" s="511"/>
      <c r="P10" s="511"/>
      <c r="Q10" s="511"/>
      <c r="R10" s="511"/>
      <c r="S10" s="511"/>
      <c r="T10" s="511"/>
      <c r="U10" s="511"/>
    </row>
    <row r="11" spans="1:21" x14ac:dyDescent="0.3">
      <c r="A11" s="107"/>
      <c r="B11" s="107"/>
      <c r="C11" s="107"/>
      <c r="D11" s="107"/>
      <c r="E11" s="226"/>
      <c r="F11" s="226"/>
      <c r="G11" s="226"/>
      <c r="H11" s="226"/>
      <c r="I11" s="226"/>
      <c r="J11" s="226"/>
      <c r="K11" s="226"/>
      <c r="L11" s="226"/>
      <c r="M11" s="226"/>
      <c r="N11" s="511"/>
      <c r="O11" s="511"/>
      <c r="P11" s="511"/>
      <c r="Q11" s="511"/>
      <c r="R11" s="511"/>
      <c r="S11" s="511"/>
      <c r="T11" s="511"/>
      <c r="U11" s="511"/>
    </row>
    <row r="12" spans="1:21" x14ac:dyDescent="0.3">
      <c r="B12" s="113"/>
      <c r="C12" s="113"/>
      <c r="D12" s="113"/>
      <c r="G12" s="114" t="s">
        <v>12</v>
      </c>
      <c r="L12" s="226"/>
      <c r="M12" s="226"/>
      <c r="N12" s="511"/>
      <c r="O12" s="511"/>
      <c r="P12" s="511"/>
      <c r="Q12" s="511"/>
      <c r="R12" s="511"/>
      <c r="S12" s="511"/>
      <c r="T12" s="511"/>
      <c r="U12" s="511"/>
    </row>
    <row r="13" spans="1:21" ht="15.6" x14ac:dyDescent="0.3">
      <c r="G13" s="114" t="s">
        <v>12</v>
      </c>
      <c r="L13" s="116"/>
      <c r="M13" s="117"/>
    </row>
    <row r="14" spans="1:21" ht="24.75" hidden="1" customHeight="1" x14ac:dyDescent="0.3">
      <c r="G14" s="114" t="s">
        <v>12</v>
      </c>
    </row>
    <row r="16" spans="1:21" hidden="1" x14ac:dyDescent="0.3"/>
    <row r="19" ht="26.25" customHeight="1" x14ac:dyDescent="0.3"/>
    <row r="22" ht="12.75" customHeight="1" x14ac:dyDescent="0.3"/>
    <row r="24" ht="12.75" customHeight="1" x14ac:dyDescent="0.3"/>
    <row r="26" ht="12.75" customHeight="1" x14ac:dyDescent="0.3"/>
    <row r="28" ht="12.75" customHeight="1" x14ac:dyDescent="0.3"/>
    <row r="36" spans="1:21" ht="108.75" customHeight="1" x14ac:dyDescent="0.3">
      <c r="A36" s="209" t="s">
        <v>12</v>
      </c>
      <c r="E36" s="215" t="s">
        <v>12</v>
      </c>
      <c r="F36" s="216"/>
      <c r="G36" s="118" t="s">
        <v>12</v>
      </c>
      <c r="H36" s="118"/>
      <c r="I36" s="118" t="s">
        <v>12</v>
      </c>
      <c r="J36" s="118"/>
      <c r="K36" s="118"/>
    </row>
    <row r="37" spans="1:21" ht="17.399999999999999" x14ac:dyDescent="0.3">
      <c r="L37" s="118"/>
      <c r="M37" s="119"/>
    </row>
    <row r="38" spans="1:21" ht="0.75" customHeight="1" x14ac:dyDescent="0.3"/>
    <row r="40" spans="1:21" ht="13.5" customHeight="1" x14ac:dyDescent="0.3"/>
    <row r="41" spans="1:21" ht="17.25" customHeight="1" x14ac:dyDescent="0.3">
      <c r="E41" s="228" t="s">
        <v>40</v>
      </c>
      <c r="F41" s="216"/>
      <c r="G41" s="118" t="s">
        <v>41</v>
      </c>
      <c r="H41" s="118"/>
      <c r="I41" s="118"/>
      <c r="J41" s="118"/>
      <c r="K41" s="118"/>
    </row>
    <row r="42" spans="1:21" ht="15" customHeight="1" x14ac:dyDescent="0.3">
      <c r="E42" s="210" t="s">
        <v>42</v>
      </c>
      <c r="F42" s="212"/>
      <c r="G42" s="118"/>
      <c r="H42" s="118"/>
      <c r="I42" s="118"/>
      <c r="J42" s="118"/>
      <c r="K42" s="118"/>
      <c r="L42" s="118"/>
      <c r="M42" s="119"/>
    </row>
    <row r="43" spans="1:21" ht="15" customHeight="1" x14ac:dyDescent="0.3">
      <c r="E43" s="211" t="s">
        <v>43</v>
      </c>
      <c r="F43" s="109"/>
      <c r="G43" s="118"/>
      <c r="H43" s="118"/>
      <c r="I43" s="118"/>
      <c r="J43" s="118"/>
      <c r="K43" s="118"/>
      <c r="L43" s="118"/>
      <c r="M43" s="119"/>
    </row>
    <row r="44" spans="1:21" ht="15" customHeight="1" x14ac:dyDescent="0.3">
      <c r="E44" s="212" t="s">
        <v>44</v>
      </c>
      <c r="F44" s="122"/>
      <c r="G44" s="120" t="s">
        <v>12</v>
      </c>
      <c r="H44" s="120" t="s">
        <v>12</v>
      </c>
      <c r="I44" s="120"/>
      <c r="J44" s="120"/>
      <c r="K44" s="120"/>
      <c r="L44" s="118"/>
      <c r="M44" s="119"/>
    </row>
    <row r="45" spans="1:21" x14ac:dyDescent="0.3">
      <c r="E45" s="213" t="s">
        <v>45</v>
      </c>
      <c r="F45" s="213"/>
      <c r="G45" s="213"/>
      <c r="H45" s="213"/>
      <c r="I45" s="213"/>
      <c r="J45" s="213"/>
      <c r="K45" s="213"/>
      <c r="L45" s="120"/>
      <c r="M45" s="120"/>
      <c r="N45" s="120"/>
      <c r="O45" s="120"/>
      <c r="P45" s="120"/>
      <c r="Q45" s="120"/>
    </row>
    <row r="46" spans="1:21" x14ac:dyDescent="0.3">
      <c r="E46" s="212" t="s">
        <v>46</v>
      </c>
      <c r="F46" s="122"/>
      <c r="L46" s="213"/>
      <c r="M46" s="213"/>
      <c r="N46" s="213"/>
      <c r="O46" s="213"/>
      <c r="P46" s="213"/>
    </row>
    <row r="47" spans="1:21" x14ac:dyDescent="0.3">
      <c r="E47" s="213" t="s">
        <v>47</v>
      </c>
      <c r="F47" s="214"/>
      <c r="G47" s="214"/>
      <c r="H47" s="214"/>
      <c r="I47" s="214"/>
      <c r="J47" s="214"/>
      <c r="K47" s="214"/>
    </row>
    <row r="48" spans="1:21" ht="15" customHeight="1" x14ac:dyDescent="0.3">
      <c r="E48" s="212" t="s">
        <v>48</v>
      </c>
      <c r="F48" s="122"/>
      <c r="L48" s="214"/>
      <c r="M48" s="214"/>
      <c r="N48" s="214"/>
      <c r="O48" s="214"/>
      <c r="P48" s="214"/>
      <c r="Q48" s="214"/>
      <c r="R48" s="214"/>
      <c r="S48" s="214"/>
      <c r="T48" s="214"/>
      <c r="U48" s="214"/>
    </row>
    <row r="49" spans="5:6" x14ac:dyDescent="0.3">
      <c r="E49" s="213" t="s">
        <v>49</v>
      </c>
    </row>
    <row r="50" spans="5:6" ht="15" customHeight="1" x14ac:dyDescent="0.3">
      <c r="E50" s="212" t="s">
        <v>50</v>
      </c>
      <c r="F50" s="122"/>
    </row>
    <row r="51" spans="5:6" x14ac:dyDescent="0.3">
      <c r="E51" s="213" t="s">
        <v>51</v>
      </c>
    </row>
    <row r="52" spans="5:6" ht="15" customHeight="1" x14ac:dyDescent="0.3">
      <c r="E52" s="212" t="s">
        <v>52</v>
      </c>
      <c r="F52" s="212"/>
    </row>
    <row r="53" spans="5:6" x14ac:dyDescent="0.3">
      <c r="E53" s="213" t="s">
        <v>53</v>
      </c>
      <c r="F53" s="208"/>
    </row>
    <row r="54" spans="5:6" ht="15" customHeight="1" x14ac:dyDescent="0.3"/>
  </sheetData>
  <mergeCells count="4">
    <mergeCell ref="O1:R1"/>
    <mergeCell ref="L2:M4"/>
    <mergeCell ref="N2:U5"/>
    <mergeCell ref="N6:U12"/>
  </mergeCells>
  <conditionalFormatting sqref="F2">
    <cfRule type="expression" dxfId="29" priority="1" stopIfTrue="1">
      <formula>$E$2&gt;0</formula>
    </cfRule>
    <cfRule type="expression" dxfId="28" priority="2" stopIfTrue="1">
      <formula>$E$2=0</formula>
    </cfRule>
  </conditionalFormatting>
  <conditionalFormatting sqref="F3">
    <cfRule type="expression" dxfId="27" priority="3" stopIfTrue="1">
      <formula>$E$3&gt;0</formula>
    </cfRule>
    <cfRule type="expression" dxfId="26" priority="4" stopIfTrue="1">
      <formula>$E$3=0</formula>
    </cfRule>
  </conditionalFormatting>
  <conditionalFormatting sqref="F4">
    <cfRule type="expression" dxfId="25" priority="5" stopIfTrue="1">
      <formula>$E$4&gt;0</formula>
    </cfRule>
    <cfRule type="expression" dxfId="24" priority="6" stopIfTrue="1">
      <formula>$E$4=0</formula>
    </cfRule>
  </conditionalFormatting>
  <conditionalFormatting sqref="L13:M13">
    <cfRule type="cellIs" dxfId="23" priority="7" stopIfTrue="1" operator="greaterThan">
      <formula>0.5</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4"/>
  <sheetViews>
    <sheetView zoomScale="60" zoomScaleNormal="60" workbookViewId="0">
      <selection activeCell="F7" sqref="F7"/>
    </sheetView>
  </sheetViews>
  <sheetFormatPr baseColWidth="10" defaultColWidth="11.44140625" defaultRowHeight="14.4" x14ac:dyDescent="0.3"/>
  <cols>
    <col min="1" max="1" width="10.5546875" style="172" customWidth="1"/>
    <col min="2" max="2" width="103.33203125" style="172" customWidth="1"/>
    <col min="3" max="3" width="11.44140625" style="187"/>
    <col min="4" max="4" width="11.44140625" style="172"/>
    <col min="5" max="5" width="69" style="172" customWidth="1"/>
    <col min="6" max="6" width="10.109375" style="172" customWidth="1"/>
    <col min="7" max="7" width="12.5546875" style="172" customWidth="1"/>
    <col min="8" max="8" width="10.33203125" style="172" customWidth="1"/>
    <col min="9" max="9" width="7.6640625" style="172" customWidth="1"/>
    <col min="10" max="10" width="6" style="172" customWidth="1"/>
    <col min="11" max="14" width="11.44140625" style="172"/>
    <col min="15" max="15" width="21.109375" style="172" customWidth="1"/>
    <col min="16" max="16" width="28.33203125" style="172" customWidth="1"/>
    <col min="17" max="17" width="29" style="172" customWidth="1"/>
    <col min="18" max="18" width="5" style="172" customWidth="1"/>
    <col min="19" max="19" width="8.109375" style="172" customWidth="1"/>
    <col min="20" max="20" width="6" style="172" customWidth="1"/>
    <col min="21" max="21" width="1.88671875" style="172" customWidth="1"/>
    <col min="22" max="22" width="1" style="172" customWidth="1"/>
    <col min="23" max="23" width="5.109375" style="172" customWidth="1"/>
    <col min="24" max="24" width="6.109375" style="172" customWidth="1"/>
    <col min="25" max="16384" width="11.44140625" style="172"/>
  </cols>
  <sheetData>
    <row r="1" spans="1:26" s="164" customFormat="1" ht="15" thickBot="1" x14ac:dyDescent="0.35">
      <c r="A1" s="164" t="s">
        <v>12</v>
      </c>
      <c r="B1" s="165" t="s">
        <v>54</v>
      </c>
      <c r="C1" s="166" t="s">
        <v>55</v>
      </c>
      <c r="D1" s="166"/>
      <c r="E1" s="167" t="s">
        <v>7</v>
      </c>
      <c r="F1" s="167" t="s">
        <v>2</v>
      </c>
      <c r="G1" s="167" t="s">
        <v>3</v>
      </c>
      <c r="H1" s="167" t="s">
        <v>4</v>
      </c>
      <c r="I1" s="167" t="s">
        <v>56</v>
      </c>
      <c r="J1" s="167" t="s">
        <v>57</v>
      </c>
      <c r="K1" s="168" t="s">
        <v>58</v>
      </c>
      <c r="L1" s="169"/>
      <c r="M1" s="169"/>
      <c r="N1" s="169"/>
      <c r="O1" s="169"/>
      <c r="P1" s="170"/>
      <c r="Q1" s="169"/>
      <c r="R1" s="169"/>
      <c r="S1" s="166" t="s">
        <v>12</v>
      </c>
    </row>
    <row r="2" spans="1:26" ht="16.2" thickBot="1" x14ac:dyDescent="0.35">
      <c r="A2" s="171" t="s">
        <v>12</v>
      </c>
      <c r="B2" s="229" t="s">
        <v>638</v>
      </c>
      <c r="C2" s="173" t="s">
        <v>63</v>
      </c>
      <c r="D2" s="174"/>
      <c r="E2" s="175" t="s">
        <v>635</v>
      </c>
      <c r="F2" s="176">
        <f>SUM(F3:F8)</f>
        <v>8</v>
      </c>
      <c r="G2" s="176">
        <f>SUM(G3:G8)</f>
        <v>6</v>
      </c>
      <c r="H2" s="176">
        <f>SUM(H3:H8)</f>
        <v>2</v>
      </c>
      <c r="I2" s="176">
        <f>SUM(F2:H2)</f>
        <v>16</v>
      </c>
      <c r="J2" s="230">
        <f>SUM(J3:J8)/COUNTIF(J3:J8,"&gt;-1")</f>
        <v>2.9722222222222228</v>
      </c>
      <c r="K2" s="182">
        <v>3</v>
      </c>
      <c r="L2" s="177"/>
      <c r="M2" s="177"/>
      <c r="N2" s="177"/>
      <c r="O2" s="177"/>
      <c r="P2" s="177"/>
      <c r="Q2" s="177"/>
      <c r="R2" s="178"/>
      <c r="S2" s="177"/>
    </row>
    <row r="3" spans="1:26" ht="16.2" thickBot="1" x14ac:dyDescent="0.35">
      <c r="A3" s="171"/>
      <c r="B3" s="229" t="s">
        <v>639</v>
      </c>
      <c r="C3" s="173" t="s">
        <v>60</v>
      </c>
      <c r="D3" s="174"/>
      <c r="E3" s="231" t="s">
        <v>640</v>
      </c>
      <c r="F3" s="232">
        <f>COUNTIF(C2:C4, "Oui")</f>
        <v>2</v>
      </c>
      <c r="G3" s="232">
        <f>COUNTIF(C2:C4, "Non")</f>
        <v>1</v>
      </c>
      <c r="H3" s="232">
        <f>COUNTIF(C2:C4, "Pas")</f>
        <v>0</v>
      </c>
      <c r="I3" s="176">
        <f t="shared" ref="I3:I8" si="0">SUM(F3:H3)</f>
        <v>3</v>
      </c>
      <c r="J3" s="230">
        <f>IF(I3=H3,0,5*F3/SUM(F3,G3))</f>
        <v>3.3333333333333335</v>
      </c>
      <c r="K3" s="182">
        <v>3</v>
      </c>
      <c r="L3" s="177"/>
      <c r="M3" s="177"/>
      <c r="N3" s="177"/>
      <c r="O3" s="177"/>
      <c r="P3" s="177"/>
      <c r="Q3" s="177"/>
      <c r="R3" s="178"/>
      <c r="S3" s="177"/>
    </row>
    <row r="4" spans="1:26" ht="16.2" thickBot="1" x14ac:dyDescent="0.35">
      <c r="A4" s="171"/>
      <c r="B4" s="229" t="s">
        <v>641</v>
      </c>
      <c r="C4" s="173" t="s">
        <v>60</v>
      </c>
      <c r="D4" s="174"/>
      <c r="E4" s="231" t="s">
        <v>642</v>
      </c>
      <c r="F4" s="232">
        <f>COUNTIF(C5:C6, "Oui")</f>
        <v>1</v>
      </c>
      <c r="G4" s="232">
        <f>COUNTIF(C5:C6, "Non")</f>
        <v>1</v>
      </c>
      <c r="H4" s="232">
        <f>COUNTIF(C5:C6, "Pas")</f>
        <v>0</v>
      </c>
      <c r="I4" s="176">
        <f t="shared" si="0"/>
        <v>2</v>
      </c>
      <c r="J4" s="230">
        <f t="shared" ref="J4:J8" si="1">IF(I4=H4,0,5*F4/SUM(F4,G4))</f>
        <v>2.5</v>
      </c>
      <c r="K4" s="182">
        <v>3</v>
      </c>
      <c r="L4" s="177"/>
      <c r="M4" s="177"/>
      <c r="N4" s="177"/>
      <c r="O4" s="177"/>
      <c r="P4" s="177"/>
      <c r="Q4" s="177"/>
      <c r="R4" s="178"/>
      <c r="S4" s="177"/>
    </row>
    <row r="5" spans="1:26" ht="16.2" thickBot="1" x14ac:dyDescent="0.35">
      <c r="A5" s="171"/>
      <c r="B5" s="229" t="s">
        <v>643</v>
      </c>
      <c r="C5" s="173" t="s">
        <v>60</v>
      </c>
      <c r="D5" s="174"/>
      <c r="E5" s="231" t="s">
        <v>644</v>
      </c>
      <c r="F5" s="232">
        <f>COUNTIF(C7:C11, "Oui")</f>
        <v>2</v>
      </c>
      <c r="G5" s="232">
        <f>COUNTIF(C7:C11, "Non")</f>
        <v>3</v>
      </c>
      <c r="H5" s="232">
        <f>COUNTIF(C7:C11, "Pas")</f>
        <v>0</v>
      </c>
      <c r="I5" s="176">
        <f t="shared" si="0"/>
        <v>5</v>
      </c>
      <c r="J5" s="230">
        <f t="shared" si="1"/>
        <v>2</v>
      </c>
      <c r="K5" s="182">
        <v>3</v>
      </c>
      <c r="L5" s="177"/>
      <c r="M5" s="177"/>
      <c r="N5" s="177"/>
      <c r="O5" s="177"/>
      <c r="P5" s="177"/>
      <c r="Q5" s="177"/>
      <c r="R5" s="178"/>
      <c r="S5" s="177"/>
    </row>
    <row r="6" spans="1:26" ht="16.2" thickBot="1" x14ac:dyDescent="0.35">
      <c r="A6" s="146" t="s">
        <v>12</v>
      </c>
      <c r="B6" s="229" t="s">
        <v>645</v>
      </c>
      <c r="C6" s="173" t="s">
        <v>63</v>
      </c>
      <c r="D6" s="177"/>
      <c r="E6" s="231" t="s">
        <v>646</v>
      </c>
      <c r="F6" s="232">
        <f>COUNTIF(C12:C14, "Oui")</f>
        <v>1</v>
      </c>
      <c r="G6" s="232">
        <f>COUNTIF(C12:C14, "Non")</f>
        <v>0</v>
      </c>
      <c r="H6" s="232">
        <f>COUNTIF(C12:C14, "Pas")</f>
        <v>2</v>
      </c>
      <c r="I6" s="176">
        <f t="shared" si="0"/>
        <v>3</v>
      </c>
      <c r="J6" s="230">
        <f t="shared" si="1"/>
        <v>5</v>
      </c>
      <c r="K6" s="182">
        <v>3</v>
      </c>
      <c r="L6" s="177"/>
      <c r="M6" s="177"/>
      <c r="N6" s="177"/>
      <c r="O6" s="177"/>
      <c r="P6" s="177"/>
      <c r="Q6" s="177"/>
      <c r="R6" s="183"/>
      <c r="S6" s="177"/>
    </row>
    <row r="7" spans="1:26" ht="16.2" thickBot="1" x14ac:dyDescent="0.35">
      <c r="A7" s="146" t="s">
        <v>12</v>
      </c>
      <c r="B7" s="229" t="s">
        <v>647</v>
      </c>
      <c r="C7" s="173" t="s">
        <v>63</v>
      </c>
      <c r="E7" s="231" t="s">
        <v>648</v>
      </c>
      <c r="F7" s="232">
        <f>COUNTIF(C15, "Oui")</f>
        <v>0</v>
      </c>
      <c r="G7" s="232">
        <f>COUNTIF(C15, "Non")</f>
        <v>1</v>
      </c>
      <c r="H7" s="232">
        <f>COUNTIF(C15, "Pas")</f>
        <v>0</v>
      </c>
      <c r="I7" s="176">
        <f t="shared" si="0"/>
        <v>1</v>
      </c>
      <c r="J7" s="230">
        <f t="shared" si="1"/>
        <v>0</v>
      </c>
      <c r="K7" s="182">
        <v>3</v>
      </c>
      <c r="S7" s="157"/>
    </row>
    <row r="8" spans="1:26" ht="12.75" customHeight="1" thickBot="1" x14ac:dyDescent="0.35">
      <c r="A8" s="146" t="s">
        <v>12</v>
      </c>
      <c r="B8" s="229" t="s">
        <v>649</v>
      </c>
      <c r="C8" s="173" t="s">
        <v>63</v>
      </c>
      <c r="E8" s="231" t="s">
        <v>650</v>
      </c>
      <c r="F8" s="232">
        <f>COUNTIF(C16:C17, "Oui")</f>
        <v>2</v>
      </c>
      <c r="G8" s="232">
        <f>COUNTIF(C16:C17, "Non")</f>
        <v>0</v>
      </c>
      <c r="H8" s="232">
        <f>COUNTIF(C16:C17, "Pas")</f>
        <v>0</v>
      </c>
      <c r="I8" s="176">
        <f t="shared" si="0"/>
        <v>2</v>
      </c>
      <c r="J8" s="230">
        <f t="shared" si="1"/>
        <v>5</v>
      </c>
      <c r="K8" s="182">
        <v>3</v>
      </c>
      <c r="S8" s="157"/>
    </row>
    <row r="9" spans="1:26" ht="12.75" customHeight="1" thickBot="1" x14ac:dyDescent="0.35">
      <c r="A9" s="146" t="s">
        <v>12</v>
      </c>
      <c r="B9" s="229" t="s">
        <v>651</v>
      </c>
      <c r="C9" s="173" t="s">
        <v>60</v>
      </c>
      <c r="E9" s="233">
        <f>COUNTIF(J3:J8,"&gt;-1")</f>
        <v>6</v>
      </c>
      <c r="J9" s="156"/>
      <c r="S9" s="157"/>
    </row>
    <row r="10" spans="1:26" ht="14.25" customHeight="1" thickBot="1" x14ac:dyDescent="0.35">
      <c r="A10" s="146" t="s">
        <v>12</v>
      </c>
      <c r="B10" s="229" t="s">
        <v>652</v>
      </c>
      <c r="C10" s="173" t="s">
        <v>63</v>
      </c>
      <c r="F10" s="177"/>
      <c r="G10" s="177"/>
      <c r="H10" s="177"/>
      <c r="I10" s="177"/>
      <c r="J10" s="217"/>
      <c r="K10" s="218"/>
      <c r="S10" s="157"/>
    </row>
    <row r="11" spans="1:26" ht="12.75" customHeight="1" thickBot="1" x14ac:dyDescent="0.35">
      <c r="A11" s="146" t="s">
        <v>12</v>
      </c>
      <c r="B11" s="229" t="s">
        <v>653</v>
      </c>
      <c r="C11" s="173" t="s">
        <v>60</v>
      </c>
      <c r="F11" s="177"/>
      <c r="G11" s="177"/>
      <c r="H11" s="177"/>
      <c r="I11" s="177"/>
      <c r="J11" s="217"/>
      <c r="K11" s="218"/>
      <c r="S11" s="157"/>
    </row>
    <row r="12" spans="1:26" ht="16.2" thickBot="1" x14ac:dyDescent="0.35">
      <c r="A12" s="146" t="s">
        <v>12</v>
      </c>
      <c r="B12" s="229" t="s">
        <v>654</v>
      </c>
      <c r="C12" s="173" t="s">
        <v>69</v>
      </c>
      <c r="J12" s="217"/>
      <c r="K12" s="218"/>
      <c r="S12" s="157"/>
    </row>
    <row r="13" spans="1:26" ht="16.2" thickBot="1" x14ac:dyDescent="0.35">
      <c r="A13" s="146" t="s">
        <v>12</v>
      </c>
      <c r="B13" s="229" t="s">
        <v>655</v>
      </c>
      <c r="C13" s="173" t="s">
        <v>60</v>
      </c>
      <c r="J13" s="217"/>
      <c r="K13" s="217"/>
      <c r="S13" s="157"/>
    </row>
    <row r="14" spans="1:26" ht="16.2" thickBot="1" x14ac:dyDescent="0.35">
      <c r="A14" s="146" t="s">
        <v>12</v>
      </c>
      <c r="B14" s="229" t="s">
        <v>656</v>
      </c>
      <c r="C14" s="173" t="s">
        <v>69</v>
      </c>
      <c r="J14" s="217"/>
      <c r="K14" s="217"/>
      <c r="S14" s="157"/>
    </row>
    <row r="15" spans="1:26" ht="16.2" thickBot="1" x14ac:dyDescent="0.35">
      <c r="A15" s="185"/>
      <c r="B15" s="229" t="s">
        <v>657</v>
      </c>
      <c r="C15" s="173" t="s">
        <v>63</v>
      </c>
      <c r="D15" s="177"/>
      <c r="J15" s="217"/>
      <c r="K15" s="217"/>
      <c r="L15" s="218"/>
      <c r="M15" s="218"/>
      <c r="N15" s="218"/>
      <c r="O15" s="218"/>
      <c r="P15" s="218"/>
      <c r="Q15" s="218"/>
      <c r="R15" s="218"/>
      <c r="S15" s="219"/>
      <c r="T15" s="219"/>
      <c r="U15" s="219"/>
      <c r="V15" s="219"/>
      <c r="W15" s="219"/>
      <c r="X15" s="219"/>
      <c r="Y15" s="219"/>
      <c r="Z15" s="219"/>
    </row>
    <row r="16" spans="1:26" ht="16.2" thickBot="1" x14ac:dyDescent="0.35">
      <c r="A16" s="164"/>
      <c r="B16" s="229" t="s">
        <v>658</v>
      </c>
      <c r="C16" s="173" t="s">
        <v>60</v>
      </c>
      <c r="D16" s="177"/>
      <c r="E16" s="177"/>
      <c r="J16" s="217"/>
      <c r="K16" s="217"/>
      <c r="L16" s="218"/>
      <c r="M16" s="218"/>
      <c r="N16" s="218"/>
      <c r="O16" s="218"/>
      <c r="P16" s="218"/>
      <c r="Q16" s="218"/>
      <c r="R16" s="218"/>
      <c r="S16" s="218"/>
      <c r="T16" s="218"/>
      <c r="U16" s="218"/>
      <c r="V16" s="218"/>
      <c r="W16" s="218"/>
      <c r="X16" s="218"/>
      <c r="Y16" s="218"/>
    </row>
    <row r="17" spans="1:28" ht="16.2" thickBot="1" x14ac:dyDescent="0.35">
      <c r="A17" s="164"/>
      <c r="B17" s="229" t="s">
        <v>659</v>
      </c>
      <c r="C17" s="173" t="s">
        <v>60</v>
      </c>
      <c r="E17" s="177"/>
      <c r="J17" s="217"/>
      <c r="K17" s="217"/>
      <c r="L17" s="218"/>
      <c r="M17" s="218"/>
      <c r="N17" s="218"/>
      <c r="O17" s="218"/>
      <c r="P17" s="218"/>
      <c r="Q17" s="218"/>
      <c r="R17" s="218"/>
      <c r="S17" s="218"/>
      <c r="T17" s="218"/>
      <c r="U17" s="218"/>
      <c r="V17" s="218"/>
      <c r="W17" s="218"/>
      <c r="X17" s="218"/>
      <c r="Y17" s="218"/>
    </row>
    <row r="18" spans="1:28" x14ac:dyDescent="0.3">
      <c r="J18" s="217" t="s">
        <v>12</v>
      </c>
      <c r="K18" s="217"/>
      <c r="L18" s="217"/>
      <c r="M18" s="217"/>
      <c r="N18" s="217"/>
      <c r="O18" s="217"/>
      <c r="P18" s="217"/>
      <c r="Q18" s="217"/>
      <c r="R18" s="217"/>
      <c r="S18" s="217"/>
      <c r="T18" s="217"/>
      <c r="U18" s="217"/>
      <c r="V18" s="217"/>
      <c r="W18" s="217"/>
      <c r="X18" s="217"/>
      <c r="Y18" s="217"/>
    </row>
    <row r="19" spans="1:28" x14ac:dyDescent="0.3">
      <c r="B19" s="177"/>
      <c r="J19" s="217"/>
      <c r="K19" s="217"/>
      <c r="L19" s="217"/>
      <c r="M19" s="217"/>
      <c r="N19" s="217"/>
      <c r="O19" s="217"/>
      <c r="P19" s="217"/>
      <c r="Q19" s="217"/>
      <c r="R19" s="217"/>
      <c r="S19" s="217"/>
      <c r="T19" s="217"/>
      <c r="U19" s="217"/>
      <c r="V19" s="217"/>
      <c r="W19" s="217"/>
      <c r="X19" s="217"/>
      <c r="Y19" s="217"/>
    </row>
    <row r="20" spans="1:28" x14ac:dyDescent="0.3">
      <c r="B20" s="177"/>
      <c r="J20" s="219"/>
      <c r="K20" s="219"/>
      <c r="L20" s="217"/>
      <c r="M20" s="217"/>
      <c r="N20" s="217"/>
      <c r="O20" s="217"/>
      <c r="P20" s="217"/>
      <c r="Q20" s="217"/>
      <c r="R20" s="217"/>
      <c r="S20" s="217"/>
      <c r="T20" s="217"/>
      <c r="U20" s="217"/>
      <c r="V20" s="217"/>
      <c r="W20" s="217"/>
      <c r="X20" s="217"/>
      <c r="Y20" s="217"/>
    </row>
    <row r="21" spans="1:28" x14ac:dyDescent="0.3">
      <c r="J21" s="156"/>
      <c r="L21" s="217"/>
      <c r="M21" s="217"/>
      <c r="N21" s="217"/>
      <c r="O21" s="217"/>
      <c r="P21" s="217"/>
      <c r="Q21" s="217"/>
      <c r="R21" s="217"/>
      <c r="S21" s="217"/>
      <c r="T21" s="217"/>
      <c r="U21" s="217"/>
      <c r="V21" s="217"/>
      <c r="W21" s="217"/>
      <c r="X21" s="217"/>
      <c r="Y21" s="217"/>
    </row>
    <row r="22" spans="1:28" x14ac:dyDescent="0.3">
      <c r="J22" s="186"/>
      <c r="K22" s="186"/>
      <c r="L22" s="217"/>
      <c r="M22" s="217"/>
      <c r="N22" s="217"/>
      <c r="O22" s="217"/>
      <c r="P22" s="217"/>
      <c r="Q22" s="217"/>
      <c r="R22" s="217"/>
      <c r="S22" s="217"/>
      <c r="T22" s="217"/>
      <c r="U22" s="217"/>
      <c r="V22" s="217"/>
      <c r="W22" s="217"/>
      <c r="X22" s="217"/>
      <c r="Y22" s="217"/>
      <c r="Z22" s="217"/>
      <c r="AA22" s="217"/>
      <c r="AB22" s="217"/>
    </row>
    <row r="23" spans="1:28" x14ac:dyDescent="0.3">
      <c r="L23" s="217"/>
      <c r="M23" s="217"/>
      <c r="N23" s="217"/>
      <c r="O23" s="217"/>
      <c r="P23" s="217"/>
      <c r="Q23" s="217"/>
      <c r="R23" s="217"/>
      <c r="S23" s="217"/>
      <c r="T23" s="217"/>
      <c r="U23" s="217"/>
      <c r="V23" s="217"/>
      <c r="W23" s="217"/>
      <c r="X23" s="217"/>
      <c r="Y23" s="217"/>
      <c r="Z23" s="217"/>
      <c r="AA23" s="217"/>
      <c r="AB23" s="217"/>
    </row>
    <row r="24" spans="1:28" x14ac:dyDescent="0.3">
      <c r="F24" s="186"/>
      <c r="G24" s="186"/>
      <c r="H24" s="186"/>
      <c r="I24" s="186"/>
      <c r="J24" s="186"/>
      <c r="K24" s="186"/>
      <c r="L24" s="217"/>
      <c r="M24" s="217"/>
      <c r="N24" s="217"/>
      <c r="O24" s="217"/>
      <c r="P24" s="217"/>
      <c r="Q24" s="217"/>
      <c r="R24" s="217"/>
      <c r="S24" s="217"/>
      <c r="T24" s="217"/>
      <c r="U24" s="217"/>
      <c r="V24" s="217"/>
      <c r="W24" s="217"/>
      <c r="X24" s="217"/>
      <c r="Y24" s="217"/>
      <c r="Z24" s="217"/>
      <c r="AA24" s="217"/>
      <c r="AB24" s="217"/>
    </row>
    <row r="25" spans="1:28" x14ac:dyDescent="0.3">
      <c r="F25" s="177"/>
      <c r="G25" s="177"/>
      <c r="H25" s="177"/>
      <c r="I25" s="177"/>
      <c r="J25" s="177"/>
      <c r="K25" s="177"/>
      <c r="L25" s="219"/>
      <c r="M25" s="219"/>
      <c r="N25" s="219"/>
      <c r="O25" s="219"/>
      <c r="P25" s="219"/>
      <c r="Q25" s="219"/>
      <c r="R25" s="219"/>
      <c r="S25" s="219"/>
      <c r="T25" s="219"/>
      <c r="U25" s="219"/>
      <c r="V25" s="219"/>
      <c r="W25" s="219"/>
      <c r="X25" s="219"/>
      <c r="Y25" s="219"/>
      <c r="Z25" s="219"/>
      <c r="AA25" s="219"/>
      <c r="AB25" s="219"/>
    </row>
    <row r="26" spans="1:28" x14ac:dyDescent="0.3">
      <c r="Q26" s="186"/>
      <c r="R26" s="186"/>
    </row>
    <row r="27" spans="1:28" x14ac:dyDescent="0.3">
      <c r="F27" s="219"/>
      <c r="G27" s="219"/>
      <c r="H27" s="219"/>
      <c r="I27" s="219"/>
      <c r="J27" s="219"/>
      <c r="K27" s="219"/>
    </row>
    <row r="28" spans="1:28" x14ac:dyDescent="0.3">
      <c r="T28" s="186"/>
      <c r="U28" s="186"/>
      <c r="V28" s="186"/>
    </row>
    <row r="29" spans="1:28" x14ac:dyDescent="0.3">
      <c r="A29" s="186"/>
      <c r="D29" s="186"/>
      <c r="L29" s="186"/>
      <c r="M29" s="186"/>
      <c r="N29" s="186"/>
      <c r="O29" s="186"/>
    </row>
    <row r="30" spans="1:28" x14ac:dyDescent="0.3">
      <c r="A30" s="177"/>
      <c r="C30" s="177"/>
      <c r="D30" s="177"/>
      <c r="E30" s="186"/>
      <c r="L30" s="177"/>
      <c r="M30" s="177"/>
      <c r="N30" s="177"/>
      <c r="T30" s="177"/>
      <c r="U30" s="177"/>
    </row>
    <row r="31" spans="1:28" x14ac:dyDescent="0.3">
      <c r="A31" s="186"/>
      <c r="E31" s="177"/>
    </row>
    <row r="32" spans="1:28" x14ac:dyDescent="0.3">
      <c r="A32" s="188"/>
      <c r="C32" s="219"/>
      <c r="D32" s="219"/>
      <c r="F32" s="186"/>
      <c r="G32" s="186"/>
      <c r="H32" s="186"/>
      <c r="I32" s="186"/>
      <c r="L32" s="219"/>
      <c r="M32" s="219"/>
      <c r="N32" s="219"/>
      <c r="O32" s="219"/>
      <c r="P32" s="219"/>
      <c r="Q32" s="219"/>
      <c r="R32" s="219"/>
      <c r="S32" s="219"/>
    </row>
    <row r="33" spans="1:33" x14ac:dyDescent="0.3">
      <c r="A33" s="186"/>
      <c r="B33" s="186"/>
      <c r="E33" s="219"/>
      <c r="F33" s="188"/>
      <c r="G33" s="188"/>
      <c r="H33" s="188"/>
      <c r="I33" s="188"/>
    </row>
    <row r="34" spans="1:33" x14ac:dyDescent="0.3">
      <c r="A34" s="188"/>
      <c r="B34" s="177"/>
      <c r="C34" s="172"/>
    </row>
    <row r="35" spans="1:33" x14ac:dyDescent="0.3">
      <c r="A35" s="186"/>
      <c r="F35" s="217"/>
      <c r="G35" s="217"/>
      <c r="H35" s="217"/>
      <c r="I35" s="217"/>
      <c r="J35" s="217"/>
      <c r="K35" s="217"/>
    </row>
    <row r="36" spans="1:33" x14ac:dyDescent="0.3">
      <c r="A36" s="188"/>
      <c r="B36" s="219"/>
      <c r="C36" s="172"/>
    </row>
    <row r="37" spans="1:33" x14ac:dyDescent="0.3">
      <c r="A37" s="186"/>
      <c r="D37" s="186"/>
    </row>
    <row r="38" spans="1:33" x14ac:dyDescent="0.3">
      <c r="A38" s="188"/>
      <c r="C38" s="188"/>
      <c r="D38" s="188"/>
      <c r="E38" s="186"/>
    </row>
    <row r="39" spans="1:33" x14ac:dyDescent="0.3">
      <c r="E39" s="188"/>
    </row>
    <row r="40" spans="1:33" x14ac:dyDescent="0.3">
      <c r="A40" s="217"/>
      <c r="C40" s="189"/>
      <c r="D40" s="217"/>
      <c r="L40" s="217"/>
      <c r="M40" s="217"/>
      <c r="N40" s="217"/>
      <c r="O40" s="217"/>
      <c r="P40" s="217"/>
      <c r="Q40" s="217"/>
      <c r="R40" s="217"/>
      <c r="S40" s="217"/>
      <c r="T40" s="217"/>
      <c r="U40" s="217"/>
      <c r="V40" s="217"/>
      <c r="W40" s="217"/>
      <c r="X40" s="217"/>
      <c r="Y40" s="217"/>
      <c r="Z40" s="217"/>
      <c r="AA40" s="217"/>
      <c r="AB40" s="217"/>
      <c r="AC40" s="217"/>
      <c r="AD40" s="217"/>
      <c r="AE40" s="217"/>
      <c r="AF40" s="217"/>
      <c r="AG40" s="217"/>
    </row>
    <row r="41" spans="1:33" x14ac:dyDescent="0.3">
      <c r="B41" s="186"/>
      <c r="E41" s="217"/>
    </row>
    <row r="42" spans="1:33" x14ac:dyDescent="0.3">
      <c r="B42" s="188"/>
    </row>
    <row r="44" spans="1:33" x14ac:dyDescent="0.3">
      <c r="B44" s="217"/>
    </row>
  </sheetData>
  <dataValidations count="1">
    <dataValidation type="list" allowBlank="1" showInputMessage="1" showErrorMessage="1" sqref="C2:C17">
      <formula1>"Oui,Non,Pas"</formula1>
    </dataValidation>
  </dataValidations>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4"/>
  <sheetViews>
    <sheetView topLeftCell="C1" zoomScale="85" zoomScaleNormal="85" workbookViewId="0">
      <selection activeCell="H1" sqref="H1"/>
    </sheetView>
  </sheetViews>
  <sheetFormatPr baseColWidth="10" defaultColWidth="11.44140625" defaultRowHeight="14.4" x14ac:dyDescent="0.3"/>
  <cols>
    <col min="1" max="1" width="10.5546875" style="172" customWidth="1"/>
    <col min="2" max="2" width="103.33203125" style="172" customWidth="1"/>
    <col min="3" max="3" width="11.44140625" style="187"/>
    <col min="4" max="4" width="11.44140625" style="172"/>
    <col min="5" max="5" width="69" style="172" customWidth="1"/>
    <col min="6" max="6" width="10.109375" style="172" customWidth="1"/>
    <col min="7" max="7" width="12.5546875" style="172" customWidth="1"/>
    <col min="8" max="8" width="10.33203125" style="172" customWidth="1"/>
    <col min="9" max="9" width="7.6640625" style="172" customWidth="1"/>
    <col min="10" max="10" width="6" style="172" customWidth="1"/>
    <col min="11" max="14" width="11.44140625" style="172"/>
    <col min="15" max="15" width="21.109375" style="172" customWidth="1"/>
    <col min="16" max="16" width="28.33203125" style="172" customWidth="1"/>
    <col min="17" max="17" width="29" style="172" customWidth="1"/>
    <col min="18" max="18" width="5" style="172" customWidth="1"/>
    <col min="19" max="19" width="8.109375" style="172" customWidth="1"/>
    <col min="20" max="20" width="6" style="172" customWidth="1"/>
    <col min="21" max="21" width="1.88671875" style="172" customWidth="1"/>
    <col min="22" max="22" width="1" style="172" customWidth="1"/>
    <col min="23" max="23" width="5.109375" style="172" customWidth="1"/>
    <col min="24" max="24" width="6.109375" style="172" customWidth="1"/>
    <col min="25" max="16384" width="11.44140625" style="172"/>
  </cols>
  <sheetData>
    <row r="1" spans="1:24" s="164" customFormat="1" ht="15" thickBot="1" x14ac:dyDescent="0.35">
      <c r="A1" s="164" t="s">
        <v>12</v>
      </c>
      <c r="B1" s="165" t="s">
        <v>54</v>
      </c>
      <c r="C1" s="166" t="s">
        <v>55</v>
      </c>
      <c r="D1" s="166"/>
      <c r="E1" s="167" t="s">
        <v>7</v>
      </c>
      <c r="F1" s="167" t="s">
        <v>2</v>
      </c>
      <c r="G1" s="167" t="s">
        <v>3</v>
      </c>
      <c r="H1" s="167" t="s">
        <v>4</v>
      </c>
      <c r="I1" s="167" t="s">
        <v>56</v>
      </c>
      <c r="J1" s="167" t="s">
        <v>57</v>
      </c>
      <c r="K1" s="168" t="s">
        <v>58</v>
      </c>
      <c r="L1" s="169"/>
      <c r="M1" s="169"/>
      <c r="N1" s="169"/>
      <c r="O1" s="169"/>
      <c r="P1" s="170"/>
      <c r="Q1" s="169"/>
      <c r="R1" s="169"/>
      <c r="S1" s="166" t="s">
        <v>12</v>
      </c>
    </row>
    <row r="2" spans="1:24" ht="16.2" thickBot="1" x14ac:dyDescent="0.35">
      <c r="A2" s="171" t="s">
        <v>12</v>
      </c>
      <c r="B2" s="229" t="s">
        <v>660</v>
      </c>
      <c r="C2" s="173" t="s">
        <v>60</v>
      </c>
      <c r="D2" s="174"/>
      <c r="E2" s="175" t="s">
        <v>636</v>
      </c>
      <c r="F2" s="176">
        <f>SUM(F3:F8)</f>
        <v>6</v>
      </c>
      <c r="G2" s="176">
        <f>SUM(G3:G8)</f>
        <v>2</v>
      </c>
      <c r="H2" s="176">
        <f>SUM(H3:H8)</f>
        <v>4</v>
      </c>
      <c r="I2" s="176">
        <f>SUM(F2:H2)</f>
        <v>12</v>
      </c>
      <c r="J2" s="230">
        <f>SUM(J3:J8)/COUNTIF(J3:J8,"&gt;-1")</f>
        <v>3.0555555555555558</v>
      </c>
      <c r="K2" s="182">
        <v>3</v>
      </c>
      <c r="L2" s="177"/>
      <c r="M2" s="177"/>
      <c r="N2" s="177"/>
      <c r="O2" s="177"/>
      <c r="P2" s="177"/>
      <c r="Q2" s="177"/>
      <c r="R2" s="178"/>
      <c r="S2" s="177"/>
    </row>
    <row r="3" spans="1:24" ht="16.2" thickBot="1" x14ac:dyDescent="0.35">
      <c r="A3" s="171"/>
      <c r="B3" s="229" t="s">
        <v>661</v>
      </c>
      <c r="C3" s="173" t="s">
        <v>60</v>
      </c>
      <c r="D3" s="174"/>
      <c r="E3" s="231" t="s">
        <v>662</v>
      </c>
      <c r="F3" s="232">
        <f>COUNTIF(C2:C3, "Oui")</f>
        <v>2</v>
      </c>
      <c r="G3" s="232">
        <f>COUNTIF(C2:C3, "Non")</f>
        <v>0</v>
      </c>
      <c r="H3" s="232">
        <f>COUNTIF(C2:C3, "Pas")</f>
        <v>0</v>
      </c>
      <c r="I3" s="232">
        <f>SUM(F3:H3)</f>
        <v>2</v>
      </c>
      <c r="J3" s="230">
        <f>IF(I3=H3,0,5*F3/SUM(F3,G3))</f>
        <v>5</v>
      </c>
      <c r="K3" s="182">
        <v>3</v>
      </c>
      <c r="L3" s="177"/>
      <c r="M3" s="177"/>
      <c r="N3" s="177"/>
      <c r="O3" s="177"/>
      <c r="P3" s="177"/>
      <c r="Q3" s="177"/>
      <c r="R3" s="178"/>
      <c r="S3" s="177"/>
    </row>
    <row r="4" spans="1:24" ht="16.2" thickBot="1" x14ac:dyDescent="0.35">
      <c r="A4" s="171"/>
      <c r="B4" s="229" t="s">
        <v>663</v>
      </c>
      <c r="C4" s="173" t="s">
        <v>69</v>
      </c>
      <c r="D4" s="174"/>
      <c r="E4" s="231" t="s">
        <v>664</v>
      </c>
      <c r="F4" s="232">
        <f>COUNTIF(C4:C5, "Oui")</f>
        <v>0</v>
      </c>
      <c r="G4" s="232">
        <f>COUNTIF(C4:C5, "Non")</f>
        <v>1</v>
      </c>
      <c r="H4" s="232">
        <f>COUNTIF(C4:C5, "Pas")</f>
        <v>1</v>
      </c>
      <c r="I4" s="232">
        <f t="shared" ref="I4:I8" si="0">SUM(F4:H4)</f>
        <v>2</v>
      </c>
      <c r="J4" s="230">
        <f t="shared" ref="J4:J8" si="1">IF(I4=H4,0,5*F4/SUM(F4,G4))</f>
        <v>0</v>
      </c>
      <c r="K4" s="182">
        <v>3</v>
      </c>
      <c r="L4" s="177"/>
      <c r="M4" s="177"/>
      <c r="N4" s="177"/>
      <c r="O4" s="177"/>
      <c r="P4" s="177"/>
      <c r="Q4" s="177"/>
      <c r="R4" s="178"/>
      <c r="S4" s="177"/>
    </row>
    <row r="5" spans="1:24" ht="16.2" thickBot="1" x14ac:dyDescent="0.35">
      <c r="A5" s="171"/>
      <c r="B5" s="229" t="s">
        <v>665</v>
      </c>
      <c r="C5" s="173" t="s">
        <v>63</v>
      </c>
      <c r="D5" s="174"/>
      <c r="E5" s="231" t="s">
        <v>666</v>
      </c>
      <c r="F5" s="232">
        <f>COUNTIF(C6:C8, "Oui")</f>
        <v>2</v>
      </c>
      <c r="G5" s="232">
        <f>COUNTIF(C6:C8, "Non")</f>
        <v>1</v>
      </c>
      <c r="H5" s="232">
        <f>COUNTIF(C6:C8, "Pas")</f>
        <v>0</v>
      </c>
      <c r="I5" s="232">
        <f t="shared" si="0"/>
        <v>3</v>
      </c>
      <c r="J5" s="230">
        <f t="shared" si="1"/>
        <v>3.3333333333333335</v>
      </c>
      <c r="K5" s="182">
        <v>3</v>
      </c>
      <c r="L5" s="177"/>
      <c r="M5" s="177"/>
      <c r="N5" s="177"/>
      <c r="O5" s="177"/>
      <c r="P5" s="177"/>
      <c r="Q5" s="177"/>
      <c r="R5" s="178"/>
      <c r="S5" s="177"/>
    </row>
    <row r="6" spans="1:24" ht="16.2" thickBot="1" x14ac:dyDescent="0.35">
      <c r="A6" s="146" t="s">
        <v>12</v>
      </c>
      <c r="B6" s="229" t="s">
        <v>667</v>
      </c>
      <c r="C6" s="173" t="s">
        <v>60</v>
      </c>
      <c r="D6" s="177"/>
      <c r="E6" s="231" t="s">
        <v>668</v>
      </c>
      <c r="F6" s="232">
        <f>COUNTIF(C9:C10, "Oui")</f>
        <v>1</v>
      </c>
      <c r="G6" s="232">
        <f>COUNTIF(C9:C10, "Non")</f>
        <v>0</v>
      </c>
      <c r="H6" s="232">
        <f>COUNTIF(C9:C10, "Pas")</f>
        <v>1</v>
      </c>
      <c r="I6" s="232">
        <f t="shared" si="0"/>
        <v>2</v>
      </c>
      <c r="J6" s="230">
        <f t="shared" si="1"/>
        <v>5</v>
      </c>
      <c r="K6" s="182">
        <v>3</v>
      </c>
      <c r="L6" s="177"/>
      <c r="M6" s="177"/>
      <c r="N6" s="177"/>
      <c r="O6" s="177"/>
      <c r="P6" s="177"/>
      <c r="Q6" s="177"/>
      <c r="R6" s="183"/>
      <c r="S6" s="177"/>
    </row>
    <row r="7" spans="1:24" ht="16.2" thickBot="1" x14ac:dyDescent="0.35">
      <c r="A7" s="146" t="s">
        <v>12</v>
      </c>
      <c r="B7" s="229" t="s">
        <v>669</v>
      </c>
      <c r="C7" s="173" t="s">
        <v>60</v>
      </c>
      <c r="E7" s="231" t="s">
        <v>670</v>
      </c>
      <c r="F7" s="232">
        <f>COUNTIF(C11:C12, "Oui")</f>
        <v>1</v>
      </c>
      <c r="G7" s="232">
        <f>COUNTIF(C11:C12, "Non")</f>
        <v>0</v>
      </c>
      <c r="H7" s="232">
        <f>COUNTIF(C11:C12, "Pas")</f>
        <v>1</v>
      </c>
      <c r="I7" s="232">
        <f t="shared" si="0"/>
        <v>2</v>
      </c>
      <c r="J7" s="230">
        <f t="shared" si="1"/>
        <v>5</v>
      </c>
      <c r="K7" s="182">
        <v>3</v>
      </c>
      <c r="S7" s="157"/>
    </row>
    <row r="8" spans="1:24" ht="12.75" customHeight="1" thickBot="1" x14ac:dyDescent="0.35">
      <c r="A8" s="146" t="s">
        <v>12</v>
      </c>
      <c r="B8" s="229" t="s">
        <v>671</v>
      </c>
      <c r="C8" s="173" t="s">
        <v>63</v>
      </c>
      <c r="E8" s="231" t="s">
        <v>672</v>
      </c>
      <c r="F8" s="232">
        <f>COUNTIF(C13, "Non")</f>
        <v>0</v>
      </c>
      <c r="G8" s="232">
        <f>COUNTIF(D13, "Oui")</f>
        <v>0</v>
      </c>
      <c r="H8" s="232">
        <f>COUNTIF(C13, "Pas")</f>
        <v>1</v>
      </c>
      <c r="I8" s="232">
        <f t="shared" si="0"/>
        <v>1</v>
      </c>
      <c r="J8" s="230">
        <f t="shared" si="1"/>
        <v>0</v>
      </c>
      <c r="K8" s="182">
        <v>3</v>
      </c>
      <c r="S8" s="157"/>
    </row>
    <row r="9" spans="1:24" ht="12.75" customHeight="1" thickBot="1" x14ac:dyDescent="0.35">
      <c r="A9" s="146" t="s">
        <v>12</v>
      </c>
      <c r="B9" s="229" t="s">
        <v>673</v>
      </c>
      <c r="C9" s="173" t="s">
        <v>69</v>
      </c>
      <c r="E9" s="233">
        <f>COUNTIF(J3:J8,"&gt;-1")</f>
        <v>6</v>
      </c>
      <c r="H9" s="156"/>
      <c r="S9" s="157"/>
    </row>
    <row r="10" spans="1:24" ht="14.25" customHeight="1" thickBot="1" x14ac:dyDescent="0.35">
      <c r="A10" s="146" t="s">
        <v>12</v>
      </c>
      <c r="B10" s="229" t="s">
        <v>674</v>
      </c>
      <c r="C10" s="173" t="s">
        <v>60</v>
      </c>
      <c r="F10" s="177"/>
      <c r="G10" s="177"/>
      <c r="H10" s="217"/>
      <c r="I10" s="218"/>
      <c r="J10" s="218"/>
      <c r="K10" s="218"/>
      <c r="S10" s="157"/>
    </row>
    <row r="11" spans="1:24" ht="12.75" customHeight="1" thickBot="1" x14ac:dyDescent="0.35">
      <c r="A11" s="146" t="s">
        <v>12</v>
      </c>
      <c r="B11" s="229" t="s">
        <v>675</v>
      </c>
      <c r="C11" s="173" t="s">
        <v>60</v>
      </c>
      <c r="F11" s="177"/>
      <c r="G11" s="177"/>
      <c r="H11" s="217"/>
      <c r="I11" s="218"/>
      <c r="J11" s="218"/>
      <c r="K11" s="218"/>
      <c r="S11" s="157"/>
    </row>
    <row r="12" spans="1:24" ht="16.2" thickBot="1" x14ac:dyDescent="0.35">
      <c r="A12" s="146" t="s">
        <v>12</v>
      </c>
      <c r="B12" s="229" t="s">
        <v>676</v>
      </c>
      <c r="C12" s="173" t="s">
        <v>69</v>
      </c>
      <c r="H12" s="217"/>
      <c r="I12" s="218"/>
      <c r="J12" s="218"/>
      <c r="K12" s="218"/>
      <c r="S12" s="157"/>
    </row>
    <row r="13" spans="1:24" ht="16.2" thickBot="1" x14ac:dyDescent="0.35">
      <c r="A13" s="146" t="s">
        <v>12</v>
      </c>
      <c r="B13" s="229" t="s">
        <v>677</v>
      </c>
      <c r="C13" s="173" t="s">
        <v>69</v>
      </c>
      <c r="D13" s="234"/>
      <c r="E13" s="234"/>
      <c r="J13" s="217"/>
      <c r="K13" s="217"/>
      <c r="S13" s="157"/>
    </row>
    <row r="14" spans="1:24" x14ac:dyDescent="0.3">
      <c r="A14" s="146" t="s">
        <v>12</v>
      </c>
      <c r="C14" s="172"/>
      <c r="J14" s="217"/>
      <c r="K14" s="217"/>
      <c r="Q14" s="157"/>
    </row>
    <row r="15" spans="1:24" x14ac:dyDescent="0.3">
      <c r="A15" s="185"/>
      <c r="B15" s="177"/>
      <c r="C15" s="172"/>
      <c r="D15" s="177"/>
      <c r="E15" s="177"/>
      <c r="J15" s="217"/>
      <c r="K15" s="217"/>
      <c r="L15" s="218"/>
      <c r="M15" s="218"/>
      <c r="N15" s="218"/>
      <c r="O15" s="218"/>
      <c r="P15" s="218"/>
      <c r="Q15" s="219"/>
      <c r="R15" s="219"/>
      <c r="S15" s="219"/>
      <c r="T15" s="219"/>
      <c r="U15" s="219"/>
      <c r="V15" s="219"/>
      <c r="W15" s="219"/>
      <c r="X15" s="219"/>
    </row>
    <row r="16" spans="1:24" x14ac:dyDescent="0.3">
      <c r="A16" s="164"/>
      <c r="B16" s="177"/>
      <c r="C16" s="177"/>
      <c r="D16" s="177"/>
      <c r="E16" s="177"/>
      <c r="J16" s="217"/>
      <c r="K16" s="217"/>
      <c r="L16" s="218"/>
      <c r="M16" s="218"/>
      <c r="N16" s="218"/>
      <c r="O16" s="218"/>
      <c r="P16" s="218"/>
      <c r="Q16" s="218"/>
      <c r="R16" s="218"/>
      <c r="S16" s="218"/>
      <c r="T16" s="218"/>
      <c r="U16" s="218"/>
      <c r="V16" s="218"/>
      <c r="W16" s="218"/>
    </row>
    <row r="17" spans="1:28" x14ac:dyDescent="0.3">
      <c r="A17" s="164"/>
      <c r="C17" s="177"/>
      <c r="J17" s="217"/>
      <c r="K17" s="217"/>
      <c r="L17" s="218"/>
      <c r="M17" s="218"/>
      <c r="N17" s="218"/>
      <c r="O17" s="218"/>
      <c r="P17" s="218"/>
      <c r="Q17" s="218"/>
      <c r="R17" s="218"/>
      <c r="S17" s="218"/>
      <c r="T17" s="218"/>
      <c r="U17" s="218"/>
      <c r="V17" s="218"/>
      <c r="W17" s="218"/>
    </row>
    <row r="18" spans="1:28" x14ac:dyDescent="0.3">
      <c r="J18" s="217" t="s">
        <v>12</v>
      </c>
      <c r="K18" s="217"/>
      <c r="L18" s="217"/>
      <c r="M18" s="217"/>
      <c r="N18" s="217"/>
      <c r="O18" s="217"/>
      <c r="P18" s="217"/>
      <c r="Q18" s="217"/>
      <c r="R18" s="217"/>
      <c r="S18" s="217"/>
      <c r="T18" s="217"/>
      <c r="U18" s="217"/>
      <c r="V18" s="217"/>
      <c r="W18" s="217"/>
      <c r="X18" s="217"/>
      <c r="Y18" s="217"/>
    </row>
    <row r="19" spans="1:28" x14ac:dyDescent="0.3">
      <c r="B19" s="177"/>
      <c r="J19" s="217"/>
      <c r="K19" s="217"/>
      <c r="L19" s="217"/>
      <c r="M19" s="217"/>
      <c r="N19" s="217"/>
      <c r="O19" s="217"/>
      <c r="P19" s="217"/>
      <c r="Q19" s="217"/>
      <c r="R19" s="217"/>
      <c r="S19" s="217"/>
      <c r="T19" s="217"/>
      <c r="U19" s="217"/>
      <c r="V19" s="217"/>
      <c r="W19" s="217"/>
      <c r="X19" s="217"/>
      <c r="Y19" s="217"/>
    </row>
    <row r="20" spans="1:28" x14ac:dyDescent="0.3">
      <c r="B20" s="177"/>
      <c r="J20" s="219"/>
      <c r="K20" s="219"/>
      <c r="L20" s="217"/>
      <c r="M20" s="217"/>
      <c r="N20" s="217"/>
      <c r="O20" s="217"/>
      <c r="P20" s="217"/>
      <c r="Q20" s="217"/>
      <c r="R20" s="217"/>
      <c r="S20" s="217"/>
      <c r="T20" s="217"/>
      <c r="U20" s="217"/>
      <c r="V20" s="217"/>
      <c r="W20" s="217"/>
      <c r="X20" s="217"/>
      <c r="Y20" s="217"/>
    </row>
    <row r="21" spans="1:28" x14ac:dyDescent="0.3">
      <c r="J21" s="156"/>
      <c r="L21" s="217"/>
      <c r="M21" s="217"/>
      <c r="N21" s="217"/>
      <c r="O21" s="217"/>
      <c r="P21" s="217"/>
      <c r="Q21" s="217"/>
      <c r="R21" s="217"/>
      <c r="S21" s="217"/>
      <c r="T21" s="217"/>
      <c r="U21" s="217"/>
      <c r="V21" s="217"/>
      <c r="W21" s="217"/>
      <c r="X21" s="217"/>
      <c r="Y21" s="217"/>
    </row>
    <row r="22" spans="1:28" x14ac:dyDescent="0.3">
      <c r="J22" s="186"/>
      <c r="K22" s="186"/>
      <c r="L22" s="217"/>
      <c r="M22" s="217"/>
      <c r="N22" s="217"/>
      <c r="O22" s="217"/>
      <c r="P22" s="217"/>
      <c r="Q22" s="217"/>
      <c r="R22" s="217"/>
      <c r="S22" s="217"/>
      <c r="T22" s="217"/>
      <c r="U22" s="217"/>
      <c r="V22" s="217"/>
      <c r="W22" s="217"/>
      <c r="X22" s="217"/>
      <c r="Y22" s="217"/>
      <c r="Z22" s="217"/>
      <c r="AA22" s="217"/>
      <c r="AB22" s="217"/>
    </row>
    <row r="23" spans="1:28" x14ac:dyDescent="0.3">
      <c r="L23" s="217"/>
      <c r="M23" s="217"/>
      <c r="N23" s="217"/>
      <c r="O23" s="217"/>
      <c r="P23" s="217"/>
      <c r="Q23" s="217"/>
      <c r="R23" s="217"/>
      <c r="S23" s="217"/>
      <c r="T23" s="217"/>
      <c r="U23" s="217"/>
      <c r="V23" s="217"/>
      <c r="W23" s="217"/>
      <c r="X23" s="217"/>
      <c r="Y23" s="217"/>
      <c r="Z23" s="217"/>
      <c r="AA23" s="217"/>
      <c r="AB23" s="217"/>
    </row>
    <row r="24" spans="1:28" x14ac:dyDescent="0.3">
      <c r="F24" s="186"/>
      <c r="G24" s="186"/>
      <c r="H24" s="186"/>
      <c r="I24" s="186"/>
      <c r="J24" s="186"/>
      <c r="K24" s="186"/>
      <c r="L24" s="217"/>
      <c r="M24" s="217"/>
      <c r="N24" s="217"/>
      <c r="O24" s="217"/>
      <c r="P24" s="217"/>
      <c r="Q24" s="217"/>
      <c r="R24" s="217"/>
      <c r="S24" s="217"/>
      <c r="T24" s="217"/>
      <c r="U24" s="217"/>
      <c r="V24" s="217"/>
      <c r="W24" s="217"/>
      <c r="X24" s="217"/>
      <c r="Y24" s="217"/>
      <c r="Z24" s="217"/>
      <c r="AA24" s="217"/>
      <c r="AB24" s="217"/>
    </row>
    <row r="25" spans="1:28" x14ac:dyDescent="0.3">
      <c r="F25" s="177"/>
      <c r="G25" s="177"/>
      <c r="H25" s="177"/>
      <c r="I25" s="177"/>
      <c r="J25" s="177"/>
      <c r="K25" s="177"/>
      <c r="L25" s="219"/>
      <c r="M25" s="219"/>
      <c r="N25" s="219"/>
      <c r="O25" s="219"/>
      <c r="P25" s="219"/>
      <c r="Q25" s="219"/>
      <c r="R25" s="219"/>
      <c r="S25" s="219"/>
      <c r="T25" s="219"/>
      <c r="U25" s="219"/>
      <c r="V25" s="219"/>
      <c r="W25" s="219"/>
      <c r="X25" s="219"/>
      <c r="Y25" s="219"/>
      <c r="Z25" s="219"/>
      <c r="AA25" s="219"/>
      <c r="AB25" s="219"/>
    </row>
    <row r="26" spans="1:28" x14ac:dyDescent="0.3">
      <c r="Q26" s="186"/>
      <c r="R26" s="186"/>
    </row>
    <row r="27" spans="1:28" x14ac:dyDescent="0.3">
      <c r="F27" s="219"/>
      <c r="G27" s="219"/>
      <c r="H27" s="219"/>
      <c r="I27" s="219"/>
      <c r="J27" s="219"/>
      <c r="K27" s="219"/>
    </row>
    <row r="28" spans="1:28" x14ac:dyDescent="0.3">
      <c r="T28" s="186"/>
      <c r="U28" s="186"/>
      <c r="V28" s="186"/>
    </row>
    <row r="29" spans="1:28" x14ac:dyDescent="0.3">
      <c r="A29" s="186"/>
      <c r="D29" s="186"/>
      <c r="L29" s="186"/>
      <c r="M29" s="186"/>
      <c r="N29" s="186"/>
      <c r="O29" s="186"/>
    </row>
    <row r="30" spans="1:28" x14ac:dyDescent="0.3">
      <c r="A30" s="177"/>
      <c r="C30" s="177"/>
      <c r="D30" s="177"/>
      <c r="E30" s="186"/>
      <c r="L30" s="177"/>
      <c r="M30" s="177"/>
      <c r="N30" s="177"/>
      <c r="T30" s="177"/>
      <c r="U30" s="177"/>
    </row>
    <row r="31" spans="1:28" x14ac:dyDescent="0.3">
      <c r="A31" s="186"/>
      <c r="E31" s="177"/>
    </row>
    <row r="32" spans="1:28" x14ac:dyDescent="0.3">
      <c r="A32" s="188"/>
      <c r="C32" s="219"/>
      <c r="D32" s="219"/>
      <c r="F32" s="186"/>
      <c r="G32" s="186"/>
      <c r="H32" s="186"/>
      <c r="I32" s="186"/>
      <c r="L32" s="219"/>
      <c r="M32" s="219"/>
      <c r="N32" s="219"/>
      <c r="O32" s="219"/>
      <c r="P32" s="219"/>
      <c r="Q32" s="219"/>
      <c r="R32" s="219"/>
      <c r="S32" s="219"/>
    </row>
    <row r="33" spans="1:33" x14ac:dyDescent="0.3">
      <c r="A33" s="186"/>
      <c r="B33" s="186"/>
      <c r="E33" s="219"/>
      <c r="F33" s="188"/>
      <c r="G33" s="188"/>
      <c r="H33" s="188"/>
      <c r="I33" s="188"/>
    </row>
    <row r="34" spans="1:33" x14ac:dyDescent="0.3">
      <c r="A34" s="188"/>
      <c r="B34" s="177"/>
      <c r="C34" s="172"/>
    </row>
    <row r="35" spans="1:33" x14ac:dyDescent="0.3">
      <c r="A35" s="186"/>
      <c r="F35" s="217"/>
      <c r="G35" s="217"/>
      <c r="H35" s="217"/>
      <c r="I35" s="217"/>
      <c r="J35" s="217"/>
      <c r="K35" s="217"/>
    </row>
    <row r="36" spans="1:33" x14ac:dyDescent="0.3">
      <c r="A36" s="188"/>
      <c r="B36" s="219"/>
      <c r="C36" s="172"/>
    </row>
    <row r="37" spans="1:33" x14ac:dyDescent="0.3">
      <c r="A37" s="186"/>
      <c r="D37" s="186"/>
    </row>
    <row r="38" spans="1:33" x14ac:dyDescent="0.3">
      <c r="A38" s="188"/>
      <c r="C38" s="188"/>
      <c r="D38" s="188"/>
      <c r="E38" s="186"/>
    </row>
    <row r="39" spans="1:33" x14ac:dyDescent="0.3">
      <c r="E39" s="188"/>
    </row>
    <row r="40" spans="1:33" x14ac:dyDescent="0.3">
      <c r="A40" s="217"/>
      <c r="C40" s="189"/>
      <c r="D40" s="217"/>
      <c r="L40" s="217"/>
      <c r="M40" s="217"/>
      <c r="N40" s="217"/>
      <c r="O40" s="217"/>
      <c r="P40" s="217"/>
      <c r="Q40" s="217"/>
      <c r="R40" s="217"/>
      <c r="S40" s="217"/>
      <c r="T40" s="217"/>
      <c r="U40" s="217"/>
      <c r="V40" s="217"/>
      <c r="W40" s="217"/>
      <c r="X40" s="217"/>
      <c r="Y40" s="217"/>
      <c r="Z40" s="217"/>
      <c r="AA40" s="217"/>
      <c r="AB40" s="217"/>
      <c r="AC40" s="217"/>
      <c r="AD40" s="217"/>
      <c r="AE40" s="217"/>
      <c r="AF40" s="217"/>
      <c r="AG40" s="217"/>
    </row>
    <row r="41" spans="1:33" x14ac:dyDescent="0.3">
      <c r="B41" s="186"/>
      <c r="E41" s="217"/>
    </row>
    <row r="42" spans="1:33" x14ac:dyDescent="0.3">
      <c r="B42" s="188"/>
    </row>
    <row r="44" spans="1:33" x14ac:dyDescent="0.3">
      <c r="B44" s="217"/>
    </row>
  </sheetData>
  <dataValidations count="1">
    <dataValidation type="list" allowBlank="1" showInputMessage="1" showErrorMessage="1" sqref="C2:C13">
      <formula1>"Oui,Non,Pas"</formula1>
    </dataValidation>
  </dataValidations>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5"/>
  <sheetViews>
    <sheetView zoomScale="60" zoomScaleNormal="60" workbookViewId="0">
      <selection activeCell="F7" sqref="F7"/>
    </sheetView>
  </sheetViews>
  <sheetFormatPr baseColWidth="10" defaultColWidth="11.44140625" defaultRowHeight="14.4" x14ac:dyDescent="0.3"/>
  <cols>
    <col min="1" max="1" width="10.5546875" style="172" customWidth="1"/>
    <col min="2" max="2" width="103.33203125" style="172" customWidth="1"/>
    <col min="3" max="3" width="11.44140625" style="187"/>
    <col min="4" max="4" width="11.44140625" style="172"/>
    <col min="5" max="5" width="69" style="172" customWidth="1"/>
    <col min="6" max="6" width="10.109375" style="172" customWidth="1"/>
    <col min="7" max="7" width="12.5546875" style="172" customWidth="1"/>
    <col min="8" max="8" width="10.33203125" style="172" customWidth="1"/>
    <col min="9" max="9" width="7.6640625" style="172" customWidth="1"/>
    <col min="10" max="10" width="6" style="172" customWidth="1"/>
    <col min="11" max="14" width="11.44140625" style="172"/>
    <col min="15" max="15" width="21.109375" style="172" customWidth="1"/>
    <col min="16" max="16" width="28.33203125" style="172" customWidth="1"/>
    <col min="17" max="17" width="29" style="172" customWidth="1"/>
    <col min="18" max="18" width="5" style="172" customWidth="1"/>
    <col min="19" max="19" width="8.109375" style="172" customWidth="1"/>
    <col min="20" max="20" width="6" style="172" customWidth="1"/>
    <col min="21" max="21" width="1.88671875" style="172" customWidth="1"/>
    <col min="22" max="22" width="1" style="172" customWidth="1"/>
    <col min="23" max="23" width="5.109375" style="172" customWidth="1"/>
    <col min="24" max="24" width="6.109375" style="172" customWidth="1"/>
    <col min="25" max="16384" width="11.44140625" style="172"/>
  </cols>
  <sheetData>
    <row r="1" spans="1:26" s="164" customFormat="1" ht="15" thickBot="1" x14ac:dyDescent="0.35">
      <c r="A1" s="164" t="s">
        <v>12</v>
      </c>
      <c r="B1" s="165" t="s">
        <v>54</v>
      </c>
      <c r="C1" s="166" t="s">
        <v>55</v>
      </c>
      <c r="D1" s="166"/>
      <c r="E1" s="167" t="s">
        <v>7</v>
      </c>
      <c r="F1" s="167" t="s">
        <v>2</v>
      </c>
      <c r="G1" s="167" t="s">
        <v>3</v>
      </c>
      <c r="H1" s="167" t="s">
        <v>4</v>
      </c>
      <c r="I1" s="167" t="s">
        <v>56</v>
      </c>
      <c r="J1" s="167" t="s">
        <v>57</v>
      </c>
      <c r="K1" s="168" t="s">
        <v>58</v>
      </c>
      <c r="L1" s="169"/>
      <c r="M1" s="169"/>
      <c r="N1" s="169"/>
      <c r="O1" s="169"/>
      <c r="P1" s="170"/>
      <c r="Q1" s="169"/>
      <c r="R1" s="169"/>
      <c r="S1" s="166" t="s">
        <v>12</v>
      </c>
    </row>
    <row r="2" spans="1:26" ht="16.2" thickBot="1" x14ac:dyDescent="0.35">
      <c r="A2" s="171" t="s">
        <v>12</v>
      </c>
      <c r="B2" s="229" t="s">
        <v>678</v>
      </c>
      <c r="C2" s="173" t="s">
        <v>63</v>
      </c>
      <c r="D2" s="174"/>
      <c r="E2" s="175" t="s">
        <v>637</v>
      </c>
      <c r="F2" s="176">
        <f>SUM(F3:F9)</f>
        <v>11</v>
      </c>
      <c r="G2" s="176">
        <f>SUM(G3:G9)</f>
        <v>4</v>
      </c>
      <c r="H2" s="176">
        <f>SUM(H3:H9)</f>
        <v>1</v>
      </c>
      <c r="I2" s="176">
        <f>SUM(F2:H2)</f>
        <v>16</v>
      </c>
      <c r="J2" s="230">
        <f>SUM(J3:J9)/COUNTIF(J3:J9,"&gt;-1")</f>
        <v>3.3095238095238093</v>
      </c>
      <c r="K2" s="235"/>
      <c r="L2" s="177"/>
      <c r="M2" s="177"/>
      <c r="N2" s="177"/>
      <c r="O2" s="177"/>
      <c r="P2" s="177"/>
      <c r="Q2" s="177"/>
      <c r="R2" s="178"/>
      <c r="S2" s="177"/>
    </row>
    <row r="3" spans="1:26" ht="16.2" thickBot="1" x14ac:dyDescent="0.35">
      <c r="A3" s="171"/>
      <c r="B3" s="229" t="s">
        <v>679</v>
      </c>
      <c r="C3" s="173" t="s">
        <v>60</v>
      </c>
      <c r="D3" s="174"/>
      <c r="E3" s="231" t="s">
        <v>680</v>
      </c>
      <c r="F3" s="232">
        <f>COUNTIF(C2:C3, "Oui")</f>
        <v>1</v>
      </c>
      <c r="G3" s="232">
        <f>COUNTIF(C2:C3, "Non")</f>
        <v>1</v>
      </c>
      <c r="H3" s="232">
        <f>COUNTIF(C2:C3, "Pas")</f>
        <v>0</v>
      </c>
      <c r="I3" s="176">
        <f t="shared" ref="I3:I9" si="0">SUM(F3:H3)</f>
        <v>2</v>
      </c>
      <c r="J3" s="230">
        <f>IF(I3=H3,0,5*F3/SUM(F3,G3))</f>
        <v>2.5</v>
      </c>
      <c r="K3" s="182">
        <v>3</v>
      </c>
      <c r="L3" s="177"/>
      <c r="M3" s="177"/>
      <c r="N3" s="177"/>
      <c r="O3" s="177"/>
      <c r="P3" s="177"/>
      <c r="Q3" s="177"/>
      <c r="R3" s="178"/>
      <c r="S3" s="177"/>
    </row>
    <row r="4" spans="1:26" ht="16.2" thickBot="1" x14ac:dyDescent="0.35">
      <c r="A4" s="171"/>
      <c r="B4" s="229" t="s">
        <v>681</v>
      </c>
      <c r="C4" s="173" t="s">
        <v>69</v>
      </c>
      <c r="D4" s="174"/>
      <c r="E4" s="231" t="s">
        <v>682</v>
      </c>
      <c r="F4" s="232">
        <f>COUNTIF(C4,"Oui")</f>
        <v>0</v>
      </c>
      <c r="G4" s="232">
        <f>COUNTIF(C4,"Non")</f>
        <v>0</v>
      </c>
      <c r="H4" s="232">
        <f>COUNTIF(C4,"Pas")</f>
        <v>1</v>
      </c>
      <c r="I4" s="176">
        <f t="shared" si="0"/>
        <v>1</v>
      </c>
      <c r="J4" s="230">
        <f t="shared" ref="J4:J9" si="1">IF(I4=H4,0,5*F4/SUM(F4,G4))</f>
        <v>0</v>
      </c>
      <c r="K4" s="182">
        <v>3</v>
      </c>
      <c r="L4" s="177"/>
      <c r="M4" s="177"/>
      <c r="N4" s="177"/>
      <c r="O4" s="177"/>
      <c r="P4" s="177"/>
      <c r="Q4" s="177"/>
      <c r="R4" s="178"/>
      <c r="S4" s="177"/>
    </row>
    <row r="5" spans="1:26" ht="16.2" thickBot="1" x14ac:dyDescent="0.35">
      <c r="A5" s="171"/>
      <c r="B5" s="229" t="s">
        <v>683</v>
      </c>
      <c r="C5" s="173" t="s">
        <v>60</v>
      </c>
      <c r="D5" s="174"/>
      <c r="E5" s="231" t="s">
        <v>684</v>
      </c>
      <c r="F5" s="232">
        <f>COUNTIF(C5:C6,"Oui")</f>
        <v>2</v>
      </c>
      <c r="G5" s="232">
        <f>COUNTIF(C5:C6,"Non")</f>
        <v>0</v>
      </c>
      <c r="H5" s="232">
        <f>COUNTIF(C5:C6,"Pas")</f>
        <v>0</v>
      </c>
      <c r="I5" s="176">
        <f t="shared" si="0"/>
        <v>2</v>
      </c>
      <c r="J5" s="230">
        <f t="shared" si="1"/>
        <v>5</v>
      </c>
      <c r="K5" s="182">
        <v>3</v>
      </c>
      <c r="L5" s="177"/>
      <c r="M5" s="177"/>
      <c r="N5" s="177"/>
      <c r="O5" s="177"/>
      <c r="P5" s="177"/>
      <c r="Q5" s="177"/>
      <c r="R5" s="178"/>
      <c r="S5" s="177"/>
    </row>
    <row r="6" spans="1:26" ht="16.2" thickBot="1" x14ac:dyDescent="0.35">
      <c r="A6" s="146" t="s">
        <v>12</v>
      </c>
      <c r="B6" s="229" t="s">
        <v>685</v>
      </c>
      <c r="C6" s="173" t="s">
        <v>60</v>
      </c>
      <c r="D6" s="177"/>
      <c r="E6" s="231" t="s">
        <v>686</v>
      </c>
      <c r="F6" s="232">
        <f>COUNTIF(C7:C9,"Oui")</f>
        <v>1</v>
      </c>
      <c r="G6" s="232">
        <f>COUNTIF(C7:C9,"Non")</f>
        <v>2</v>
      </c>
      <c r="H6" s="232">
        <f>COUNTIF(C7:C9,"Pas")</f>
        <v>0</v>
      </c>
      <c r="I6" s="176">
        <f t="shared" si="0"/>
        <v>3</v>
      </c>
      <c r="J6" s="230">
        <f t="shared" si="1"/>
        <v>1.6666666666666667</v>
      </c>
      <c r="K6" s="182">
        <v>3</v>
      </c>
      <c r="L6" s="177"/>
      <c r="M6" s="177"/>
      <c r="N6" s="177"/>
      <c r="O6" s="177"/>
      <c r="P6" s="177"/>
      <c r="Q6" s="177"/>
      <c r="R6" s="183"/>
      <c r="S6" s="177"/>
    </row>
    <row r="7" spans="1:26" ht="16.2" thickBot="1" x14ac:dyDescent="0.35">
      <c r="A7" s="146"/>
      <c r="B7" s="229" t="s">
        <v>687</v>
      </c>
      <c r="C7" s="173" t="s">
        <v>63</v>
      </c>
      <c r="D7" s="177"/>
      <c r="E7" s="231" t="s">
        <v>688</v>
      </c>
      <c r="F7" s="232">
        <f>COUNTIF(C10:C14,"Oui")</f>
        <v>4</v>
      </c>
      <c r="G7" s="232">
        <f>COUNTIF(C10:C14,"Non")</f>
        <v>1</v>
      </c>
      <c r="H7" s="232">
        <f>COUNTIF(C10:C14,"Pas")</f>
        <v>0</v>
      </c>
      <c r="I7" s="176">
        <f t="shared" si="0"/>
        <v>5</v>
      </c>
      <c r="J7" s="230">
        <f t="shared" si="1"/>
        <v>4</v>
      </c>
      <c r="K7" s="182">
        <v>3</v>
      </c>
      <c r="L7" s="177"/>
      <c r="M7" s="177"/>
      <c r="N7" s="177"/>
      <c r="O7" s="177"/>
      <c r="P7" s="177"/>
      <c r="Q7" s="177"/>
      <c r="R7" s="183"/>
      <c r="S7" s="177"/>
    </row>
    <row r="8" spans="1:26" ht="16.2" thickBot="1" x14ac:dyDescent="0.35">
      <c r="A8" s="146" t="s">
        <v>12</v>
      </c>
      <c r="B8" s="229" t="s">
        <v>689</v>
      </c>
      <c r="C8" s="173" t="s">
        <v>60</v>
      </c>
      <c r="E8" s="231" t="s">
        <v>690</v>
      </c>
      <c r="F8" s="232">
        <f>COUNTIF(C15:C16,"Oui")</f>
        <v>2</v>
      </c>
      <c r="G8" s="232">
        <f>COUNTIF(C15:C16,"Non")</f>
        <v>0</v>
      </c>
      <c r="H8" s="232">
        <f>COUNTIF(C15:C16,"Pas")</f>
        <v>0</v>
      </c>
      <c r="I8" s="176">
        <f t="shared" si="0"/>
        <v>2</v>
      </c>
      <c r="J8" s="230">
        <f t="shared" si="1"/>
        <v>5</v>
      </c>
      <c r="K8" s="182">
        <v>3</v>
      </c>
      <c r="S8" s="157"/>
    </row>
    <row r="9" spans="1:26" ht="12.75" customHeight="1" thickBot="1" x14ac:dyDescent="0.35">
      <c r="A9" s="146" t="s">
        <v>12</v>
      </c>
      <c r="B9" s="229" t="s">
        <v>691</v>
      </c>
      <c r="C9" s="173" t="s">
        <v>63</v>
      </c>
      <c r="E9" s="231" t="s">
        <v>692</v>
      </c>
      <c r="F9" s="232">
        <f>COUNTIF(C17,"Oui")</f>
        <v>1</v>
      </c>
      <c r="G9" s="232">
        <f>COUNTIF(C17,"Non")</f>
        <v>0</v>
      </c>
      <c r="H9" s="232">
        <f>COUNTIF(C17,"Pas")</f>
        <v>0</v>
      </c>
      <c r="I9" s="176">
        <f t="shared" si="0"/>
        <v>1</v>
      </c>
      <c r="J9" s="230">
        <f t="shared" si="1"/>
        <v>5</v>
      </c>
      <c r="K9" s="182">
        <v>3</v>
      </c>
      <c r="S9" s="157"/>
    </row>
    <row r="10" spans="1:26" ht="12.75" customHeight="1" thickBot="1" x14ac:dyDescent="0.35">
      <c r="A10" s="146" t="s">
        <v>12</v>
      </c>
      <c r="B10" s="229" t="s">
        <v>693</v>
      </c>
      <c r="C10" s="173" t="s">
        <v>60</v>
      </c>
      <c r="E10" s="229">
        <f>COUNTIF(J3:J9,"&gt;-1")</f>
        <v>7</v>
      </c>
      <c r="J10" s="156"/>
      <c r="S10" s="157"/>
    </row>
    <row r="11" spans="1:26" ht="14.25" customHeight="1" thickBot="1" x14ac:dyDescent="0.35">
      <c r="A11" s="146" t="s">
        <v>12</v>
      </c>
      <c r="B11" s="229" t="s">
        <v>694</v>
      </c>
      <c r="C11" s="173" t="s">
        <v>63</v>
      </c>
      <c r="F11" s="177"/>
      <c r="G11" s="177"/>
      <c r="H11" s="177"/>
      <c r="I11" s="177"/>
      <c r="J11" s="217"/>
      <c r="K11" s="218"/>
      <c r="S11" s="157"/>
    </row>
    <row r="12" spans="1:26" ht="12.75" customHeight="1" thickBot="1" x14ac:dyDescent="0.35">
      <c r="A12" s="146" t="s">
        <v>12</v>
      </c>
      <c r="B12" s="229" t="s">
        <v>695</v>
      </c>
      <c r="C12" s="173" t="s">
        <v>60</v>
      </c>
      <c r="F12" s="177"/>
      <c r="G12" s="177"/>
      <c r="H12" s="177"/>
      <c r="I12" s="177"/>
      <c r="J12" s="217"/>
      <c r="K12" s="218"/>
      <c r="S12" s="157"/>
    </row>
    <row r="13" spans="1:26" ht="16.2" thickBot="1" x14ac:dyDescent="0.35">
      <c r="A13" s="146" t="s">
        <v>12</v>
      </c>
      <c r="B13" s="229" t="s">
        <v>696</v>
      </c>
      <c r="C13" s="173" t="s">
        <v>60</v>
      </c>
      <c r="H13" s="217"/>
      <c r="I13" s="218"/>
      <c r="J13" s="218"/>
      <c r="K13" s="218"/>
      <c r="S13" s="157"/>
    </row>
    <row r="14" spans="1:26" ht="16.2" thickBot="1" x14ac:dyDescent="0.35">
      <c r="A14" s="146" t="s">
        <v>12</v>
      </c>
      <c r="B14" s="229" t="s">
        <v>697</v>
      </c>
      <c r="C14" s="173" t="s">
        <v>60</v>
      </c>
      <c r="J14" s="217"/>
      <c r="K14" s="217"/>
      <c r="S14" s="157"/>
    </row>
    <row r="15" spans="1:26" ht="16.2" thickBot="1" x14ac:dyDescent="0.35">
      <c r="A15" s="146" t="s">
        <v>12</v>
      </c>
      <c r="B15" s="229" t="s">
        <v>698</v>
      </c>
      <c r="C15" s="173" t="s">
        <v>60</v>
      </c>
      <c r="J15" s="217"/>
      <c r="K15" s="217"/>
      <c r="S15" s="157"/>
    </row>
    <row r="16" spans="1:26" ht="16.2" thickBot="1" x14ac:dyDescent="0.35">
      <c r="A16" s="185"/>
      <c r="B16" s="229" t="s">
        <v>699</v>
      </c>
      <c r="C16" s="173" t="s">
        <v>60</v>
      </c>
      <c r="D16" s="177"/>
      <c r="J16" s="217"/>
      <c r="K16" s="217"/>
      <c r="L16" s="218"/>
      <c r="M16" s="218"/>
      <c r="N16" s="218"/>
      <c r="O16" s="218"/>
      <c r="P16" s="218"/>
      <c r="Q16" s="218"/>
      <c r="R16" s="218"/>
      <c r="S16" s="219"/>
      <c r="T16" s="219"/>
      <c r="U16" s="219"/>
      <c r="V16" s="219"/>
      <c r="W16" s="219"/>
      <c r="X16" s="219"/>
      <c r="Y16" s="219"/>
      <c r="Z16" s="219"/>
    </row>
    <row r="17" spans="1:28" ht="16.2" thickBot="1" x14ac:dyDescent="0.35">
      <c r="A17" s="164"/>
      <c r="B17" s="229" t="s">
        <v>700</v>
      </c>
      <c r="C17" s="173" t="s">
        <v>60</v>
      </c>
      <c r="D17" s="177"/>
      <c r="E17" s="177"/>
      <c r="J17" s="217"/>
      <c r="K17" s="217"/>
      <c r="L17" s="218"/>
      <c r="M17" s="218"/>
      <c r="N17" s="218"/>
      <c r="O17" s="218"/>
      <c r="P17" s="218"/>
      <c r="Q17" s="218"/>
      <c r="R17" s="218"/>
      <c r="S17" s="218"/>
      <c r="T17" s="218"/>
      <c r="U17" s="218"/>
      <c r="V17" s="218"/>
      <c r="W17" s="218"/>
      <c r="X17" s="218"/>
      <c r="Y17" s="218"/>
    </row>
    <row r="18" spans="1:28" x14ac:dyDescent="0.3">
      <c r="A18" s="164"/>
      <c r="C18" s="177"/>
      <c r="J18" s="217"/>
      <c r="K18" s="217"/>
      <c r="L18" s="218"/>
      <c r="M18" s="218"/>
      <c r="N18" s="218"/>
      <c r="O18" s="218"/>
      <c r="P18" s="218"/>
      <c r="Q18" s="218"/>
      <c r="R18" s="218"/>
      <c r="S18" s="218"/>
      <c r="T18" s="218"/>
      <c r="U18" s="218"/>
      <c r="V18" s="218"/>
      <c r="W18" s="218"/>
    </row>
    <row r="19" spans="1:28" x14ac:dyDescent="0.3">
      <c r="J19" s="217" t="s">
        <v>12</v>
      </c>
      <c r="K19" s="217"/>
      <c r="L19" s="217"/>
      <c r="M19" s="217"/>
      <c r="N19" s="217"/>
      <c r="O19" s="217"/>
      <c r="P19" s="217"/>
      <c r="Q19" s="217"/>
      <c r="R19" s="217"/>
      <c r="S19" s="217"/>
      <c r="T19" s="217"/>
      <c r="U19" s="217"/>
      <c r="V19" s="217"/>
      <c r="W19" s="217"/>
      <c r="X19" s="217"/>
      <c r="Y19" s="217"/>
    </row>
    <row r="20" spans="1:28" x14ac:dyDescent="0.3">
      <c r="B20" s="177"/>
      <c r="J20" s="217"/>
      <c r="K20" s="217"/>
      <c r="L20" s="217"/>
      <c r="M20" s="217"/>
      <c r="N20" s="217"/>
      <c r="O20" s="217"/>
      <c r="P20" s="217"/>
      <c r="Q20" s="217"/>
      <c r="R20" s="217"/>
      <c r="S20" s="217"/>
      <c r="T20" s="217"/>
      <c r="U20" s="217"/>
      <c r="V20" s="217"/>
      <c r="W20" s="217"/>
      <c r="X20" s="217"/>
      <c r="Y20" s="217"/>
    </row>
    <row r="21" spans="1:28" x14ac:dyDescent="0.3">
      <c r="B21" s="177"/>
      <c r="J21" s="219"/>
      <c r="K21" s="219"/>
      <c r="L21" s="217"/>
      <c r="M21" s="217"/>
      <c r="N21" s="217"/>
      <c r="O21" s="217"/>
      <c r="P21" s="217"/>
      <c r="Q21" s="217"/>
      <c r="R21" s="217"/>
      <c r="S21" s="217"/>
      <c r="T21" s="217"/>
      <c r="U21" s="217"/>
      <c r="V21" s="217"/>
      <c r="W21" s="217"/>
      <c r="X21" s="217"/>
      <c r="Y21" s="217"/>
    </row>
    <row r="22" spans="1:28" x14ac:dyDescent="0.3">
      <c r="J22" s="156"/>
      <c r="L22" s="217"/>
      <c r="M22" s="217"/>
      <c r="N22" s="217"/>
      <c r="O22" s="217"/>
      <c r="P22" s="217"/>
      <c r="Q22" s="217"/>
      <c r="R22" s="217"/>
      <c r="S22" s="217"/>
      <c r="T22" s="217"/>
      <c r="U22" s="217"/>
      <c r="V22" s="217"/>
      <c r="W22" s="217"/>
      <c r="X22" s="217"/>
      <c r="Y22" s="217"/>
    </row>
    <row r="23" spans="1:28" x14ac:dyDescent="0.3">
      <c r="J23" s="186"/>
      <c r="K23" s="186"/>
      <c r="L23" s="217"/>
      <c r="M23" s="217"/>
      <c r="N23" s="217"/>
      <c r="O23" s="217"/>
      <c r="P23" s="217"/>
      <c r="Q23" s="217"/>
      <c r="R23" s="217"/>
      <c r="S23" s="217"/>
      <c r="T23" s="217"/>
      <c r="U23" s="217"/>
      <c r="V23" s="217"/>
      <c r="W23" s="217"/>
      <c r="X23" s="217"/>
      <c r="Y23" s="217"/>
      <c r="Z23" s="217"/>
      <c r="AA23" s="217"/>
      <c r="AB23" s="217"/>
    </row>
    <row r="24" spans="1:28" x14ac:dyDescent="0.3">
      <c r="L24" s="217"/>
      <c r="M24" s="217"/>
      <c r="N24" s="217"/>
      <c r="O24" s="217"/>
      <c r="P24" s="217"/>
      <c r="Q24" s="217"/>
      <c r="R24" s="217"/>
      <c r="S24" s="217"/>
      <c r="T24" s="217"/>
      <c r="U24" s="217"/>
      <c r="V24" s="217"/>
      <c r="W24" s="217"/>
      <c r="X24" s="217"/>
      <c r="Y24" s="217"/>
      <c r="Z24" s="217"/>
      <c r="AA24" s="217"/>
      <c r="AB24" s="217"/>
    </row>
    <row r="25" spans="1:28" x14ac:dyDescent="0.3">
      <c r="F25" s="186"/>
      <c r="G25" s="186"/>
      <c r="H25" s="186"/>
      <c r="I25" s="186"/>
      <c r="J25" s="186"/>
      <c r="K25" s="186"/>
      <c r="L25" s="217"/>
      <c r="M25" s="217"/>
      <c r="N25" s="217"/>
      <c r="O25" s="217"/>
      <c r="P25" s="217"/>
      <c r="Q25" s="217"/>
      <c r="R25" s="217"/>
      <c r="S25" s="217"/>
      <c r="T25" s="217"/>
      <c r="U25" s="217"/>
      <c r="V25" s="217"/>
      <c r="W25" s="217"/>
      <c r="X25" s="217"/>
      <c r="Y25" s="217"/>
      <c r="Z25" s="217"/>
      <c r="AA25" s="217"/>
      <c r="AB25" s="217"/>
    </row>
    <row r="26" spans="1:28" x14ac:dyDescent="0.3">
      <c r="F26" s="177"/>
      <c r="G26" s="177"/>
      <c r="H26" s="177"/>
      <c r="I26" s="177"/>
      <c r="J26" s="177"/>
      <c r="K26" s="177"/>
      <c r="L26" s="219"/>
      <c r="M26" s="219"/>
      <c r="N26" s="219"/>
      <c r="O26" s="219"/>
      <c r="P26" s="219"/>
      <c r="Q26" s="219"/>
      <c r="R26" s="219"/>
      <c r="S26" s="219"/>
      <c r="T26" s="219"/>
      <c r="U26" s="219"/>
      <c r="V26" s="219"/>
      <c r="W26" s="219"/>
      <c r="X26" s="219"/>
      <c r="Y26" s="219"/>
      <c r="Z26" s="219"/>
      <c r="AA26" s="219"/>
      <c r="AB26" s="219"/>
    </row>
    <row r="27" spans="1:28" x14ac:dyDescent="0.3">
      <c r="Q27" s="186"/>
      <c r="R27" s="186"/>
    </row>
    <row r="28" spans="1:28" x14ac:dyDescent="0.3">
      <c r="F28" s="219"/>
      <c r="G28" s="219"/>
      <c r="H28" s="219"/>
      <c r="I28" s="219"/>
      <c r="J28" s="219"/>
      <c r="K28" s="219"/>
    </row>
    <row r="29" spans="1:28" x14ac:dyDescent="0.3">
      <c r="T29" s="186"/>
      <c r="U29" s="186"/>
      <c r="V29" s="186"/>
    </row>
    <row r="30" spans="1:28" x14ac:dyDescent="0.3">
      <c r="A30" s="186"/>
      <c r="D30" s="186"/>
      <c r="L30" s="186"/>
      <c r="M30" s="186"/>
      <c r="N30" s="186"/>
      <c r="O30" s="186"/>
    </row>
    <row r="31" spans="1:28" x14ac:dyDescent="0.3">
      <c r="A31" s="177"/>
      <c r="C31" s="177"/>
      <c r="D31" s="177"/>
      <c r="E31" s="186"/>
      <c r="L31" s="177"/>
      <c r="M31" s="177"/>
      <c r="N31" s="177"/>
      <c r="T31" s="177"/>
      <c r="U31" s="177"/>
    </row>
    <row r="32" spans="1:28" x14ac:dyDescent="0.3">
      <c r="A32" s="186"/>
      <c r="E32" s="177"/>
    </row>
    <row r="33" spans="1:33" x14ac:dyDescent="0.3">
      <c r="A33" s="188"/>
      <c r="C33" s="219"/>
      <c r="D33" s="219"/>
      <c r="F33" s="186"/>
      <c r="G33" s="186"/>
      <c r="H33" s="186"/>
      <c r="I33" s="186"/>
      <c r="L33" s="219"/>
      <c r="M33" s="219"/>
      <c r="N33" s="219"/>
      <c r="O33" s="219"/>
      <c r="P33" s="219"/>
      <c r="Q33" s="219"/>
      <c r="R33" s="219"/>
      <c r="S33" s="219"/>
    </row>
    <row r="34" spans="1:33" x14ac:dyDescent="0.3">
      <c r="A34" s="186"/>
      <c r="B34" s="186"/>
      <c r="E34" s="219"/>
      <c r="F34" s="188"/>
      <c r="G34" s="188"/>
      <c r="H34" s="188"/>
      <c r="I34" s="188"/>
    </row>
    <row r="35" spans="1:33" x14ac:dyDescent="0.3">
      <c r="A35" s="188"/>
      <c r="B35" s="177"/>
      <c r="C35" s="172"/>
    </row>
    <row r="36" spans="1:33" x14ac:dyDescent="0.3">
      <c r="A36" s="186"/>
      <c r="F36" s="217"/>
      <c r="G36" s="217"/>
      <c r="H36" s="217"/>
      <c r="I36" s="217"/>
      <c r="J36" s="217"/>
      <c r="K36" s="217"/>
    </row>
    <row r="37" spans="1:33" x14ac:dyDescent="0.3">
      <c r="A37" s="188"/>
      <c r="B37" s="219"/>
      <c r="C37" s="172"/>
    </row>
    <row r="38" spans="1:33" x14ac:dyDescent="0.3">
      <c r="A38" s="186"/>
      <c r="D38" s="186"/>
    </row>
    <row r="39" spans="1:33" x14ac:dyDescent="0.3">
      <c r="A39" s="188"/>
      <c r="C39" s="188"/>
      <c r="D39" s="188"/>
      <c r="E39" s="186"/>
    </row>
    <row r="40" spans="1:33" x14ac:dyDescent="0.3">
      <c r="E40" s="188"/>
    </row>
    <row r="41" spans="1:33" x14ac:dyDescent="0.3">
      <c r="A41" s="217"/>
      <c r="C41" s="189"/>
      <c r="D41" s="217"/>
      <c r="L41" s="217"/>
      <c r="M41" s="217"/>
      <c r="N41" s="217"/>
      <c r="O41" s="217"/>
      <c r="P41" s="217"/>
      <c r="Q41" s="217"/>
      <c r="R41" s="217"/>
      <c r="S41" s="217"/>
      <c r="T41" s="217"/>
      <c r="U41" s="217"/>
      <c r="V41" s="217"/>
      <c r="W41" s="217"/>
      <c r="X41" s="217"/>
      <c r="Y41" s="217"/>
      <c r="Z41" s="217"/>
      <c r="AA41" s="217"/>
      <c r="AB41" s="217"/>
      <c r="AC41" s="217"/>
      <c r="AD41" s="217"/>
      <c r="AE41" s="217"/>
      <c r="AF41" s="217"/>
      <c r="AG41" s="217"/>
    </row>
    <row r="42" spans="1:33" x14ac:dyDescent="0.3">
      <c r="B42" s="186"/>
      <c r="E42" s="217"/>
    </row>
    <row r="43" spans="1:33" x14ac:dyDescent="0.3">
      <c r="B43" s="188"/>
    </row>
    <row r="45" spans="1:33" x14ac:dyDescent="0.3">
      <c r="B45" s="217"/>
    </row>
  </sheetData>
  <dataValidations count="1">
    <dataValidation type="list" allowBlank="1" showInputMessage="1" showErrorMessage="1" sqref="C2:C17">
      <formula1>"Oui,Non,Pas"</formula1>
    </dataValidation>
  </dataValidations>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4"/>
  <sheetViews>
    <sheetView zoomScale="85" zoomScaleNormal="85" workbookViewId="0">
      <selection activeCell="C6" sqref="C6"/>
    </sheetView>
  </sheetViews>
  <sheetFormatPr baseColWidth="10" defaultColWidth="11.44140625" defaultRowHeight="14.4" x14ac:dyDescent="0.3"/>
  <cols>
    <col min="1" max="4" width="10.6640625" style="123" customWidth="1"/>
    <col min="5" max="5" width="8.6640625" style="123" customWidth="1"/>
    <col min="6" max="6" width="45.5546875" style="123" customWidth="1"/>
    <col min="7" max="7" width="6" style="123" customWidth="1"/>
    <col min="8" max="8" width="4.44140625" style="123" hidden="1" customWidth="1"/>
    <col min="9" max="9" width="8.33203125" style="123" customWidth="1"/>
    <col min="10" max="10" width="7.33203125" style="123" customWidth="1"/>
    <col min="11" max="11" width="8.33203125" style="123" customWidth="1"/>
    <col min="12" max="12" width="11" style="123" customWidth="1"/>
    <col min="13" max="13" width="11.88671875" style="123" customWidth="1"/>
    <col min="14" max="14" width="10.44140625" style="123" customWidth="1"/>
    <col min="15" max="16" width="11.44140625" style="123"/>
    <col min="17" max="17" width="9.33203125" style="123" customWidth="1"/>
    <col min="18" max="18" width="13.88671875" style="123" customWidth="1"/>
    <col min="19" max="19" width="19.5546875" style="123" customWidth="1"/>
    <col min="20" max="20" width="17.44140625" style="123" customWidth="1"/>
    <col min="21" max="16384" width="11.44140625" style="123"/>
  </cols>
  <sheetData>
    <row r="1" spans="1:21" ht="25.5" customHeight="1" x14ac:dyDescent="0.3">
      <c r="A1" s="101" t="s">
        <v>0</v>
      </c>
      <c r="B1" s="125" t="s">
        <v>481</v>
      </c>
      <c r="C1" s="125" t="s">
        <v>2</v>
      </c>
      <c r="D1" s="125" t="s">
        <v>3</v>
      </c>
      <c r="E1" s="125" t="s">
        <v>4</v>
      </c>
      <c r="F1" s="126" t="s">
        <v>482</v>
      </c>
      <c r="G1" s="126" t="s">
        <v>6</v>
      </c>
      <c r="H1" s="126" t="s">
        <v>7</v>
      </c>
      <c r="I1" s="126" t="s">
        <v>8</v>
      </c>
      <c r="J1" s="126" t="s">
        <v>9</v>
      </c>
      <c r="K1" s="126" t="s">
        <v>8</v>
      </c>
      <c r="L1" s="127" t="s">
        <v>483</v>
      </c>
      <c r="M1" s="127" t="s">
        <v>484</v>
      </c>
      <c r="N1" s="128" t="s">
        <v>12</v>
      </c>
      <c r="O1" s="525" t="s">
        <v>13</v>
      </c>
      <c r="P1" s="525"/>
      <c r="Q1" s="525"/>
      <c r="R1" s="505"/>
      <c r="S1" s="129"/>
    </row>
    <row r="2" spans="1:21" x14ac:dyDescent="0.3">
      <c r="A2" s="130">
        <f>'ISO_2733.6-Domaine 7'!E11</f>
        <v>8</v>
      </c>
      <c r="B2" s="107">
        <f>'ISO_2733.6-Domaine 7'!I2</f>
        <v>12</v>
      </c>
      <c r="C2" s="107">
        <f>'ISO_2733.6-Domaine 7'!F2</f>
        <v>7</v>
      </c>
      <c r="D2" s="107">
        <f>'ISO_2733.6-Domaine 7'!G2</f>
        <v>2</v>
      </c>
      <c r="E2" s="107">
        <f>'ISO_2733.6-Domaine 7'!H2</f>
        <v>3</v>
      </c>
      <c r="F2" s="131" t="s">
        <v>485</v>
      </c>
      <c r="G2" s="132">
        <f>'ISO_2733.6-Domaine 7'!J2</f>
        <v>4.0625</v>
      </c>
      <c r="H2" s="123" t="s">
        <v>15</v>
      </c>
      <c r="I2" s="110">
        <f>+G2/5</f>
        <v>0.8125</v>
      </c>
      <c r="J2" s="111">
        <v>2.5</v>
      </c>
      <c r="K2" s="112">
        <f>+J2/5</f>
        <v>0.5</v>
      </c>
      <c r="L2" s="506" t="s">
        <v>12</v>
      </c>
      <c r="M2" s="506"/>
      <c r="N2" s="526" t="s">
        <v>486</v>
      </c>
      <c r="O2" s="508"/>
      <c r="P2" s="508"/>
      <c r="Q2" s="508"/>
      <c r="R2" s="508"/>
      <c r="S2" s="508"/>
      <c r="T2" s="508"/>
      <c r="U2" s="518"/>
    </row>
    <row r="3" spans="1:21" x14ac:dyDescent="0.3">
      <c r="A3" s="107">
        <f>'ISO_2733.6-Domaine 8'!E9</f>
        <v>6</v>
      </c>
      <c r="B3" s="107">
        <f>'ISO_2733.6-Domaine 8'!I2</f>
        <v>22</v>
      </c>
      <c r="C3" s="107">
        <f>'ISO_2733.6-Domaine 8'!F2</f>
        <v>7</v>
      </c>
      <c r="D3" s="107">
        <f>'ISO_2733.6-Domaine 8'!G2</f>
        <v>12</v>
      </c>
      <c r="E3" s="107">
        <f>'ISO_2733.6-Domaine 8'!H2</f>
        <v>3</v>
      </c>
      <c r="F3" s="131" t="s">
        <v>487</v>
      </c>
      <c r="G3" s="132">
        <f>'ISO_2733.6-Domaine 8'!J2</f>
        <v>1.75</v>
      </c>
      <c r="H3" s="123" t="s">
        <v>18</v>
      </c>
      <c r="I3" s="110">
        <f t="shared" ref="I3:I5" si="0">+G3/5</f>
        <v>0.35</v>
      </c>
      <c r="J3" s="111">
        <v>2</v>
      </c>
      <c r="K3" s="112">
        <f t="shared" ref="K3:K5" si="1">+J3/5</f>
        <v>0.4</v>
      </c>
      <c r="L3" s="506"/>
      <c r="M3" s="506"/>
      <c r="N3" s="508"/>
      <c r="O3" s="508"/>
      <c r="P3" s="508"/>
      <c r="Q3" s="508"/>
      <c r="R3" s="508"/>
      <c r="S3" s="508"/>
      <c r="T3" s="508"/>
      <c r="U3" s="518"/>
    </row>
    <row r="4" spans="1:21" x14ac:dyDescent="0.3">
      <c r="A4" s="107">
        <f>'ISO_2733.6-Domaine 9'!E14</f>
        <v>11</v>
      </c>
      <c r="B4" s="107">
        <f>'ISO_2733.6-Domaine 9'!I2</f>
        <v>29</v>
      </c>
      <c r="C4" s="107">
        <f>'ISO_2733.6-Domaine 9'!F2</f>
        <v>24</v>
      </c>
      <c r="D4" s="107">
        <f>'ISO_2733.6-Domaine 9'!G2</f>
        <v>4</v>
      </c>
      <c r="E4" s="107">
        <f>'ISO_2733.6-Domaine 9'!H2</f>
        <v>1</v>
      </c>
      <c r="F4" s="131" t="s">
        <v>488</v>
      </c>
      <c r="G4" s="132">
        <f>'ISO_2733.6-Domaine 9'!J2</f>
        <v>4.2424242424242431</v>
      </c>
      <c r="H4" s="123" t="s">
        <v>20</v>
      </c>
      <c r="I4" s="110">
        <f t="shared" si="0"/>
        <v>0.84848484848484862</v>
      </c>
      <c r="J4" s="111">
        <v>3</v>
      </c>
      <c r="K4" s="112">
        <f t="shared" si="1"/>
        <v>0.6</v>
      </c>
      <c r="L4" s="506"/>
      <c r="M4" s="506"/>
      <c r="N4" s="508"/>
      <c r="O4" s="508"/>
      <c r="P4" s="508"/>
      <c r="Q4" s="508"/>
      <c r="R4" s="508"/>
      <c r="S4" s="508"/>
      <c r="T4" s="508"/>
      <c r="U4" s="518"/>
    </row>
    <row r="5" spans="1:21" ht="13.5" customHeight="1" x14ac:dyDescent="0.3">
      <c r="A5" s="107">
        <f>'ISO_2733.6-Domaine 10'!E15</f>
        <v>12</v>
      </c>
      <c r="B5" s="107">
        <f>'ISO_2733.6-Domaine 10'!I2</f>
        <v>28</v>
      </c>
      <c r="C5" s="107">
        <f>'ISO_2733.6-Domaine 10'!F2</f>
        <v>23</v>
      </c>
      <c r="D5" s="107">
        <f>'ISO_2733.6-Domaine 10'!G2</f>
        <v>4</v>
      </c>
      <c r="E5" s="107">
        <f>'ISO_2733.6-Domaine 10'!H2</f>
        <v>1</v>
      </c>
      <c r="F5" s="131" t="s">
        <v>489</v>
      </c>
      <c r="G5" s="132">
        <f>'ISO_2733.6-Domaine 10'!J2</f>
        <v>4.166666666666667</v>
      </c>
      <c r="H5" s="123" t="s">
        <v>22</v>
      </c>
      <c r="I5" s="110">
        <f t="shared" si="0"/>
        <v>0.83333333333333337</v>
      </c>
      <c r="J5" s="111">
        <v>4</v>
      </c>
      <c r="K5" s="112">
        <f t="shared" si="1"/>
        <v>0.8</v>
      </c>
      <c r="L5" s="506"/>
      <c r="M5" s="506"/>
      <c r="N5" s="508"/>
      <c r="O5" s="508"/>
      <c r="P5" s="508"/>
      <c r="Q5" s="508"/>
      <c r="R5" s="508"/>
      <c r="S5" s="508"/>
      <c r="T5" s="508"/>
      <c r="U5" s="518"/>
    </row>
    <row r="6" spans="1:21" x14ac:dyDescent="0.3">
      <c r="A6" s="108">
        <f>SUM(A2:A5)</f>
        <v>37</v>
      </c>
      <c r="B6" s="108">
        <f>SUM(B2:B5)</f>
        <v>91</v>
      </c>
      <c r="C6" s="108">
        <f t="shared" ref="C6:E6" si="2">SUM(C2:C5)</f>
        <v>61</v>
      </c>
      <c r="D6" s="108">
        <f t="shared" si="2"/>
        <v>22</v>
      </c>
      <c r="E6" s="108">
        <f t="shared" si="2"/>
        <v>8</v>
      </c>
      <c r="F6" s="133"/>
      <c r="G6" s="132">
        <f>SUM(G2:G5)/COUNT(G2:G5)</f>
        <v>3.5553977272727275</v>
      </c>
      <c r="H6" s="133"/>
      <c r="I6" s="133"/>
      <c r="J6" s="133"/>
      <c r="K6" s="133"/>
      <c r="L6" s="134">
        <f>SUM(I2:I5)/COUNT(I2:I5)</f>
        <v>0.71107954545454555</v>
      </c>
      <c r="M6" s="134">
        <f>SUM(K2:K5)/COUNT(K2:K5)</f>
        <v>0.57499999999999996</v>
      </c>
      <c r="N6" s="510" t="s">
        <v>25</v>
      </c>
      <c r="O6" s="511"/>
      <c r="P6" s="511"/>
      <c r="Q6" s="511"/>
      <c r="R6" s="511"/>
      <c r="S6" s="511"/>
      <c r="T6" s="511"/>
      <c r="U6" s="511"/>
    </row>
    <row r="7" spans="1:21" x14ac:dyDescent="0.3">
      <c r="A7" s="107"/>
      <c r="B7" s="107"/>
      <c r="C7" s="107"/>
      <c r="D7" s="107"/>
      <c r="E7" s="133"/>
      <c r="F7" s="133"/>
      <c r="G7" s="133"/>
      <c r="H7" s="133"/>
      <c r="I7" s="133"/>
      <c r="J7" s="133"/>
      <c r="K7" s="133"/>
      <c r="L7" s="133"/>
      <c r="M7" s="133"/>
      <c r="N7" s="511"/>
      <c r="O7" s="511"/>
      <c r="P7" s="511"/>
      <c r="Q7" s="511"/>
      <c r="R7" s="511"/>
      <c r="S7" s="511"/>
      <c r="T7" s="511"/>
      <c r="U7" s="511"/>
    </row>
    <row r="8" spans="1:21" x14ac:dyDescent="0.3">
      <c r="A8" s="107"/>
      <c r="B8" s="107"/>
      <c r="C8" s="107"/>
      <c r="D8" s="107"/>
      <c r="E8" s="133"/>
      <c r="F8" s="133"/>
      <c r="G8" s="133"/>
      <c r="H8" s="133"/>
      <c r="I8" s="133"/>
      <c r="J8" s="133"/>
      <c r="K8" s="133"/>
      <c r="L8" s="133"/>
      <c r="M8" s="133"/>
      <c r="N8" s="511"/>
      <c r="O8" s="511"/>
      <c r="P8" s="511"/>
      <c r="Q8" s="511"/>
      <c r="R8" s="511"/>
      <c r="S8" s="511"/>
      <c r="T8" s="511"/>
      <c r="U8" s="511"/>
    </row>
    <row r="9" spans="1:21" x14ac:dyDescent="0.3">
      <c r="A9" s="107"/>
      <c r="B9" s="107"/>
      <c r="C9" s="107"/>
      <c r="D9" s="107"/>
      <c r="E9" s="133"/>
      <c r="F9" s="133"/>
      <c r="G9" s="133"/>
      <c r="H9" s="133"/>
      <c r="I9" s="133"/>
      <c r="J9" s="133"/>
      <c r="K9" s="133"/>
      <c r="L9" s="133"/>
      <c r="M9" s="133"/>
      <c r="N9" s="511"/>
      <c r="O9" s="511"/>
      <c r="P9" s="511"/>
      <c r="Q9" s="511"/>
      <c r="R9" s="511"/>
      <c r="S9" s="511"/>
      <c r="T9" s="511"/>
      <c r="U9" s="511"/>
    </row>
    <row r="10" spans="1:21" x14ac:dyDescent="0.3">
      <c r="A10" s="107"/>
      <c r="B10" s="107"/>
      <c r="C10" s="107"/>
      <c r="D10" s="107"/>
      <c r="E10" s="133"/>
      <c r="F10" s="133"/>
      <c r="G10" s="133"/>
      <c r="H10" s="133"/>
      <c r="I10" s="133"/>
      <c r="J10" s="133"/>
      <c r="K10" s="133"/>
      <c r="L10" s="133"/>
      <c r="M10" s="133"/>
      <c r="N10" s="511"/>
      <c r="O10" s="511"/>
      <c r="P10" s="511"/>
      <c r="Q10" s="511"/>
      <c r="R10" s="511"/>
      <c r="S10" s="511"/>
      <c r="T10" s="511"/>
      <c r="U10" s="511"/>
    </row>
    <row r="11" spans="1:21" x14ac:dyDescent="0.3">
      <c r="A11" s="107"/>
      <c r="B11" s="107"/>
      <c r="C11" s="107"/>
      <c r="D11" s="107"/>
      <c r="E11" s="133"/>
      <c r="F11" s="133"/>
      <c r="G11" s="133"/>
      <c r="H11" s="133"/>
      <c r="I11" s="133"/>
      <c r="J11" s="133"/>
      <c r="K11" s="133"/>
      <c r="L11" s="133"/>
      <c r="M11" s="133"/>
      <c r="N11" s="511"/>
      <c r="O11" s="511"/>
      <c r="P11" s="511"/>
      <c r="Q11" s="511"/>
      <c r="R11" s="511"/>
      <c r="S11" s="511"/>
      <c r="T11" s="511"/>
      <c r="U11" s="511"/>
    </row>
    <row r="12" spans="1:21" x14ac:dyDescent="0.3">
      <c r="A12" s="107"/>
      <c r="B12" s="107"/>
      <c r="C12" s="107"/>
      <c r="D12" s="107"/>
      <c r="E12" s="133"/>
      <c r="F12" s="133"/>
      <c r="G12" s="133"/>
      <c r="H12" s="133"/>
      <c r="I12" s="133"/>
      <c r="J12" s="133"/>
      <c r="K12" s="133"/>
      <c r="L12" s="133"/>
      <c r="M12" s="133"/>
      <c r="N12" s="511"/>
      <c r="O12" s="511"/>
      <c r="P12" s="511"/>
      <c r="Q12" s="511"/>
      <c r="R12" s="511"/>
      <c r="S12" s="511"/>
      <c r="T12" s="511"/>
      <c r="U12" s="511"/>
    </row>
    <row r="13" spans="1:21" ht="15.6" x14ac:dyDescent="0.3">
      <c r="B13" s="113"/>
      <c r="C13" s="113"/>
      <c r="D13" s="113"/>
      <c r="G13" s="114" t="s">
        <v>12</v>
      </c>
      <c r="L13" s="116"/>
      <c r="M13" s="117"/>
    </row>
    <row r="14" spans="1:21" ht="24.75" hidden="1" customHeight="1" x14ac:dyDescent="0.3">
      <c r="G14" s="114" t="s">
        <v>12</v>
      </c>
    </row>
    <row r="15" spans="1:21" x14ac:dyDescent="0.3">
      <c r="G15" s="114" t="s">
        <v>12</v>
      </c>
    </row>
    <row r="16" spans="1:21" hidden="1" x14ac:dyDescent="0.3"/>
    <row r="19" ht="26.25" customHeight="1" x14ac:dyDescent="0.3"/>
    <row r="22" ht="12.75" customHeight="1" x14ac:dyDescent="0.3"/>
    <row r="24" ht="12.75" customHeight="1" x14ac:dyDescent="0.3"/>
    <row r="26" ht="12.75" customHeight="1" x14ac:dyDescent="0.3"/>
    <row r="28" ht="12.75" customHeight="1" x14ac:dyDescent="0.3"/>
    <row r="36" spans="1:21" ht="108.75" customHeight="1" x14ac:dyDescent="0.3"/>
    <row r="37" spans="1:21" ht="19.5" customHeight="1" x14ac:dyDescent="0.3">
      <c r="A37" s="123" t="s">
        <v>12</v>
      </c>
      <c r="E37" s="561" t="s">
        <v>12</v>
      </c>
      <c r="F37" s="562"/>
      <c r="G37" s="135" t="s">
        <v>12</v>
      </c>
      <c r="H37" s="135"/>
      <c r="I37" s="135" t="s">
        <v>12</v>
      </c>
      <c r="J37" s="135"/>
      <c r="K37" s="135"/>
      <c r="L37" s="135"/>
      <c r="M37" s="136"/>
      <c r="T37" s="137"/>
      <c r="U37" s="137"/>
    </row>
    <row r="38" spans="1:21" ht="0.75" customHeight="1" x14ac:dyDescent="0.3">
      <c r="T38" s="137"/>
      <c r="U38" s="137"/>
    </row>
    <row r="39" spans="1:21" ht="6.75" hidden="1" customHeight="1" x14ac:dyDescent="0.3">
      <c r="T39" s="137"/>
      <c r="U39" s="137"/>
    </row>
    <row r="40" spans="1:21" ht="6.75" hidden="1" customHeight="1" x14ac:dyDescent="0.3">
      <c r="T40" s="137"/>
      <c r="U40" s="137"/>
    </row>
    <row r="41" spans="1:21" ht="6.75" customHeight="1" x14ac:dyDescent="0.3">
      <c r="T41" s="137"/>
      <c r="U41" s="137"/>
    </row>
    <row r="42" spans="1:21" ht="15" customHeight="1" x14ac:dyDescent="0.3">
      <c r="E42" s="561" t="s">
        <v>40</v>
      </c>
      <c r="F42" s="562"/>
      <c r="G42" s="135" t="s">
        <v>41</v>
      </c>
      <c r="H42" s="135"/>
      <c r="I42" s="135"/>
      <c r="J42" s="135"/>
      <c r="K42" s="135"/>
      <c r="L42" s="135"/>
      <c r="M42" s="136"/>
      <c r="T42" s="137"/>
      <c r="U42" s="137"/>
    </row>
    <row r="43" spans="1:21" ht="15" customHeight="1" x14ac:dyDescent="0.3">
      <c r="E43" s="514" t="s">
        <v>42</v>
      </c>
      <c r="F43" s="519"/>
      <c r="G43" s="135"/>
      <c r="H43" s="135"/>
      <c r="I43" s="135"/>
      <c r="J43" s="135"/>
      <c r="K43" s="135"/>
      <c r="L43" s="135"/>
      <c r="M43" s="136"/>
      <c r="T43" s="137"/>
      <c r="U43" s="137"/>
    </row>
    <row r="44" spans="1:21" ht="15" customHeight="1" x14ac:dyDescent="0.3">
      <c r="E44" s="520" t="s">
        <v>43</v>
      </c>
      <c r="F44" s="521"/>
      <c r="G44" s="135"/>
      <c r="H44" s="135"/>
      <c r="I44" s="135"/>
      <c r="J44" s="135"/>
      <c r="K44" s="135"/>
      <c r="L44" s="135"/>
      <c r="M44" s="136"/>
      <c r="T44" s="137"/>
      <c r="U44" s="137"/>
    </row>
    <row r="45" spans="1:21" x14ac:dyDescent="0.3">
      <c r="E45" s="519" t="s">
        <v>44</v>
      </c>
      <c r="F45" s="522"/>
      <c r="G45" s="138" t="s">
        <v>12</v>
      </c>
      <c r="H45" s="138" t="s">
        <v>12</v>
      </c>
      <c r="I45" s="138"/>
      <c r="J45" s="138"/>
      <c r="K45" s="138"/>
      <c r="L45" s="138"/>
      <c r="M45" s="138"/>
      <c r="N45" s="138" t="s">
        <v>12</v>
      </c>
      <c r="O45" s="138"/>
      <c r="P45" s="138" t="s">
        <v>12</v>
      </c>
      <c r="Q45" s="138"/>
      <c r="T45" s="137"/>
      <c r="U45" s="137"/>
    </row>
    <row r="46" spans="1:21" x14ac:dyDescent="0.3">
      <c r="E46" s="508" t="s">
        <v>45</v>
      </c>
      <c r="F46" s="508"/>
      <c r="G46" s="508"/>
      <c r="H46" s="508"/>
      <c r="I46" s="508"/>
      <c r="J46" s="508"/>
      <c r="K46" s="508"/>
      <c r="L46" s="508"/>
      <c r="M46" s="508"/>
      <c r="N46" s="508"/>
      <c r="O46" s="508"/>
      <c r="P46" s="508"/>
      <c r="Q46" s="518"/>
      <c r="R46" s="518"/>
      <c r="S46" s="518"/>
    </row>
    <row r="47" spans="1:21" x14ac:dyDescent="0.3">
      <c r="E47" s="124" t="s">
        <v>46</v>
      </c>
      <c r="F47" s="122"/>
    </row>
    <row r="48" spans="1:21" x14ac:dyDescent="0.3">
      <c r="E48" s="513" t="s">
        <v>47</v>
      </c>
      <c r="F48" s="517"/>
      <c r="G48" s="517"/>
      <c r="H48" s="517"/>
      <c r="I48" s="517"/>
      <c r="J48" s="517"/>
      <c r="K48" s="517"/>
      <c r="L48" s="517"/>
      <c r="M48" s="517"/>
      <c r="N48" s="517"/>
      <c r="O48" s="517"/>
      <c r="P48" s="517"/>
      <c r="Q48" s="517"/>
      <c r="R48" s="517"/>
      <c r="S48" s="517"/>
      <c r="T48" s="517"/>
      <c r="U48" s="517"/>
    </row>
    <row r="49" spans="5:19" x14ac:dyDescent="0.3">
      <c r="E49" s="124" t="s">
        <v>48</v>
      </c>
      <c r="F49" s="122"/>
    </row>
    <row r="50" spans="5:19" x14ac:dyDescent="0.3">
      <c r="E50" s="513" t="s">
        <v>49</v>
      </c>
      <c r="F50" s="518"/>
      <c r="G50" s="518"/>
      <c r="H50" s="518"/>
      <c r="I50" s="518"/>
      <c r="J50" s="518"/>
      <c r="K50" s="518"/>
      <c r="L50" s="518"/>
      <c r="M50" s="518"/>
      <c r="N50" s="518"/>
      <c r="O50" s="518"/>
      <c r="P50" s="518"/>
      <c r="Q50" s="518"/>
      <c r="R50" s="518"/>
      <c r="S50" s="518"/>
    </row>
    <row r="51" spans="5:19" x14ac:dyDescent="0.3">
      <c r="E51" s="124" t="s">
        <v>50</v>
      </c>
      <c r="F51" s="122"/>
    </row>
    <row r="52" spans="5:19" x14ac:dyDescent="0.3">
      <c r="E52" s="513" t="s">
        <v>51</v>
      </c>
      <c r="F52" s="518"/>
      <c r="G52" s="518"/>
      <c r="H52" s="518"/>
      <c r="I52" s="518"/>
      <c r="J52" s="518"/>
      <c r="K52" s="518"/>
      <c r="L52" s="518"/>
      <c r="M52" s="518"/>
      <c r="N52" s="518"/>
      <c r="O52" s="518"/>
      <c r="P52" s="518"/>
      <c r="Q52" s="518"/>
      <c r="R52" s="518"/>
      <c r="S52" s="518"/>
    </row>
    <row r="53" spans="5:19" x14ac:dyDescent="0.3">
      <c r="E53" s="124" t="s">
        <v>52</v>
      </c>
      <c r="F53" s="124"/>
    </row>
    <row r="54" spans="5:19" ht="15" customHeight="1" x14ac:dyDescent="0.3">
      <c r="E54" s="513" t="s">
        <v>53</v>
      </c>
      <c r="F54" s="513"/>
      <c r="G54" s="518"/>
      <c r="H54" s="518"/>
      <c r="I54" s="518"/>
      <c r="J54" s="518"/>
      <c r="K54" s="518"/>
      <c r="L54" s="518"/>
      <c r="M54" s="518"/>
      <c r="N54" s="518"/>
      <c r="O54" s="518"/>
      <c r="P54" s="518"/>
      <c r="Q54" s="518"/>
      <c r="R54" s="518"/>
      <c r="S54" s="518"/>
    </row>
  </sheetData>
  <mergeCells count="14">
    <mergeCell ref="E42:F42"/>
    <mergeCell ref="O1:R1"/>
    <mergeCell ref="L2:M5"/>
    <mergeCell ref="N2:U5"/>
    <mergeCell ref="N6:U12"/>
    <mergeCell ref="E37:F37"/>
    <mergeCell ref="E52:S52"/>
    <mergeCell ref="E54:S54"/>
    <mergeCell ref="E43:F43"/>
    <mergeCell ref="E44:F44"/>
    <mergeCell ref="E45:F45"/>
    <mergeCell ref="E46:S46"/>
    <mergeCell ref="E48:U48"/>
    <mergeCell ref="E50:S50"/>
  </mergeCells>
  <conditionalFormatting sqref="F2">
    <cfRule type="expression" dxfId="22" priority="1" stopIfTrue="1">
      <formula>$E$2&gt;0</formula>
    </cfRule>
    <cfRule type="expression" dxfId="21" priority="2" stopIfTrue="1">
      <formula>$E$2=0</formula>
    </cfRule>
  </conditionalFormatting>
  <conditionalFormatting sqref="F3">
    <cfRule type="expression" dxfId="20" priority="3" stopIfTrue="1">
      <formula>$E$3&gt;0</formula>
    </cfRule>
    <cfRule type="expression" dxfId="19" priority="4" stopIfTrue="1">
      <formula>$E$3=0</formula>
    </cfRule>
  </conditionalFormatting>
  <conditionalFormatting sqref="F4">
    <cfRule type="expression" dxfId="18" priority="5" stopIfTrue="1">
      <formula>$E$4&gt;0</formula>
    </cfRule>
    <cfRule type="expression" dxfId="17" priority="6" stopIfTrue="1">
      <formula>$E$4=0</formula>
    </cfRule>
  </conditionalFormatting>
  <conditionalFormatting sqref="F5">
    <cfRule type="expression" dxfId="16" priority="7" stopIfTrue="1">
      <formula>$E$5&gt;0</formula>
    </cfRule>
    <cfRule type="expression" dxfId="15" priority="8" stopIfTrue="1">
      <formula>$E$5=0</formula>
    </cfRule>
  </conditionalFormatting>
  <conditionalFormatting sqref="L13:M13">
    <cfRule type="cellIs" dxfId="14" priority="9" stopIfTrue="1" operator="greaterThan">
      <formula>0.5</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1"/>
  <sheetViews>
    <sheetView zoomScale="70" zoomScaleNormal="70" workbookViewId="0">
      <selection activeCell="K10" sqref="K10"/>
    </sheetView>
  </sheetViews>
  <sheetFormatPr baseColWidth="10" defaultColWidth="11.44140625" defaultRowHeight="14.4" x14ac:dyDescent="0.3"/>
  <cols>
    <col min="1" max="1" width="10.5546875" style="147" customWidth="1"/>
    <col min="2" max="2" width="103.33203125" style="147" customWidth="1"/>
    <col min="3" max="3" width="11.44140625" style="149"/>
    <col min="4" max="4" width="11.44140625" style="147"/>
    <col min="5" max="5" width="69" style="147" customWidth="1"/>
    <col min="6" max="6" width="10.109375" style="147" customWidth="1"/>
    <col min="7" max="7" width="12.5546875" style="147" customWidth="1"/>
    <col min="8" max="8" width="10.33203125" style="147" customWidth="1"/>
    <col min="9" max="9" width="7.6640625" style="147" customWidth="1"/>
    <col min="10" max="10" width="6" style="147" customWidth="1"/>
    <col min="11" max="14" width="11.44140625" style="147"/>
    <col min="15" max="15" width="21.109375" style="147" customWidth="1"/>
    <col min="16" max="16" width="28.33203125" style="147" customWidth="1"/>
    <col min="17" max="17" width="29" style="147" customWidth="1"/>
    <col min="18" max="18" width="5" style="147" customWidth="1"/>
    <col min="19" max="19" width="8.109375" style="147" customWidth="1"/>
    <col min="20" max="20" width="6" style="147" customWidth="1"/>
    <col min="21" max="21" width="1.88671875" style="147" customWidth="1"/>
    <col min="22" max="22" width="1" style="147" customWidth="1"/>
    <col min="23" max="23" width="5.109375" style="147" customWidth="1"/>
    <col min="24" max="24" width="6.109375" style="147" customWidth="1"/>
    <col min="25" max="16384" width="11.44140625" style="147"/>
  </cols>
  <sheetData>
    <row r="1" spans="1:26" s="139" customFormat="1" ht="15" thickBot="1" x14ac:dyDescent="0.35">
      <c r="A1" s="139" t="s">
        <v>12</v>
      </c>
      <c r="B1" s="140" t="s">
        <v>54</v>
      </c>
      <c r="C1" s="141" t="s">
        <v>55</v>
      </c>
      <c r="D1" s="141"/>
      <c r="E1" s="142" t="s">
        <v>7</v>
      </c>
      <c r="F1" s="142" t="s">
        <v>2</v>
      </c>
      <c r="G1" s="142" t="s">
        <v>3</v>
      </c>
      <c r="H1" s="142" t="s">
        <v>4</v>
      </c>
      <c r="I1" s="142" t="s">
        <v>56</v>
      </c>
      <c r="J1" s="142" t="s">
        <v>57</v>
      </c>
      <c r="K1" s="143" t="s">
        <v>58</v>
      </c>
      <c r="L1" s="144"/>
      <c r="M1" s="144"/>
      <c r="N1" s="144"/>
      <c r="O1" s="144"/>
      <c r="P1" s="145"/>
      <c r="Q1" s="144"/>
      <c r="R1" s="144"/>
      <c r="S1" s="141" t="s">
        <v>12</v>
      </c>
    </row>
    <row r="2" spans="1:26" ht="15" thickBot="1" x14ac:dyDescent="0.35">
      <c r="A2" s="146" t="s">
        <v>12</v>
      </c>
      <c r="B2" s="147" t="s">
        <v>490</v>
      </c>
      <c r="C2" s="148" t="s">
        <v>60</v>
      </c>
      <c r="D2" s="149"/>
      <c r="E2" s="150" t="s">
        <v>485</v>
      </c>
      <c r="F2" s="151">
        <f>SUM(F3:F10)</f>
        <v>7</v>
      </c>
      <c r="G2" s="151">
        <f>SUM(G3:G10)</f>
        <v>2</v>
      </c>
      <c r="H2" s="151">
        <f>SUM(H3:H10)</f>
        <v>3</v>
      </c>
      <c r="I2" s="151">
        <f>SUM(F2:H2)</f>
        <v>12</v>
      </c>
      <c r="J2" s="151">
        <f>SUM(J3:J10)/COUNTIF(J3:J10,"&gt;-1")</f>
        <v>4.0625</v>
      </c>
      <c r="K2" s="151"/>
      <c r="R2" s="152"/>
    </row>
    <row r="3" spans="1:26" ht="15" thickBot="1" x14ac:dyDescent="0.35">
      <c r="A3" s="146" t="s">
        <v>12</v>
      </c>
      <c r="B3" s="147" t="s">
        <v>491</v>
      </c>
      <c r="C3" s="148" t="s">
        <v>60</v>
      </c>
      <c r="E3" s="153" t="s">
        <v>492</v>
      </c>
      <c r="F3" s="154">
        <f>COUNTIF(C2,"Oui")</f>
        <v>1</v>
      </c>
      <c r="G3" s="154">
        <f>COUNTIF(C2,"Non")</f>
        <v>0</v>
      </c>
      <c r="H3" s="154">
        <f>COUNTIF(C2,"Pas")</f>
        <v>0</v>
      </c>
      <c r="I3" s="151">
        <f t="shared" ref="I3:I10" si="0">SUM(F3:H3)</f>
        <v>1</v>
      </c>
      <c r="J3" s="155">
        <f>IF(I3=H3,0,5*F3/SUM(F3,G3))</f>
        <v>5</v>
      </c>
      <c r="K3" s="153">
        <v>3</v>
      </c>
      <c r="R3" s="156"/>
    </row>
    <row r="4" spans="1:26" ht="15" thickBot="1" x14ac:dyDescent="0.35">
      <c r="A4" s="146" t="s">
        <v>12</v>
      </c>
      <c r="B4" s="147" t="s">
        <v>493</v>
      </c>
      <c r="C4" s="148" t="s">
        <v>69</v>
      </c>
      <c r="E4" s="153" t="s">
        <v>494</v>
      </c>
      <c r="F4" s="154">
        <f>COUNTIF(C3:C4,"Oui")</f>
        <v>1</v>
      </c>
      <c r="G4" s="154">
        <f>COUNTIF(C3:C4,"Non")</f>
        <v>0</v>
      </c>
      <c r="H4" s="154">
        <f>COUNTIF(C3:C4,"Pas")</f>
        <v>1</v>
      </c>
      <c r="I4" s="151">
        <f t="shared" si="0"/>
        <v>2</v>
      </c>
      <c r="J4" s="155">
        <f t="shared" ref="J4:J10" si="1">IF(I4=H4,0,5*F4/SUM(F4,G4))</f>
        <v>5</v>
      </c>
      <c r="K4" s="153">
        <v>3</v>
      </c>
      <c r="S4" s="157"/>
    </row>
    <row r="5" spans="1:26" ht="12.75" customHeight="1" thickBot="1" x14ac:dyDescent="0.35">
      <c r="A5" s="146" t="s">
        <v>12</v>
      </c>
      <c r="B5" s="147" t="s">
        <v>495</v>
      </c>
      <c r="C5" s="148" t="s">
        <v>69</v>
      </c>
      <c r="E5" s="153" t="s">
        <v>496</v>
      </c>
      <c r="F5" s="153">
        <f>COUNTIF(C5:C7,"Oui")</f>
        <v>1</v>
      </c>
      <c r="G5" s="153">
        <f>COUNTIF(C5:C7,"Non")</f>
        <v>1</v>
      </c>
      <c r="H5" s="153">
        <f>COUNTIF(C5:C7,"Pas")</f>
        <v>1</v>
      </c>
      <c r="I5" s="151">
        <f t="shared" si="0"/>
        <v>3</v>
      </c>
      <c r="J5" s="155">
        <f t="shared" si="1"/>
        <v>2.5</v>
      </c>
      <c r="K5" s="153">
        <v>3</v>
      </c>
      <c r="S5" s="157"/>
    </row>
    <row r="6" spans="1:26" ht="12.75" customHeight="1" thickBot="1" x14ac:dyDescent="0.35">
      <c r="A6" s="146" t="s">
        <v>12</v>
      </c>
      <c r="B6" s="147" t="s">
        <v>497</v>
      </c>
      <c r="C6" s="148" t="s">
        <v>60</v>
      </c>
      <c r="E6" s="153" t="s">
        <v>498</v>
      </c>
      <c r="F6" s="153">
        <f>COUNTIF(C8,"Oui")</f>
        <v>1</v>
      </c>
      <c r="G6" s="153">
        <f>COUNTIF(C8,"Non")</f>
        <v>0</v>
      </c>
      <c r="H6" s="153">
        <f>COUNTIF(C8,"Pas")</f>
        <v>0</v>
      </c>
      <c r="I6" s="151">
        <f t="shared" si="0"/>
        <v>1</v>
      </c>
      <c r="J6" s="155">
        <f t="shared" si="1"/>
        <v>5</v>
      </c>
      <c r="K6" s="153">
        <v>3</v>
      </c>
      <c r="S6" s="157"/>
    </row>
    <row r="7" spans="1:26" ht="14.25" customHeight="1" thickBot="1" x14ac:dyDescent="0.35">
      <c r="A7" s="146" t="s">
        <v>12</v>
      </c>
      <c r="B7" s="147" t="s">
        <v>499</v>
      </c>
      <c r="C7" s="148" t="s">
        <v>63</v>
      </c>
      <c r="E7" s="153" t="s">
        <v>500</v>
      </c>
      <c r="F7" s="153">
        <f>COUNTIF(C9:C10,"Oui")</f>
        <v>0</v>
      </c>
      <c r="G7" s="153">
        <f>COUNTIF(C9:C10,"Non")</f>
        <v>1</v>
      </c>
      <c r="H7" s="153">
        <f>COUNTIF(C9:C10,"Pas")</f>
        <v>1</v>
      </c>
      <c r="I7" s="151">
        <f t="shared" si="0"/>
        <v>2</v>
      </c>
      <c r="J7" s="155">
        <f t="shared" si="1"/>
        <v>0</v>
      </c>
      <c r="K7" s="153">
        <v>3</v>
      </c>
      <c r="S7" s="157"/>
    </row>
    <row r="8" spans="1:26" ht="12.75" customHeight="1" thickBot="1" x14ac:dyDescent="0.35">
      <c r="A8" s="146" t="s">
        <v>12</v>
      </c>
      <c r="B8" s="147" t="s">
        <v>501</v>
      </c>
      <c r="C8" s="148" t="s">
        <v>60</v>
      </c>
      <c r="E8" s="153" t="s">
        <v>502</v>
      </c>
      <c r="F8" s="153">
        <f>COUNTIF(C11,"Oui")</f>
        <v>1</v>
      </c>
      <c r="G8" s="153">
        <f>COUNTIF(C11,"Non")</f>
        <v>0</v>
      </c>
      <c r="H8" s="153">
        <f>COUNTIF(C11,"Pas")</f>
        <v>0</v>
      </c>
      <c r="I8" s="151">
        <f t="shared" si="0"/>
        <v>1</v>
      </c>
      <c r="J8" s="155">
        <f t="shared" si="1"/>
        <v>5</v>
      </c>
      <c r="K8" s="153">
        <v>3</v>
      </c>
      <c r="S8" s="157"/>
    </row>
    <row r="9" spans="1:26" ht="15" thickBot="1" x14ac:dyDescent="0.35">
      <c r="A9" s="146" t="s">
        <v>12</v>
      </c>
      <c r="B9" s="147" t="s">
        <v>503</v>
      </c>
      <c r="C9" s="148" t="s">
        <v>63</v>
      </c>
      <c r="E9" s="153" t="s">
        <v>504</v>
      </c>
      <c r="F9" s="153">
        <f>COUNTIF(C12,"Oui")</f>
        <v>1</v>
      </c>
      <c r="G9" s="153">
        <f>COUNTIF(C12,"Non")</f>
        <v>0</v>
      </c>
      <c r="H9" s="153">
        <f>COUNTIF(C12,"Pas")</f>
        <v>0</v>
      </c>
      <c r="I9" s="151">
        <f t="shared" si="0"/>
        <v>1</v>
      </c>
      <c r="J9" s="155">
        <f t="shared" si="1"/>
        <v>5</v>
      </c>
      <c r="K9" s="153">
        <v>3</v>
      </c>
      <c r="S9" s="157"/>
    </row>
    <row r="10" spans="1:26" ht="15" thickBot="1" x14ac:dyDescent="0.35">
      <c r="A10" s="146" t="s">
        <v>12</v>
      </c>
      <c r="B10" s="147" t="s">
        <v>505</v>
      </c>
      <c r="C10" s="148" t="s">
        <v>69</v>
      </c>
      <c r="E10" s="153" t="s">
        <v>506</v>
      </c>
      <c r="F10" s="153">
        <f>COUNTIF(C13,"Oui")</f>
        <v>1</v>
      </c>
      <c r="G10" s="153">
        <f>COUNTIF(C13,"Non")</f>
        <v>0</v>
      </c>
      <c r="H10" s="153">
        <f>COUNTIF(C13,"Pas")</f>
        <v>0</v>
      </c>
      <c r="I10" s="151">
        <f t="shared" si="0"/>
        <v>1</v>
      </c>
      <c r="J10" s="155">
        <f t="shared" si="1"/>
        <v>5</v>
      </c>
      <c r="K10" s="153">
        <v>3</v>
      </c>
      <c r="S10" s="157"/>
    </row>
    <row r="11" spans="1:26" ht="15" thickBot="1" x14ac:dyDescent="0.35">
      <c r="A11" s="146" t="s">
        <v>12</v>
      </c>
      <c r="B11" s="147" t="s">
        <v>507</v>
      </c>
      <c r="C11" s="148" t="s">
        <v>60</v>
      </c>
      <c r="E11" s="147">
        <f>COUNTIF(J3:J10,"&gt;-1")</f>
        <v>8</v>
      </c>
      <c r="J11" s="156"/>
      <c r="S11" s="157"/>
    </row>
    <row r="12" spans="1:26" ht="15" thickBot="1" x14ac:dyDescent="0.35">
      <c r="A12" s="158"/>
      <c r="B12" s="147" t="s">
        <v>508</v>
      </c>
      <c r="C12" s="148" t="s">
        <v>60</v>
      </c>
      <c r="J12" s="159"/>
      <c r="K12" s="160"/>
      <c r="L12" s="160"/>
      <c r="M12" s="160"/>
      <c r="N12" s="160"/>
      <c r="O12" s="160"/>
      <c r="P12" s="160"/>
      <c r="Q12" s="160"/>
      <c r="R12" s="160"/>
      <c r="S12" s="160"/>
      <c r="T12" s="160"/>
      <c r="U12" s="160"/>
      <c r="V12" s="160"/>
      <c r="W12" s="160"/>
      <c r="X12" s="160"/>
      <c r="Y12" s="160"/>
      <c r="Z12" s="160"/>
    </row>
    <row r="13" spans="1:26" ht="15" thickBot="1" x14ac:dyDescent="0.35">
      <c r="A13" s="139"/>
      <c r="B13" s="147" t="s">
        <v>509</v>
      </c>
      <c r="C13" s="148" t="s">
        <v>60</v>
      </c>
      <c r="J13" s="159"/>
      <c r="K13" s="160"/>
      <c r="L13" s="160"/>
      <c r="M13" s="160"/>
      <c r="N13" s="160"/>
      <c r="O13" s="160"/>
      <c r="P13" s="160"/>
      <c r="Q13" s="160"/>
      <c r="R13" s="160"/>
      <c r="S13" s="160"/>
      <c r="T13" s="160"/>
      <c r="U13" s="160"/>
      <c r="V13" s="160"/>
      <c r="W13" s="160"/>
      <c r="X13" s="160"/>
      <c r="Y13" s="160"/>
    </row>
    <row r="14" spans="1:26" x14ac:dyDescent="0.3">
      <c r="J14" s="159"/>
      <c r="K14" s="160"/>
      <c r="L14" s="160"/>
      <c r="M14" s="160"/>
      <c r="N14" s="160"/>
      <c r="O14" s="160"/>
      <c r="P14" s="160"/>
      <c r="Q14" s="160"/>
      <c r="R14" s="160"/>
      <c r="S14" s="160"/>
      <c r="T14" s="160"/>
      <c r="U14" s="160"/>
      <c r="V14" s="160"/>
      <c r="W14" s="160"/>
      <c r="X14" s="160"/>
      <c r="Y14" s="160"/>
    </row>
    <row r="15" spans="1:26" x14ac:dyDescent="0.3">
      <c r="J15" s="159"/>
      <c r="K15" s="159"/>
      <c r="L15" s="159"/>
      <c r="M15" s="159"/>
      <c r="N15" s="159"/>
      <c r="O15" s="159"/>
      <c r="P15" s="159"/>
      <c r="Q15" s="159"/>
      <c r="R15" s="159"/>
      <c r="S15" s="159"/>
      <c r="T15" s="159"/>
      <c r="U15" s="159"/>
      <c r="V15" s="159"/>
      <c r="W15" s="159"/>
      <c r="X15" s="159"/>
      <c r="Y15" s="159"/>
    </row>
    <row r="16" spans="1:26" x14ac:dyDescent="0.3">
      <c r="J16" s="159"/>
      <c r="K16" s="159"/>
      <c r="L16" s="159"/>
      <c r="M16" s="159"/>
      <c r="N16" s="159"/>
      <c r="O16" s="159"/>
      <c r="P16" s="159"/>
      <c r="Q16" s="159"/>
      <c r="R16" s="159"/>
      <c r="S16" s="159"/>
      <c r="T16" s="159"/>
      <c r="U16" s="159"/>
      <c r="V16" s="159"/>
      <c r="W16" s="159"/>
      <c r="X16" s="159"/>
      <c r="Y16" s="159"/>
    </row>
    <row r="17" spans="1:28" x14ac:dyDescent="0.3">
      <c r="J17" s="159"/>
      <c r="K17" s="159"/>
      <c r="L17" s="159"/>
      <c r="M17" s="159"/>
      <c r="N17" s="159"/>
      <c r="O17" s="159"/>
      <c r="P17" s="159"/>
      <c r="Q17" s="159"/>
      <c r="R17" s="159"/>
      <c r="S17" s="159"/>
      <c r="T17" s="159"/>
      <c r="U17" s="159"/>
      <c r="V17" s="159"/>
      <c r="W17" s="159"/>
      <c r="X17" s="159"/>
      <c r="Y17" s="159"/>
    </row>
    <row r="18" spans="1:28" x14ac:dyDescent="0.3">
      <c r="J18" s="159"/>
      <c r="K18" s="159"/>
      <c r="L18" s="159"/>
      <c r="M18" s="159"/>
      <c r="N18" s="159"/>
      <c r="O18" s="159"/>
      <c r="P18" s="159"/>
      <c r="Q18" s="159"/>
      <c r="R18" s="159"/>
      <c r="S18" s="159"/>
      <c r="T18" s="159"/>
      <c r="U18" s="159"/>
      <c r="V18" s="159"/>
      <c r="W18" s="159"/>
      <c r="X18" s="159"/>
      <c r="Y18" s="159"/>
    </row>
    <row r="19" spans="1:28" x14ac:dyDescent="0.3">
      <c r="J19" s="159"/>
      <c r="K19" s="159"/>
      <c r="L19" s="159"/>
      <c r="M19" s="159"/>
      <c r="N19" s="159"/>
      <c r="O19" s="159"/>
      <c r="P19" s="159"/>
      <c r="Q19" s="159"/>
      <c r="R19" s="159"/>
      <c r="S19" s="159"/>
      <c r="T19" s="159"/>
      <c r="U19" s="159"/>
      <c r="V19" s="159"/>
      <c r="W19" s="159"/>
      <c r="X19" s="159"/>
      <c r="Y19" s="159"/>
      <c r="Z19" s="159"/>
      <c r="AA19" s="159"/>
      <c r="AB19" s="159"/>
    </row>
    <row r="20" spans="1:28" x14ac:dyDescent="0.3">
      <c r="J20" s="159" t="s">
        <v>12</v>
      </c>
      <c r="K20" s="159"/>
      <c r="L20" s="159"/>
      <c r="M20" s="159"/>
      <c r="N20" s="159"/>
      <c r="O20" s="159"/>
      <c r="P20" s="159"/>
      <c r="Q20" s="159"/>
      <c r="R20" s="159"/>
      <c r="S20" s="159"/>
      <c r="T20" s="159"/>
      <c r="U20" s="159"/>
      <c r="V20" s="159"/>
      <c r="W20" s="159"/>
      <c r="X20" s="159"/>
      <c r="Y20" s="159"/>
      <c r="Z20" s="159"/>
      <c r="AA20" s="159"/>
      <c r="AB20" s="159"/>
    </row>
    <row r="21" spans="1:28" x14ac:dyDescent="0.3">
      <c r="J21" s="159"/>
      <c r="K21" s="159"/>
      <c r="L21" s="159"/>
      <c r="M21" s="159"/>
      <c r="N21" s="159"/>
      <c r="O21" s="159"/>
      <c r="P21" s="159"/>
      <c r="Q21" s="159"/>
      <c r="R21" s="159"/>
      <c r="S21" s="159"/>
      <c r="T21" s="159"/>
      <c r="U21" s="159"/>
      <c r="V21" s="159"/>
      <c r="W21" s="159"/>
      <c r="X21" s="159"/>
      <c r="Y21" s="159"/>
      <c r="Z21" s="159"/>
      <c r="AA21" s="159"/>
      <c r="AB21" s="159"/>
    </row>
    <row r="22" spans="1:28" x14ac:dyDescent="0.3">
      <c r="J22" s="160"/>
      <c r="K22" s="160"/>
      <c r="L22" s="160"/>
      <c r="M22" s="160"/>
      <c r="N22" s="160"/>
      <c r="O22" s="160"/>
      <c r="P22" s="160"/>
      <c r="Q22" s="160"/>
      <c r="R22" s="160"/>
      <c r="S22" s="160"/>
      <c r="T22" s="160"/>
      <c r="U22" s="160"/>
      <c r="V22" s="160"/>
      <c r="W22" s="160"/>
      <c r="X22" s="160"/>
      <c r="Y22" s="160"/>
      <c r="Z22" s="160"/>
      <c r="AA22" s="160"/>
      <c r="AB22" s="160"/>
    </row>
    <row r="23" spans="1:28" x14ac:dyDescent="0.3">
      <c r="J23" s="156"/>
      <c r="Q23" s="161"/>
      <c r="R23" s="161"/>
    </row>
    <row r="24" spans="1:28" x14ac:dyDescent="0.3">
      <c r="J24" s="161"/>
      <c r="K24" s="161"/>
    </row>
    <row r="25" spans="1:28" x14ac:dyDescent="0.3">
      <c r="T25" s="161"/>
      <c r="U25" s="161"/>
      <c r="V25" s="161"/>
    </row>
    <row r="26" spans="1:28" x14ac:dyDescent="0.3">
      <c r="A26" s="161"/>
      <c r="D26" s="161"/>
      <c r="E26" s="161"/>
      <c r="F26" s="161"/>
      <c r="G26" s="161"/>
      <c r="H26" s="161"/>
      <c r="I26" s="161"/>
      <c r="J26" s="161"/>
      <c r="K26" s="161"/>
      <c r="L26" s="161"/>
      <c r="M26" s="161"/>
      <c r="N26" s="161"/>
      <c r="O26" s="161"/>
    </row>
    <row r="27" spans="1:28" x14ac:dyDescent="0.3">
      <c r="C27" s="147"/>
    </row>
    <row r="28" spans="1:28" x14ac:dyDescent="0.3">
      <c r="A28" s="161"/>
    </row>
    <row r="29" spans="1:28" x14ac:dyDescent="0.3">
      <c r="A29" s="160"/>
      <c r="C29" s="160"/>
      <c r="D29" s="160"/>
      <c r="E29" s="160"/>
      <c r="F29" s="160"/>
      <c r="G29" s="160"/>
      <c r="H29" s="160"/>
      <c r="I29" s="160"/>
      <c r="J29" s="160"/>
      <c r="K29" s="160"/>
      <c r="L29" s="160"/>
      <c r="M29" s="160"/>
      <c r="N29" s="160"/>
      <c r="O29" s="160"/>
      <c r="P29" s="160"/>
      <c r="Q29" s="160"/>
      <c r="R29" s="160"/>
      <c r="S29" s="160"/>
    </row>
    <row r="30" spans="1:28" x14ac:dyDescent="0.3">
      <c r="A30" s="161"/>
      <c r="B30" s="161"/>
    </row>
    <row r="31" spans="1:28" x14ac:dyDescent="0.3">
      <c r="A31" s="160"/>
      <c r="C31" s="147"/>
    </row>
    <row r="32" spans="1:28" x14ac:dyDescent="0.3">
      <c r="A32" s="161"/>
    </row>
    <row r="33" spans="1:33" x14ac:dyDescent="0.3">
      <c r="A33" s="160"/>
      <c r="B33" s="160"/>
      <c r="C33" s="147"/>
    </row>
    <row r="34" spans="1:33" x14ac:dyDescent="0.3">
      <c r="A34" s="161"/>
      <c r="D34" s="161"/>
      <c r="E34" s="161"/>
      <c r="F34" s="161"/>
      <c r="G34" s="161"/>
      <c r="H34" s="161"/>
      <c r="I34" s="161"/>
    </row>
    <row r="35" spans="1:33" x14ac:dyDescent="0.3">
      <c r="A35" s="160"/>
      <c r="C35" s="160"/>
      <c r="D35" s="160"/>
      <c r="E35" s="160"/>
      <c r="F35" s="160"/>
      <c r="G35" s="160"/>
      <c r="H35" s="160"/>
      <c r="I35" s="160"/>
    </row>
    <row r="37" spans="1:33" x14ac:dyDescent="0.3">
      <c r="A37" s="162"/>
      <c r="C37" s="163"/>
      <c r="D37" s="162"/>
      <c r="E37" s="162"/>
      <c r="F37" s="162"/>
      <c r="G37" s="162"/>
      <c r="H37" s="162"/>
      <c r="I37" s="162"/>
      <c r="J37" s="162"/>
      <c r="K37" s="162"/>
      <c r="L37" s="162"/>
      <c r="M37" s="162"/>
      <c r="N37" s="162"/>
      <c r="O37" s="162"/>
      <c r="P37" s="162"/>
      <c r="Q37" s="162"/>
      <c r="R37" s="162"/>
      <c r="S37" s="162"/>
      <c r="T37" s="162"/>
      <c r="U37" s="162"/>
      <c r="V37" s="162"/>
      <c r="W37" s="162"/>
      <c r="X37" s="162"/>
      <c r="Y37" s="162"/>
      <c r="Z37" s="162"/>
      <c r="AA37" s="162"/>
      <c r="AB37" s="162"/>
      <c r="AC37" s="162"/>
      <c r="AD37" s="162"/>
      <c r="AE37" s="162"/>
      <c r="AF37" s="162"/>
      <c r="AG37" s="162"/>
    </row>
    <row r="38" spans="1:33" x14ac:dyDescent="0.3">
      <c r="B38" s="161"/>
    </row>
    <row r="39" spans="1:33" x14ac:dyDescent="0.3">
      <c r="B39" s="160"/>
    </row>
    <row r="41" spans="1:33" x14ac:dyDescent="0.3">
      <c r="B41" s="162"/>
    </row>
  </sheetData>
  <dataValidations count="1">
    <dataValidation type="list" allowBlank="1" showInputMessage="1" showErrorMessage="1" sqref="C2:C13">
      <formula1>"Oui,Non,Pas"</formula1>
    </dataValidation>
  </dataValidations>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7"/>
  <sheetViews>
    <sheetView topLeftCell="C1" zoomScale="85" zoomScaleNormal="85" workbookViewId="0">
      <selection activeCell="K10" sqref="K10"/>
    </sheetView>
  </sheetViews>
  <sheetFormatPr baseColWidth="10" defaultColWidth="11.44140625" defaultRowHeight="14.4" x14ac:dyDescent="0.3"/>
  <cols>
    <col min="1" max="1" width="10.5546875" style="172" customWidth="1"/>
    <col min="2" max="2" width="103.33203125" style="172" customWidth="1"/>
    <col min="3" max="3" width="11.44140625" style="187"/>
    <col min="4" max="4" width="11.44140625" style="172"/>
    <col min="5" max="5" width="69" style="172" customWidth="1"/>
    <col min="6" max="6" width="10.109375" style="172" customWidth="1"/>
    <col min="7" max="7" width="12.5546875" style="172" customWidth="1"/>
    <col min="8" max="8" width="10.33203125" style="172" customWidth="1"/>
    <col min="9" max="9" width="7.6640625" style="172" customWidth="1"/>
    <col min="10" max="10" width="6" style="172" customWidth="1"/>
    <col min="11" max="14" width="11.44140625" style="172"/>
    <col min="15" max="15" width="21.109375" style="172" customWidth="1"/>
    <col min="16" max="16" width="28.33203125" style="172" customWidth="1"/>
    <col min="17" max="17" width="29" style="172" customWidth="1"/>
    <col min="18" max="18" width="5" style="172" customWidth="1"/>
    <col min="19" max="19" width="8.109375" style="172" customWidth="1"/>
    <col min="20" max="20" width="6" style="172" customWidth="1"/>
    <col min="21" max="21" width="1.88671875" style="172" customWidth="1"/>
    <col min="22" max="22" width="1" style="172" customWidth="1"/>
    <col min="23" max="23" width="5.109375" style="172" customWidth="1"/>
    <col min="24" max="24" width="6.109375" style="172" customWidth="1"/>
    <col min="25" max="16384" width="11.44140625" style="172"/>
  </cols>
  <sheetData>
    <row r="1" spans="1:26" s="164" customFormat="1" ht="15" thickBot="1" x14ac:dyDescent="0.35">
      <c r="A1" s="164" t="s">
        <v>12</v>
      </c>
      <c r="B1" s="165" t="s">
        <v>54</v>
      </c>
      <c r="C1" s="166" t="s">
        <v>55</v>
      </c>
      <c r="D1" s="166"/>
      <c r="E1" s="167" t="s">
        <v>7</v>
      </c>
      <c r="F1" s="167" t="s">
        <v>2</v>
      </c>
      <c r="G1" s="167" t="s">
        <v>3</v>
      </c>
      <c r="H1" s="167" t="s">
        <v>4</v>
      </c>
      <c r="I1" s="167" t="s">
        <v>56</v>
      </c>
      <c r="J1" s="167" t="s">
        <v>57</v>
      </c>
      <c r="K1" s="168" t="s">
        <v>58</v>
      </c>
      <c r="L1" s="169"/>
      <c r="M1" s="169"/>
      <c r="N1" s="169"/>
      <c r="O1" s="169"/>
      <c r="P1" s="170"/>
      <c r="Q1" s="169"/>
      <c r="R1" s="169"/>
      <c r="S1" s="166" t="s">
        <v>12</v>
      </c>
    </row>
    <row r="2" spans="1:26" ht="15" thickBot="1" x14ac:dyDescent="0.35">
      <c r="A2" s="171" t="s">
        <v>12</v>
      </c>
      <c r="B2" s="172" t="s">
        <v>510</v>
      </c>
      <c r="C2" s="173" t="s">
        <v>63</v>
      </c>
      <c r="D2" s="174"/>
      <c r="E2" s="175" t="s">
        <v>487</v>
      </c>
      <c r="F2" s="176">
        <f>SUM(F3:F8)</f>
        <v>7</v>
      </c>
      <c r="G2" s="176">
        <f>SUM(G3:G8)</f>
        <v>12</v>
      </c>
      <c r="H2" s="176">
        <f>SUM(H3:H8)</f>
        <v>3</v>
      </c>
      <c r="I2" s="176">
        <f>SUM(F2:H2)</f>
        <v>22</v>
      </c>
      <c r="J2" s="176">
        <f>SUM(J3:J8)/COUNTIF(J3:J8,"&gt;-1")</f>
        <v>1.75</v>
      </c>
      <c r="K2" s="176">
        <v>3</v>
      </c>
      <c r="L2" s="177"/>
      <c r="M2" s="177"/>
      <c r="N2" s="177"/>
      <c r="O2" s="177"/>
      <c r="P2" s="177"/>
      <c r="Q2" s="177"/>
      <c r="R2" s="178"/>
      <c r="S2" s="177"/>
    </row>
    <row r="3" spans="1:26" ht="15" thickBot="1" x14ac:dyDescent="0.35">
      <c r="A3" s="146" t="s">
        <v>12</v>
      </c>
      <c r="B3" s="172" t="s">
        <v>511</v>
      </c>
      <c r="C3" s="173" t="s">
        <v>60</v>
      </c>
      <c r="D3" s="177"/>
      <c r="E3" s="179" t="s">
        <v>512</v>
      </c>
      <c r="F3" s="180">
        <f>COUNTIF(C2:C3,"Oui")</f>
        <v>1</v>
      </c>
      <c r="G3" s="180">
        <f>COUNTIF(C2:C3,"Non")</f>
        <v>1</v>
      </c>
      <c r="H3" s="180">
        <f>COUNTIF(C2:C3,"Pas")</f>
        <v>0</v>
      </c>
      <c r="I3" s="180">
        <f>SUM(F3:H3)</f>
        <v>2</v>
      </c>
      <c r="J3" s="181">
        <f>IF(I3=H3,0,5*F3/SUM(F3,G3))</f>
        <v>2.5</v>
      </c>
      <c r="K3" s="182">
        <v>3</v>
      </c>
      <c r="L3" s="177"/>
      <c r="M3" s="177"/>
      <c r="N3" s="177"/>
      <c r="O3" s="177"/>
      <c r="P3" s="177"/>
      <c r="Q3" s="177"/>
      <c r="R3" s="183"/>
      <c r="S3" s="177"/>
    </row>
    <row r="4" spans="1:26" ht="15" thickBot="1" x14ac:dyDescent="0.35">
      <c r="A4" s="146" t="s">
        <v>12</v>
      </c>
      <c r="B4" s="172" t="s">
        <v>513</v>
      </c>
      <c r="C4" s="173" t="s">
        <v>63</v>
      </c>
      <c r="E4" s="179" t="s">
        <v>514</v>
      </c>
      <c r="F4" s="180">
        <f>COUNTIF(C4:C8,"Oui")</f>
        <v>1</v>
      </c>
      <c r="G4" s="184">
        <f>COUNTIF(C4:C8,"Non")</f>
        <v>3</v>
      </c>
      <c r="H4" s="184">
        <f>COUNTIF(C4:C8,"Pas")</f>
        <v>1</v>
      </c>
      <c r="I4" s="180">
        <f t="shared" ref="I4:I8" si="0">SUM(F4:H4)</f>
        <v>5</v>
      </c>
      <c r="J4" s="181">
        <f t="shared" ref="J4:J8" si="1">IF(I4=H4,0,5*F4/SUM(F4,G4))</f>
        <v>1.25</v>
      </c>
      <c r="K4" s="179">
        <v>3</v>
      </c>
      <c r="S4" s="157"/>
    </row>
    <row r="5" spans="1:26" ht="12.75" customHeight="1" thickBot="1" x14ac:dyDescent="0.35">
      <c r="A5" s="146" t="s">
        <v>12</v>
      </c>
      <c r="B5" s="172" t="s">
        <v>515</v>
      </c>
      <c r="C5" s="173" t="s">
        <v>60</v>
      </c>
      <c r="E5" s="179" t="s">
        <v>516</v>
      </c>
      <c r="F5" s="179">
        <f>COUNTIF(C9:C13,"Oui")</f>
        <v>1</v>
      </c>
      <c r="G5" s="179">
        <f>COUNTIF(C9:C13,"Non")</f>
        <v>3</v>
      </c>
      <c r="H5" s="179">
        <f>COUNTIF(C9:C13,"Pas")</f>
        <v>1</v>
      </c>
      <c r="I5" s="180">
        <f t="shared" si="0"/>
        <v>5</v>
      </c>
      <c r="J5" s="181">
        <f t="shared" si="1"/>
        <v>1.25</v>
      </c>
      <c r="K5" s="179">
        <v>3</v>
      </c>
      <c r="S5" s="157"/>
    </row>
    <row r="6" spans="1:26" ht="12.75" customHeight="1" thickBot="1" x14ac:dyDescent="0.35">
      <c r="A6" s="146" t="s">
        <v>12</v>
      </c>
      <c r="B6" s="172" t="s">
        <v>517</v>
      </c>
      <c r="C6" s="173" t="s">
        <v>69</v>
      </c>
      <c r="E6" s="179" t="s">
        <v>518</v>
      </c>
      <c r="F6" s="179">
        <f>COUNTIF(C14:C19,"Oui")</f>
        <v>3</v>
      </c>
      <c r="G6" s="179">
        <f>COUNTIF(C14:C19,"Non")</f>
        <v>2</v>
      </c>
      <c r="H6" s="179">
        <f>COUNTIF(C14:C19,"Pas")</f>
        <v>1</v>
      </c>
      <c r="I6" s="180">
        <f t="shared" si="0"/>
        <v>6</v>
      </c>
      <c r="J6" s="181">
        <f t="shared" si="1"/>
        <v>3</v>
      </c>
      <c r="K6" s="179">
        <v>3</v>
      </c>
      <c r="S6" s="157"/>
    </row>
    <row r="7" spans="1:26" ht="14.25" customHeight="1" thickBot="1" x14ac:dyDescent="0.35">
      <c r="A7" s="146" t="s">
        <v>12</v>
      </c>
      <c r="B7" s="172" t="s">
        <v>519</v>
      </c>
      <c r="C7" s="173" t="s">
        <v>63</v>
      </c>
      <c r="E7" s="179" t="s">
        <v>520</v>
      </c>
      <c r="F7" s="179">
        <f>COUNTIF(C20:C21,"Oui")</f>
        <v>1</v>
      </c>
      <c r="G7" s="179">
        <f>COUNTIF(C20:C21,"Non")</f>
        <v>1</v>
      </c>
      <c r="H7" s="179">
        <f>COUNTIF(C20:C21,"Pas")</f>
        <v>0</v>
      </c>
      <c r="I7" s="180">
        <f t="shared" si="0"/>
        <v>2</v>
      </c>
      <c r="J7" s="181">
        <f t="shared" si="1"/>
        <v>2.5</v>
      </c>
      <c r="K7" s="179">
        <v>3</v>
      </c>
      <c r="S7" s="157"/>
    </row>
    <row r="8" spans="1:26" ht="12.75" customHeight="1" thickBot="1" x14ac:dyDescent="0.35">
      <c r="A8" s="146" t="s">
        <v>12</v>
      </c>
      <c r="B8" s="172" t="s">
        <v>521</v>
      </c>
      <c r="C8" s="173" t="s">
        <v>63</v>
      </c>
      <c r="E8" s="179" t="s">
        <v>522</v>
      </c>
      <c r="F8" s="179">
        <f>COUNTIF(C22:C23,"Oui")</f>
        <v>0</v>
      </c>
      <c r="G8" s="179">
        <f>COUNTIF(C22:C23,"Non")</f>
        <v>2</v>
      </c>
      <c r="H8" s="179">
        <f>COUNTIF(C22:C23,"Pas")</f>
        <v>0</v>
      </c>
      <c r="I8" s="180">
        <f t="shared" si="0"/>
        <v>2</v>
      </c>
      <c r="J8" s="181">
        <f t="shared" si="1"/>
        <v>0</v>
      </c>
      <c r="K8" s="179">
        <v>3</v>
      </c>
      <c r="S8" s="157"/>
    </row>
    <row r="9" spans="1:26" ht="15" thickBot="1" x14ac:dyDescent="0.35">
      <c r="A9" s="146" t="s">
        <v>12</v>
      </c>
      <c r="B9" s="172" t="s">
        <v>523</v>
      </c>
      <c r="C9" s="173" t="s">
        <v>63</v>
      </c>
      <c r="E9" s="172">
        <f>COUNTIF(J3:J8,"&gt;-1")</f>
        <v>6</v>
      </c>
      <c r="S9" s="157"/>
    </row>
    <row r="10" spans="1:26" ht="15" thickBot="1" x14ac:dyDescent="0.35">
      <c r="A10" s="146" t="s">
        <v>12</v>
      </c>
      <c r="B10" s="172" t="s">
        <v>524</v>
      </c>
      <c r="C10" s="173" t="s">
        <v>63</v>
      </c>
      <c r="S10" s="157"/>
    </row>
    <row r="11" spans="1:26" ht="15" thickBot="1" x14ac:dyDescent="0.35">
      <c r="A11" s="146" t="s">
        <v>12</v>
      </c>
      <c r="B11" s="172" t="s">
        <v>525</v>
      </c>
      <c r="C11" s="173" t="s">
        <v>69</v>
      </c>
      <c r="J11" s="156"/>
      <c r="S11" s="157"/>
    </row>
    <row r="12" spans="1:26" ht="15" thickBot="1" x14ac:dyDescent="0.35">
      <c r="A12" s="185"/>
      <c r="B12" s="172" t="s">
        <v>526</v>
      </c>
      <c r="C12" s="173" t="s">
        <v>63</v>
      </c>
      <c r="D12" s="177"/>
      <c r="E12" s="177"/>
      <c r="F12" s="177"/>
      <c r="G12" s="177"/>
      <c r="H12" s="177"/>
      <c r="I12" s="177"/>
      <c r="J12" s="563"/>
      <c r="K12" s="565"/>
      <c r="L12" s="565"/>
      <c r="M12" s="565"/>
      <c r="N12" s="565"/>
      <c r="O12" s="565"/>
      <c r="P12" s="565"/>
      <c r="Q12" s="565"/>
      <c r="R12" s="565"/>
      <c r="S12" s="564"/>
      <c r="T12" s="564"/>
      <c r="U12" s="564"/>
      <c r="V12" s="564"/>
      <c r="W12" s="564"/>
      <c r="X12" s="564"/>
      <c r="Y12" s="564"/>
      <c r="Z12" s="564"/>
    </row>
    <row r="13" spans="1:26" ht="15" thickBot="1" x14ac:dyDescent="0.35">
      <c r="A13" s="164"/>
      <c r="B13" s="172" t="s">
        <v>527</v>
      </c>
      <c r="C13" s="173" t="s">
        <v>60</v>
      </c>
      <c r="D13" s="177"/>
      <c r="E13" s="177"/>
      <c r="F13" s="177"/>
      <c r="G13" s="177"/>
      <c r="H13" s="177"/>
      <c r="I13" s="177"/>
      <c r="J13" s="563"/>
      <c r="K13" s="565"/>
      <c r="L13" s="565"/>
      <c r="M13" s="565"/>
      <c r="N13" s="565"/>
      <c r="O13" s="565"/>
      <c r="P13" s="565"/>
      <c r="Q13" s="565"/>
      <c r="R13" s="565"/>
      <c r="S13" s="565"/>
      <c r="T13" s="565"/>
      <c r="U13" s="565"/>
      <c r="V13" s="565"/>
      <c r="W13" s="565"/>
      <c r="X13" s="565"/>
      <c r="Y13" s="565"/>
    </row>
    <row r="14" spans="1:26" ht="15" thickBot="1" x14ac:dyDescent="0.35">
      <c r="A14" s="164"/>
      <c r="B14" s="172" t="s">
        <v>528</v>
      </c>
      <c r="C14" s="173" t="s">
        <v>63</v>
      </c>
      <c r="J14" s="563"/>
      <c r="K14" s="565"/>
      <c r="L14" s="565"/>
      <c r="M14" s="565"/>
      <c r="N14" s="565"/>
      <c r="O14" s="565"/>
      <c r="P14" s="565"/>
      <c r="Q14" s="565"/>
      <c r="R14" s="565"/>
      <c r="S14" s="565"/>
      <c r="T14" s="565"/>
      <c r="U14" s="565"/>
      <c r="V14" s="565"/>
      <c r="W14" s="565"/>
      <c r="X14" s="565"/>
      <c r="Y14" s="565"/>
    </row>
    <row r="15" spans="1:26" ht="15" thickBot="1" x14ac:dyDescent="0.35">
      <c r="A15" s="164"/>
      <c r="B15" s="172" t="s">
        <v>529</v>
      </c>
      <c r="C15" s="173" t="s">
        <v>60</v>
      </c>
      <c r="J15" s="563"/>
      <c r="K15" s="563"/>
      <c r="L15" s="563"/>
      <c r="M15" s="563"/>
      <c r="N15" s="563"/>
      <c r="O15" s="563"/>
      <c r="P15" s="563"/>
      <c r="Q15" s="563"/>
      <c r="R15" s="563"/>
      <c r="S15" s="563"/>
      <c r="T15" s="563"/>
      <c r="U15" s="563"/>
      <c r="V15" s="563"/>
      <c r="W15" s="563"/>
      <c r="X15" s="563"/>
      <c r="Y15" s="563"/>
    </row>
    <row r="16" spans="1:26" ht="15" thickBot="1" x14ac:dyDescent="0.35">
      <c r="A16" s="164"/>
      <c r="B16" s="172" t="s">
        <v>530</v>
      </c>
      <c r="C16" s="173" t="s">
        <v>60</v>
      </c>
      <c r="J16" s="563"/>
      <c r="K16" s="563"/>
      <c r="L16" s="563"/>
      <c r="M16" s="563"/>
      <c r="N16" s="563"/>
      <c r="O16" s="563"/>
      <c r="P16" s="563"/>
      <c r="Q16" s="563"/>
      <c r="R16" s="563"/>
      <c r="S16" s="563"/>
      <c r="T16" s="563"/>
      <c r="U16" s="563"/>
      <c r="V16" s="563"/>
      <c r="W16" s="563"/>
      <c r="X16" s="563"/>
      <c r="Y16" s="563"/>
    </row>
    <row r="17" spans="1:28" ht="15" thickBot="1" x14ac:dyDescent="0.35">
      <c r="A17" s="164"/>
      <c r="B17" s="172" t="s">
        <v>531</v>
      </c>
      <c r="C17" s="173" t="s">
        <v>69</v>
      </c>
      <c r="J17" s="563"/>
      <c r="K17" s="563"/>
      <c r="L17" s="563"/>
      <c r="M17" s="563"/>
      <c r="N17" s="563"/>
      <c r="O17" s="563"/>
      <c r="P17" s="563"/>
      <c r="Q17" s="563"/>
      <c r="R17" s="563"/>
      <c r="S17" s="563"/>
      <c r="T17" s="563"/>
      <c r="U17" s="563"/>
      <c r="V17" s="563"/>
      <c r="W17" s="563"/>
      <c r="X17" s="563"/>
      <c r="Y17" s="563"/>
    </row>
    <row r="18" spans="1:28" ht="15" thickBot="1" x14ac:dyDescent="0.35">
      <c r="A18" s="164"/>
      <c r="B18" s="172" t="s">
        <v>532</v>
      </c>
      <c r="C18" s="173" t="s">
        <v>60</v>
      </c>
      <c r="J18" s="563"/>
      <c r="K18" s="563"/>
      <c r="L18" s="563"/>
      <c r="M18" s="563"/>
      <c r="N18" s="563"/>
      <c r="O18" s="563"/>
      <c r="P18" s="563"/>
      <c r="Q18" s="563"/>
      <c r="R18" s="563"/>
      <c r="S18" s="563"/>
      <c r="T18" s="563"/>
      <c r="U18" s="563"/>
      <c r="V18" s="563"/>
      <c r="W18" s="563"/>
      <c r="X18" s="563"/>
      <c r="Y18" s="563"/>
    </row>
    <row r="19" spans="1:28" ht="15" thickBot="1" x14ac:dyDescent="0.35">
      <c r="A19" s="164"/>
      <c r="B19" s="172" t="s">
        <v>533</v>
      </c>
      <c r="C19" s="173" t="s">
        <v>63</v>
      </c>
      <c r="J19" s="563"/>
      <c r="K19" s="563"/>
      <c r="L19" s="563"/>
      <c r="M19" s="563"/>
      <c r="N19" s="563"/>
      <c r="O19" s="563"/>
      <c r="P19" s="563"/>
      <c r="Q19" s="563"/>
      <c r="R19" s="563"/>
      <c r="S19" s="563"/>
      <c r="T19" s="563"/>
      <c r="U19" s="563"/>
      <c r="V19" s="563"/>
      <c r="W19" s="563"/>
      <c r="X19" s="563"/>
      <c r="Y19" s="563"/>
      <c r="Z19" s="563"/>
      <c r="AA19" s="563"/>
      <c r="AB19" s="563"/>
    </row>
    <row r="20" spans="1:28" ht="15" thickBot="1" x14ac:dyDescent="0.35">
      <c r="A20" s="164"/>
      <c r="B20" s="172" t="s">
        <v>534</v>
      </c>
      <c r="C20" s="173" t="s">
        <v>60</v>
      </c>
      <c r="J20" s="563" t="s">
        <v>12</v>
      </c>
      <c r="K20" s="563"/>
      <c r="L20" s="563"/>
      <c r="M20" s="563"/>
      <c r="N20" s="563"/>
      <c r="O20" s="563"/>
      <c r="P20" s="563"/>
      <c r="Q20" s="563"/>
      <c r="R20" s="563"/>
      <c r="S20" s="563"/>
      <c r="T20" s="563"/>
      <c r="U20" s="563"/>
      <c r="V20" s="563"/>
      <c r="W20" s="563"/>
      <c r="X20" s="563"/>
      <c r="Y20" s="563"/>
      <c r="Z20" s="563"/>
      <c r="AA20" s="563"/>
      <c r="AB20" s="563"/>
    </row>
    <row r="21" spans="1:28" ht="15" thickBot="1" x14ac:dyDescent="0.35">
      <c r="A21" s="164"/>
      <c r="B21" s="172" t="s">
        <v>535</v>
      </c>
      <c r="C21" s="173" t="s">
        <v>63</v>
      </c>
      <c r="J21" s="563"/>
      <c r="K21" s="563"/>
      <c r="L21" s="563"/>
      <c r="M21" s="563"/>
      <c r="N21" s="563"/>
      <c r="O21" s="563"/>
      <c r="P21" s="563"/>
      <c r="Q21" s="563"/>
      <c r="R21" s="563"/>
      <c r="S21" s="563"/>
      <c r="T21" s="563"/>
      <c r="U21" s="563"/>
      <c r="V21" s="563"/>
      <c r="W21" s="563"/>
      <c r="X21" s="563"/>
      <c r="Y21" s="563"/>
      <c r="Z21" s="563"/>
      <c r="AA21" s="563"/>
      <c r="AB21" s="563"/>
    </row>
    <row r="22" spans="1:28" ht="15" thickBot="1" x14ac:dyDescent="0.35">
      <c r="A22" s="164"/>
      <c r="B22" s="172" t="s">
        <v>536</v>
      </c>
      <c r="C22" s="173" t="s">
        <v>63</v>
      </c>
      <c r="J22" s="564"/>
      <c r="K22" s="564"/>
      <c r="L22" s="564"/>
      <c r="M22" s="564"/>
      <c r="N22" s="564"/>
      <c r="O22" s="564"/>
      <c r="P22" s="564"/>
      <c r="Q22" s="564"/>
      <c r="R22" s="564"/>
      <c r="S22" s="564"/>
      <c r="T22" s="564"/>
      <c r="U22" s="564"/>
      <c r="V22" s="564"/>
      <c r="W22" s="564"/>
      <c r="X22" s="564"/>
      <c r="Y22" s="564"/>
      <c r="Z22" s="564"/>
      <c r="AA22" s="564"/>
      <c r="AB22" s="564"/>
    </row>
    <row r="23" spans="1:28" ht="15" thickBot="1" x14ac:dyDescent="0.35">
      <c r="A23" s="164"/>
      <c r="B23" s="172" t="s">
        <v>537</v>
      </c>
      <c r="C23" s="173" t="s">
        <v>63</v>
      </c>
      <c r="J23" s="156"/>
      <c r="Q23" s="186"/>
      <c r="R23" s="186"/>
    </row>
    <row r="24" spans="1:28" x14ac:dyDescent="0.3">
      <c r="J24" s="186"/>
      <c r="K24" s="186"/>
    </row>
    <row r="25" spans="1:28" x14ac:dyDescent="0.3">
      <c r="T25" s="186"/>
      <c r="U25" s="186"/>
      <c r="V25" s="186"/>
    </row>
    <row r="26" spans="1:28" x14ac:dyDescent="0.3">
      <c r="A26" s="186"/>
      <c r="D26" s="186"/>
      <c r="E26" s="186"/>
      <c r="F26" s="186"/>
      <c r="G26" s="186"/>
      <c r="H26" s="186"/>
      <c r="I26" s="186"/>
      <c r="J26" s="186"/>
      <c r="K26" s="186"/>
      <c r="L26" s="186"/>
      <c r="M26" s="186"/>
      <c r="N26" s="186"/>
      <c r="O26" s="186"/>
    </row>
    <row r="27" spans="1:28" x14ac:dyDescent="0.3">
      <c r="A27" s="177"/>
      <c r="B27" s="172" t="s">
        <v>12</v>
      </c>
      <c r="C27" s="177"/>
      <c r="D27" s="177"/>
      <c r="E27" s="177"/>
      <c r="F27" s="177"/>
      <c r="G27" s="177"/>
      <c r="H27" s="177"/>
      <c r="I27" s="177"/>
      <c r="J27" s="177"/>
      <c r="K27" s="177"/>
      <c r="L27" s="177"/>
      <c r="M27" s="177"/>
      <c r="N27" s="177"/>
      <c r="T27" s="177"/>
      <c r="U27" s="177"/>
    </row>
    <row r="28" spans="1:28" x14ac:dyDescent="0.3">
      <c r="A28" s="186"/>
    </row>
    <row r="29" spans="1:28" x14ac:dyDescent="0.3">
      <c r="A29" s="188"/>
      <c r="C29" s="160"/>
      <c r="D29" s="160"/>
      <c r="E29" s="160"/>
      <c r="F29" s="160"/>
      <c r="G29" s="160"/>
      <c r="H29" s="160"/>
      <c r="I29" s="160"/>
      <c r="J29" s="160"/>
      <c r="K29" s="160"/>
      <c r="L29" s="160"/>
      <c r="M29" s="160"/>
      <c r="N29" s="160"/>
      <c r="O29" s="160"/>
      <c r="P29" s="160"/>
      <c r="Q29" s="160"/>
      <c r="R29" s="160"/>
      <c r="S29" s="160"/>
    </row>
    <row r="30" spans="1:28" x14ac:dyDescent="0.3">
      <c r="A30" s="186"/>
    </row>
    <row r="31" spans="1:28" x14ac:dyDescent="0.3">
      <c r="A31" s="188"/>
      <c r="C31" s="172"/>
    </row>
    <row r="32" spans="1:28" x14ac:dyDescent="0.3">
      <c r="A32" s="186"/>
      <c r="B32" s="177"/>
    </row>
    <row r="33" spans="1:33" x14ac:dyDescent="0.3">
      <c r="A33" s="188"/>
      <c r="B33" s="177"/>
      <c r="C33" s="172"/>
    </row>
    <row r="34" spans="1:33" x14ac:dyDescent="0.3">
      <c r="A34" s="186"/>
      <c r="D34" s="186"/>
      <c r="E34" s="186"/>
      <c r="F34" s="186"/>
      <c r="G34" s="186"/>
      <c r="H34" s="186"/>
      <c r="I34" s="186"/>
    </row>
    <row r="35" spans="1:33" x14ac:dyDescent="0.3">
      <c r="A35" s="188"/>
      <c r="C35" s="188"/>
      <c r="D35" s="188"/>
      <c r="E35" s="188"/>
      <c r="F35" s="188"/>
      <c r="G35" s="188"/>
      <c r="H35" s="188"/>
      <c r="I35" s="188"/>
    </row>
    <row r="37" spans="1:33" x14ac:dyDescent="0.3">
      <c r="A37" s="162"/>
      <c r="C37" s="189"/>
      <c r="D37" s="162"/>
      <c r="E37" s="162"/>
      <c r="F37" s="162"/>
      <c r="G37" s="162"/>
      <c r="H37" s="162"/>
      <c r="I37" s="162"/>
      <c r="J37" s="162"/>
      <c r="K37" s="162"/>
      <c r="L37" s="162"/>
      <c r="M37" s="162"/>
      <c r="N37" s="162"/>
      <c r="O37" s="162"/>
      <c r="P37" s="162"/>
      <c r="Q37" s="162"/>
      <c r="R37" s="162"/>
      <c r="S37" s="162"/>
      <c r="T37" s="162"/>
      <c r="U37" s="162"/>
      <c r="V37" s="162"/>
      <c r="W37" s="162"/>
      <c r="X37" s="162"/>
      <c r="Y37" s="162"/>
      <c r="Z37" s="162"/>
      <c r="AA37" s="162"/>
      <c r="AB37" s="162"/>
      <c r="AC37" s="162"/>
      <c r="AD37" s="162"/>
      <c r="AE37" s="162"/>
      <c r="AF37" s="162"/>
      <c r="AG37" s="162"/>
    </row>
    <row r="46" spans="1:33" x14ac:dyDescent="0.3">
      <c r="B46" s="186"/>
    </row>
    <row r="47" spans="1:33" x14ac:dyDescent="0.3">
      <c r="B47" s="177"/>
    </row>
    <row r="49" spans="2:2" x14ac:dyDescent="0.3">
      <c r="B49" s="160"/>
    </row>
    <row r="54" spans="2:2" x14ac:dyDescent="0.3">
      <c r="B54" s="186"/>
    </row>
    <row r="55" spans="2:2" x14ac:dyDescent="0.3">
      <c r="B55" s="188"/>
    </row>
    <row r="57" spans="2:2" x14ac:dyDescent="0.3">
      <c r="B57" s="162"/>
    </row>
  </sheetData>
  <mergeCells count="11">
    <mergeCell ref="J17:Y17"/>
    <mergeCell ref="J12:Z12"/>
    <mergeCell ref="J13:Y13"/>
    <mergeCell ref="J14:Y14"/>
    <mergeCell ref="J15:Y15"/>
    <mergeCell ref="J16:Y16"/>
    <mergeCell ref="J18:Y18"/>
    <mergeCell ref="J19:AB19"/>
    <mergeCell ref="J20:AB20"/>
    <mergeCell ref="J21:AB21"/>
    <mergeCell ref="J22:AB22"/>
  </mergeCells>
  <dataValidations count="1">
    <dataValidation type="list" allowBlank="1" showInputMessage="1" showErrorMessage="1" sqref="C2:C23">
      <formula1>"Oui,Non,Pas"</formula1>
    </dataValidation>
  </dataValidations>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4"/>
  <sheetViews>
    <sheetView zoomScale="85" zoomScaleNormal="85" workbookViewId="0">
      <selection activeCell="K10" sqref="K10"/>
    </sheetView>
  </sheetViews>
  <sheetFormatPr baseColWidth="10" defaultColWidth="11.44140625" defaultRowHeight="14.4" x14ac:dyDescent="0.3"/>
  <cols>
    <col min="1" max="1" width="10.5546875" style="172" customWidth="1"/>
    <col min="2" max="2" width="103.33203125" style="172" customWidth="1"/>
    <col min="3" max="3" width="11.44140625" style="205"/>
    <col min="4" max="4" width="11.44140625" style="172"/>
    <col min="5" max="5" width="69" style="172" customWidth="1"/>
    <col min="6" max="6" width="10.109375" style="172" customWidth="1"/>
    <col min="7" max="7" width="12.5546875" style="172" customWidth="1"/>
    <col min="8" max="8" width="10.33203125" style="172" customWidth="1"/>
    <col min="9" max="9" width="7.6640625" style="172" customWidth="1"/>
    <col min="10" max="10" width="6" style="172" customWidth="1"/>
    <col min="11" max="14" width="11.44140625" style="172"/>
    <col min="15" max="15" width="21.109375" style="172" customWidth="1"/>
    <col min="16" max="16" width="28.33203125" style="172" customWidth="1"/>
    <col min="17" max="17" width="29" style="172" customWidth="1"/>
    <col min="18" max="18" width="5" style="172" customWidth="1"/>
    <col min="19" max="19" width="8.109375" style="172" customWidth="1"/>
    <col min="20" max="20" width="6" style="172" customWidth="1"/>
    <col min="21" max="21" width="1.88671875" style="172" customWidth="1"/>
    <col min="22" max="22" width="1" style="172" customWidth="1"/>
    <col min="23" max="23" width="5.109375" style="172" customWidth="1"/>
    <col min="24" max="24" width="6.109375" style="172" customWidth="1"/>
    <col min="25" max="16384" width="11.44140625" style="172"/>
  </cols>
  <sheetData>
    <row r="1" spans="1:26" s="164" customFormat="1" ht="15" thickBot="1" x14ac:dyDescent="0.35">
      <c r="A1" s="164" t="s">
        <v>12</v>
      </c>
      <c r="B1" s="190" t="s">
        <v>54</v>
      </c>
      <c r="C1" s="191" t="s">
        <v>55</v>
      </c>
      <c r="D1" s="191"/>
      <c r="E1" s="192" t="s">
        <v>7</v>
      </c>
      <c r="F1" s="192" t="s">
        <v>2</v>
      </c>
      <c r="G1" s="192" t="s">
        <v>3</v>
      </c>
      <c r="H1" s="192" t="s">
        <v>4</v>
      </c>
      <c r="I1" s="192" t="s">
        <v>56</v>
      </c>
      <c r="J1" s="192" t="s">
        <v>57</v>
      </c>
      <c r="K1" s="193" t="s">
        <v>58</v>
      </c>
      <c r="L1" s="194"/>
      <c r="M1" s="194"/>
      <c r="N1" s="194"/>
      <c r="O1" s="194"/>
      <c r="P1" s="195"/>
      <c r="Q1" s="194"/>
      <c r="R1" s="194"/>
      <c r="S1" s="191" t="s">
        <v>12</v>
      </c>
    </row>
    <row r="2" spans="1:26" ht="15" thickBot="1" x14ac:dyDescent="0.35">
      <c r="A2" s="171" t="s">
        <v>12</v>
      </c>
      <c r="B2" s="172" t="s">
        <v>538</v>
      </c>
      <c r="C2" s="196" t="s">
        <v>63</v>
      </c>
      <c r="D2" s="197"/>
      <c r="E2" s="198" t="s">
        <v>488</v>
      </c>
      <c r="F2" s="199">
        <f>SUM(F3:F13)</f>
        <v>24</v>
      </c>
      <c r="G2" s="199">
        <f>SUM(G3:G13)</f>
        <v>4</v>
      </c>
      <c r="H2" s="199">
        <f>SUM(H3:H13)</f>
        <v>1</v>
      </c>
      <c r="I2" s="199">
        <f>SUM(F2:H2)</f>
        <v>29</v>
      </c>
      <c r="J2" s="199">
        <f>SUM(J3:J13)/COUNTIF(J3:J13,"&gt;-1")</f>
        <v>4.2424242424242431</v>
      </c>
      <c r="K2" s="199"/>
      <c r="L2" s="177"/>
      <c r="M2" s="177"/>
      <c r="N2" s="177"/>
      <c r="O2" s="177"/>
      <c r="P2" s="177"/>
      <c r="Q2" s="177"/>
      <c r="R2" s="200"/>
      <c r="S2" s="177"/>
    </row>
    <row r="3" spans="1:26" ht="15" thickBot="1" x14ac:dyDescent="0.35">
      <c r="A3" s="146" t="s">
        <v>12</v>
      </c>
      <c r="B3" s="172" t="s">
        <v>539</v>
      </c>
      <c r="C3" s="196" t="s">
        <v>60</v>
      </c>
      <c r="D3" s="177"/>
      <c r="E3" s="201" t="s">
        <v>540</v>
      </c>
      <c r="F3" s="202">
        <f>COUNTIF(C2:C3,"Oui")</f>
        <v>1</v>
      </c>
      <c r="G3" s="202">
        <f>COUNTIF(C2:C3,"Non")</f>
        <v>1</v>
      </c>
      <c r="H3" s="202">
        <f>COUNTIF(C2:C3,"Pas")</f>
        <v>0</v>
      </c>
      <c r="I3" s="199">
        <f t="shared" ref="I3:I13" si="0">SUM(F3:H3)</f>
        <v>2</v>
      </c>
      <c r="J3" s="181">
        <f>IF(I3=H3,0,5*F3/SUM(F3,G3))</f>
        <v>2.5</v>
      </c>
      <c r="K3" s="182">
        <v>3</v>
      </c>
      <c r="L3" s="177"/>
      <c r="M3" s="177"/>
      <c r="N3" s="177"/>
      <c r="O3" s="177"/>
      <c r="P3" s="177"/>
      <c r="Q3" s="177"/>
      <c r="R3" s="183"/>
      <c r="S3" s="177"/>
    </row>
    <row r="4" spans="1:26" ht="15" thickBot="1" x14ac:dyDescent="0.35">
      <c r="A4" s="146" t="s">
        <v>12</v>
      </c>
      <c r="B4" s="172" t="s">
        <v>541</v>
      </c>
      <c r="C4" s="196" t="s">
        <v>69</v>
      </c>
      <c r="E4" s="179" t="s">
        <v>542</v>
      </c>
      <c r="F4" s="202">
        <f>COUNTIF(C4:C6,"Oui")</f>
        <v>1</v>
      </c>
      <c r="G4" s="203">
        <f>COUNTIF(C4:C6,"Non")</f>
        <v>1</v>
      </c>
      <c r="H4" s="203">
        <f>COUNTIF(C4:C6,"Pas")</f>
        <v>1</v>
      </c>
      <c r="I4" s="199">
        <f t="shared" si="0"/>
        <v>3</v>
      </c>
      <c r="J4" s="181">
        <f t="shared" ref="J4:J13" si="1">IF(I4=H4,0,5*F4/SUM(F4,G4))</f>
        <v>2.5</v>
      </c>
      <c r="K4" s="179">
        <v>3</v>
      </c>
      <c r="S4" s="157"/>
    </row>
    <row r="5" spans="1:26" ht="12.75" customHeight="1" thickBot="1" x14ac:dyDescent="0.35">
      <c r="A5" s="146" t="s">
        <v>12</v>
      </c>
      <c r="B5" s="172" t="s">
        <v>543</v>
      </c>
      <c r="C5" s="196" t="s">
        <v>63</v>
      </c>
      <c r="E5" s="179" t="s">
        <v>544</v>
      </c>
      <c r="F5" s="202">
        <f>COUNTIF(C7:C9,"Oui")</f>
        <v>1</v>
      </c>
      <c r="G5" s="203">
        <f>COUNTIF(C7:C9,"Non")</f>
        <v>2</v>
      </c>
      <c r="H5" s="203">
        <f>COUNTIF(C7:C9,"Pas")</f>
        <v>0</v>
      </c>
      <c r="I5" s="199">
        <f t="shared" si="0"/>
        <v>3</v>
      </c>
      <c r="J5" s="181">
        <f t="shared" si="1"/>
        <v>1.6666666666666667</v>
      </c>
      <c r="K5" s="179">
        <v>3</v>
      </c>
      <c r="S5" s="157"/>
    </row>
    <row r="6" spans="1:26" ht="12.75" customHeight="1" thickBot="1" x14ac:dyDescent="0.35">
      <c r="A6" s="146" t="s">
        <v>12</v>
      </c>
      <c r="B6" s="172" t="s">
        <v>545</v>
      </c>
      <c r="C6" s="196" t="s">
        <v>60</v>
      </c>
      <c r="E6" s="179" t="s">
        <v>546</v>
      </c>
      <c r="F6" s="202">
        <f>COUNTIF(C10:C12,"Oui")</f>
        <v>3</v>
      </c>
      <c r="G6" s="203">
        <f>COUNTIF(C10:C12,"Non")</f>
        <v>0</v>
      </c>
      <c r="H6" s="203">
        <f>COUNTIF(C10:C12,"Pas")</f>
        <v>0</v>
      </c>
      <c r="I6" s="199">
        <f t="shared" si="0"/>
        <v>3</v>
      </c>
      <c r="J6" s="181">
        <f t="shared" si="1"/>
        <v>5</v>
      </c>
      <c r="K6" s="179">
        <v>3</v>
      </c>
      <c r="S6" s="157"/>
    </row>
    <row r="7" spans="1:26" ht="14.25" customHeight="1" thickBot="1" x14ac:dyDescent="0.35">
      <c r="A7" s="146" t="s">
        <v>12</v>
      </c>
      <c r="B7" s="172" t="s">
        <v>547</v>
      </c>
      <c r="C7" s="196" t="s">
        <v>63</v>
      </c>
      <c r="E7" s="179" t="s">
        <v>548</v>
      </c>
      <c r="F7" s="202">
        <f>COUNTIF(C13:C15,"Oui")</f>
        <v>3</v>
      </c>
      <c r="G7" s="203">
        <f>COUNTIF(C13:C15,"Non")</f>
        <v>0</v>
      </c>
      <c r="H7" s="203">
        <f>COUNTIF(C13:C15,"Pas")</f>
        <v>0</v>
      </c>
      <c r="I7" s="199">
        <f t="shared" si="0"/>
        <v>3</v>
      </c>
      <c r="J7" s="181">
        <f t="shared" si="1"/>
        <v>5</v>
      </c>
      <c r="K7" s="179">
        <v>3</v>
      </c>
      <c r="S7" s="157"/>
    </row>
    <row r="8" spans="1:26" ht="12.75" customHeight="1" thickBot="1" x14ac:dyDescent="0.35">
      <c r="A8" s="146" t="s">
        <v>12</v>
      </c>
      <c r="B8" s="172" t="s">
        <v>549</v>
      </c>
      <c r="C8" s="196" t="s">
        <v>60</v>
      </c>
      <c r="E8" s="179" t="s">
        <v>550</v>
      </c>
      <c r="F8" s="202">
        <f>COUNTIF(C16:C17,"Oui")</f>
        <v>2</v>
      </c>
      <c r="G8" s="203">
        <f>COUNTIF(C16:C17,"Non")</f>
        <v>0</v>
      </c>
      <c r="H8" s="203">
        <f>COUNTIF(C16:C17,"Pas")</f>
        <v>0</v>
      </c>
      <c r="I8" s="199">
        <f t="shared" si="0"/>
        <v>2</v>
      </c>
      <c r="J8" s="181">
        <f t="shared" si="1"/>
        <v>5</v>
      </c>
      <c r="K8" s="179">
        <v>3</v>
      </c>
      <c r="S8" s="157"/>
    </row>
    <row r="9" spans="1:26" ht="15" thickBot="1" x14ac:dyDescent="0.35">
      <c r="A9" s="146" t="s">
        <v>12</v>
      </c>
      <c r="B9" s="172" t="s">
        <v>551</v>
      </c>
      <c r="C9" s="196" t="s">
        <v>63</v>
      </c>
      <c r="E9" s="179" t="s">
        <v>552</v>
      </c>
      <c r="F9" s="202">
        <f>COUNTIF(C18:C20,"Oui")</f>
        <v>3</v>
      </c>
      <c r="G9" s="203">
        <f>COUNTIF(C18:C20,"Non")</f>
        <v>0</v>
      </c>
      <c r="H9" s="203">
        <f>COUNTIF(C18:C20,"Pas")</f>
        <v>0</v>
      </c>
      <c r="I9" s="199">
        <f t="shared" si="0"/>
        <v>3</v>
      </c>
      <c r="J9" s="181">
        <f t="shared" si="1"/>
        <v>5</v>
      </c>
      <c r="K9" s="179">
        <v>3</v>
      </c>
      <c r="S9" s="157"/>
    </row>
    <row r="10" spans="1:26" ht="15" thickBot="1" x14ac:dyDescent="0.35">
      <c r="A10" s="146" t="s">
        <v>12</v>
      </c>
      <c r="B10" s="172" t="s">
        <v>553</v>
      </c>
      <c r="C10" s="196" t="s">
        <v>60</v>
      </c>
      <c r="E10" s="179" t="s">
        <v>554</v>
      </c>
      <c r="F10" s="202">
        <f>COUNTIF(C21:C23,"Oui")</f>
        <v>3</v>
      </c>
      <c r="G10" s="203">
        <f>COUNTIF(C21:C23,"Non")</f>
        <v>0</v>
      </c>
      <c r="H10" s="203">
        <f>COUNTIF(C21:C23,"Pas")</f>
        <v>0</v>
      </c>
      <c r="I10" s="199">
        <f t="shared" si="0"/>
        <v>3</v>
      </c>
      <c r="J10" s="181">
        <f t="shared" si="1"/>
        <v>5</v>
      </c>
      <c r="K10" s="179">
        <v>3</v>
      </c>
      <c r="S10" s="157"/>
    </row>
    <row r="11" spans="1:26" ht="15" thickBot="1" x14ac:dyDescent="0.35">
      <c r="A11" s="146" t="s">
        <v>12</v>
      </c>
      <c r="B11" s="172" t="s">
        <v>555</v>
      </c>
      <c r="C11" s="196" t="s">
        <v>60</v>
      </c>
      <c r="E11" s="179" t="s">
        <v>556</v>
      </c>
      <c r="F11" s="202">
        <f>COUNTIF(C24:C25,"Oui")</f>
        <v>2</v>
      </c>
      <c r="G11" s="203">
        <f>COUNTIF(C24:C25,"Non")</f>
        <v>0</v>
      </c>
      <c r="H11" s="203">
        <f>COUNTIF(C24:C25,"Pas")</f>
        <v>0</v>
      </c>
      <c r="I11" s="199">
        <f t="shared" si="0"/>
        <v>2</v>
      </c>
      <c r="J11" s="181">
        <f t="shared" si="1"/>
        <v>5</v>
      </c>
      <c r="K11" s="179">
        <v>3</v>
      </c>
      <c r="S11" s="157"/>
    </row>
    <row r="12" spans="1:26" ht="15" thickBot="1" x14ac:dyDescent="0.35">
      <c r="A12" s="204"/>
      <c r="B12" s="172" t="s">
        <v>557</v>
      </c>
      <c r="C12" s="196" t="s">
        <v>60</v>
      </c>
      <c r="D12" s="177"/>
      <c r="E12" s="179" t="s">
        <v>558</v>
      </c>
      <c r="F12" s="202">
        <f>COUNTIF(C26:C28,"Oui")</f>
        <v>3</v>
      </c>
      <c r="G12" s="203">
        <f>COUNTIF(C26:C28,"Non")</f>
        <v>0</v>
      </c>
      <c r="H12" s="203">
        <f>COUNTIF(C26:C28,"Pas")</f>
        <v>0</v>
      </c>
      <c r="I12" s="199">
        <f t="shared" si="0"/>
        <v>3</v>
      </c>
      <c r="J12" s="181">
        <f t="shared" si="1"/>
        <v>5</v>
      </c>
      <c r="K12" s="179">
        <v>3</v>
      </c>
      <c r="L12" s="160"/>
      <c r="M12" s="160"/>
      <c r="N12" s="160"/>
      <c r="O12" s="160"/>
      <c r="P12" s="160"/>
      <c r="Q12" s="160"/>
      <c r="R12" s="160"/>
      <c r="S12" s="160"/>
      <c r="T12" s="160"/>
      <c r="U12" s="160"/>
      <c r="V12" s="160"/>
      <c r="W12" s="160"/>
      <c r="X12" s="160"/>
      <c r="Y12" s="160"/>
      <c r="Z12" s="160"/>
    </row>
    <row r="13" spans="1:26" ht="15" thickBot="1" x14ac:dyDescent="0.35">
      <c r="A13" s="164"/>
      <c r="B13" s="172" t="s">
        <v>559</v>
      </c>
      <c r="C13" s="196" t="s">
        <v>60</v>
      </c>
      <c r="D13" s="177"/>
      <c r="E13" s="179" t="s">
        <v>560</v>
      </c>
      <c r="F13" s="202">
        <f>COUNTIF(C29:C30,"Oui")</f>
        <v>2</v>
      </c>
      <c r="G13" s="203">
        <f>COUNTIF(C29:C30,"Non")</f>
        <v>0</v>
      </c>
      <c r="H13" s="203">
        <f>COUNTIF(C29:C30,"Pas")</f>
        <v>0</v>
      </c>
      <c r="I13" s="199">
        <f t="shared" si="0"/>
        <v>2</v>
      </c>
      <c r="J13" s="181">
        <f t="shared" si="1"/>
        <v>5</v>
      </c>
      <c r="K13" s="179">
        <v>3</v>
      </c>
      <c r="L13" s="160"/>
      <c r="M13" s="160"/>
      <c r="N13" s="160"/>
      <c r="O13" s="160"/>
      <c r="P13" s="160"/>
      <c r="Q13" s="160"/>
      <c r="R13" s="160"/>
      <c r="S13" s="160"/>
      <c r="T13" s="160"/>
      <c r="U13" s="160"/>
      <c r="V13" s="160"/>
      <c r="W13" s="160"/>
      <c r="X13" s="160"/>
      <c r="Y13" s="160"/>
    </row>
    <row r="14" spans="1:26" ht="15" thickBot="1" x14ac:dyDescent="0.35">
      <c r="A14" s="164"/>
      <c r="B14" s="172" t="s">
        <v>561</v>
      </c>
      <c r="C14" s="196" t="s">
        <v>60</v>
      </c>
      <c r="E14" s="172">
        <f>COUNTIF(J3:J13,"&gt;-1")</f>
        <v>11</v>
      </c>
      <c r="J14" s="563"/>
      <c r="K14" s="565"/>
      <c r="L14" s="565"/>
      <c r="M14" s="565"/>
      <c r="N14" s="565"/>
      <c r="O14" s="565"/>
      <c r="P14" s="565"/>
      <c r="Q14" s="565"/>
      <c r="R14" s="565"/>
      <c r="S14" s="565"/>
      <c r="T14" s="565"/>
      <c r="U14" s="565"/>
      <c r="V14" s="565"/>
      <c r="W14" s="565"/>
      <c r="X14" s="565"/>
      <c r="Y14" s="565"/>
    </row>
    <row r="15" spans="1:26" ht="15" thickBot="1" x14ac:dyDescent="0.35">
      <c r="A15" s="164"/>
      <c r="B15" s="172" t="s">
        <v>562</v>
      </c>
      <c r="C15" s="196" t="s">
        <v>60</v>
      </c>
      <c r="J15" s="563"/>
      <c r="K15" s="563"/>
      <c r="L15" s="563"/>
      <c r="M15" s="563"/>
      <c r="N15" s="563"/>
      <c r="O15" s="563"/>
      <c r="P15" s="563"/>
      <c r="Q15" s="563"/>
      <c r="R15" s="563"/>
      <c r="S15" s="563"/>
      <c r="T15" s="563"/>
      <c r="U15" s="563"/>
      <c r="V15" s="563"/>
      <c r="W15" s="563"/>
      <c r="X15" s="563"/>
      <c r="Y15" s="563"/>
    </row>
    <row r="16" spans="1:26" ht="15" thickBot="1" x14ac:dyDescent="0.35">
      <c r="A16" s="164"/>
      <c r="B16" s="172" t="s">
        <v>563</v>
      </c>
      <c r="C16" s="196" t="s">
        <v>60</v>
      </c>
      <c r="J16" s="563"/>
      <c r="K16" s="563"/>
      <c r="L16" s="563"/>
      <c r="M16" s="563"/>
      <c r="N16" s="563"/>
      <c r="O16" s="563"/>
      <c r="P16" s="563"/>
      <c r="Q16" s="563"/>
      <c r="R16" s="563"/>
      <c r="S16" s="563"/>
      <c r="T16" s="563"/>
      <c r="U16" s="563"/>
      <c r="V16" s="563"/>
      <c r="W16" s="563"/>
      <c r="X16" s="563"/>
      <c r="Y16" s="563"/>
    </row>
    <row r="17" spans="1:28" ht="15" thickBot="1" x14ac:dyDescent="0.35">
      <c r="A17" s="164"/>
      <c r="B17" s="172" t="s">
        <v>564</v>
      </c>
      <c r="C17" s="196" t="s">
        <v>60</v>
      </c>
      <c r="J17" s="563"/>
      <c r="K17" s="563"/>
      <c r="L17" s="563"/>
      <c r="M17" s="563"/>
      <c r="N17" s="563"/>
      <c r="O17" s="563"/>
      <c r="P17" s="563"/>
      <c r="Q17" s="563"/>
      <c r="R17" s="563"/>
      <c r="S17" s="563"/>
      <c r="T17" s="563"/>
      <c r="U17" s="563"/>
      <c r="V17" s="563"/>
      <c r="W17" s="563"/>
      <c r="X17" s="563"/>
      <c r="Y17" s="563"/>
    </row>
    <row r="18" spans="1:28" ht="15" thickBot="1" x14ac:dyDescent="0.35">
      <c r="A18" s="164"/>
      <c r="B18" s="172" t="s">
        <v>565</v>
      </c>
      <c r="C18" s="196" t="s">
        <v>60</v>
      </c>
      <c r="J18" s="563"/>
      <c r="K18" s="563"/>
      <c r="L18" s="563"/>
      <c r="M18" s="563"/>
      <c r="N18" s="563"/>
      <c r="O18" s="563"/>
      <c r="P18" s="563"/>
      <c r="Q18" s="563"/>
      <c r="R18" s="563"/>
      <c r="S18" s="563"/>
      <c r="T18" s="563"/>
      <c r="U18" s="563"/>
      <c r="V18" s="563"/>
      <c r="W18" s="563"/>
      <c r="X18" s="563"/>
      <c r="Y18" s="563"/>
    </row>
    <row r="19" spans="1:28" ht="15" thickBot="1" x14ac:dyDescent="0.35">
      <c r="A19" s="164"/>
      <c r="B19" s="172" t="s">
        <v>566</v>
      </c>
      <c r="C19" s="196" t="s">
        <v>60</v>
      </c>
      <c r="J19" s="563"/>
      <c r="K19" s="563"/>
      <c r="L19" s="563"/>
      <c r="M19" s="563"/>
      <c r="N19" s="563"/>
      <c r="O19" s="563"/>
      <c r="P19" s="563"/>
      <c r="Q19" s="563"/>
      <c r="R19" s="563"/>
      <c r="S19" s="563"/>
      <c r="T19" s="563"/>
      <c r="U19" s="563"/>
      <c r="V19" s="563"/>
      <c r="W19" s="563"/>
      <c r="X19" s="563"/>
      <c r="Y19" s="563"/>
      <c r="Z19" s="563"/>
      <c r="AA19" s="563"/>
      <c r="AB19" s="563"/>
    </row>
    <row r="20" spans="1:28" ht="15" thickBot="1" x14ac:dyDescent="0.35">
      <c r="A20" s="164"/>
      <c r="B20" s="172" t="s">
        <v>567</v>
      </c>
      <c r="C20" s="196" t="s">
        <v>60</v>
      </c>
      <c r="J20" s="563" t="s">
        <v>12</v>
      </c>
      <c r="K20" s="563"/>
      <c r="L20" s="563"/>
      <c r="M20" s="563"/>
      <c r="N20" s="563"/>
      <c r="O20" s="563"/>
      <c r="P20" s="563"/>
      <c r="Q20" s="563"/>
      <c r="R20" s="563"/>
      <c r="S20" s="563"/>
      <c r="T20" s="563"/>
      <c r="U20" s="563"/>
      <c r="V20" s="563"/>
      <c r="W20" s="563"/>
      <c r="X20" s="563"/>
      <c r="Y20" s="563"/>
      <c r="Z20" s="563"/>
      <c r="AA20" s="563"/>
      <c r="AB20" s="563"/>
    </row>
    <row r="21" spans="1:28" ht="15" thickBot="1" x14ac:dyDescent="0.35">
      <c r="A21" s="164"/>
      <c r="B21" s="172" t="s">
        <v>568</v>
      </c>
      <c r="C21" s="196" t="s">
        <v>60</v>
      </c>
      <c r="J21" s="563"/>
      <c r="K21" s="563"/>
      <c r="L21" s="563"/>
      <c r="M21" s="563"/>
      <c r="N21" s="563"/>
      <c r="O21" s="563"/>
      <c r="P21" s="563"/>
      <c r="Q21" s="563"/>
      <c r="R21" s="563"/>
      <c r="S21" s="563"/>
      <c r="T21" s="563"/>
      <c r="U21" s="563"/>
      <c r="V21" s="563"/>
      <c r="W21" s="563"/>
      <c r="X21" s="563"/>
      <c r="Y21" s="563"/>
      <c r="Z21" s="563"/>
      <c r="AA21" s="563"/>
      <c r="AB21" s="563"/>
    </row>
    <row r="22" spans="1:28" ht="15" thickBot="1" x14ac:dyDescent="0.35">
      <c r="A22" s="164"/>
      <c r="B22" s="172" t="s">
        <v>569</v>
      </c>
      <c r="C22" s="196" t="s">
        <v>60</v>
      </c>
      <c r="E22" s="119"/>
      <c r="J22" s="564"/>
      <c r="K22" s="564"/>
      <c r="L22" s="564"/>
      <c r="M22" s="564"/>
      <c r="N22" s="564"/>
      <c r="O22" s="564"/>
      <c r="P22" s="564"/>
      <c r="Q22" s="564"/>
      <c r="R22" s="564"/>
      <c r="S22" s="564"/>
      <c r="T22" s="564"/>
      <c r="U22" s="564"/>
      <c r="V22" s="564"/>
      <c r="W22" s="564"/>
      <c r="X22" s="564"/>
      <c r="Y22" s="564"/>
      <c r="Z22" s="564"/>
      <c r="AA22" s="564"/>
      <c r="AB22" s="564"/>
    </row>
    <row r="23" spans="1:28" ht="15" thickBot="1" x14ac:dyDescent="0.35">
      <c r="A23" s="164"/>
      <c r="B23" s="172" t="s">
        <v>570</v>
      </c>
      <c r="C23" s="196" t="s">
        <v>60</v>
      </c>
      <c r="E23" s="177"/>
      <c r="J23" s="156"/>
      <c r="Q23" s="119"/>
      <c r="R23" s="119"/>
    </row>
    <row r="24" spans="1:28" ht="15" thickBot="1" x14ac:dyDescent="0.35">
      <c r="A24" s="164"/>
      <c r="B24" s="172" t="s">
        <v>571</v>
      </c>
      <c r="C24" s="196" t="s">
        <v>60</v>
      </c>
      <c r="J24" s="119"/>
      <c r="K24" s="119"/>
    </row>
    <row r="25" spans="1:28" ht="15" thickBot="1" x14ac:dyDescent="0.35">
      <c r="A25" s="164"/>
      <c r="B25" s="172" t="s">
        <v>572</v>
      </c>
      <c r="C25" s="196" t="s">
        <v>60</v>
      </c>
      <c r="E25" s="160"/>
      <c r="T25" s="119"/>
      <c r="U25" s="119"/>
      <c r="V25" s="119"/>
    </row>
    <row r="26" spans="1:28" ht="15" thickBot="1" x14ac:dyDescent="0.35">
      <c r="A26" s="164"/>
      <c r="B26" s="172" t="s">
        <v>573</v>
      </c>
      <c r="C26" s="196" t="s">
        <v>60</v>
      </c>
      <c r="D26" s="119"/>
      <c r="F26" s="119"/>
      <c r="G26" s="119"/>
      <c r="H26" s="119"/>
      <c r="I26" s="119"/>
      <c r="J26" s="119"/>
      <c r="K26" s="119"/>
      <c r="L26" s="119"/>
      <c r="M26" s="119"/>
      <c r="N26" s="119"/>
      <c r="O26" s="119"/>
    </row>
    <row r="27" spans="1:28" ht="15" thickBot="1" x14ac:dyDescent="0.35">
      <c r="A27" s="164"/>
      <c r="B27" s="172" t="s">
        <v>574</v>
      </c>
      <c r="C27" s="196" t="s">
        <v>60</v>
      </c>
      <c r="D27" s="177"/>
      <c r="F27" s="177"/>
      <c r="G27" s="177"/>
      <c r="H27" s="177"/>
      <c r="I27" s="177"/>
      <c r="J27" s="177"/>
      <c r="K27" s="177"/>
      <c r="L27" s="177"/>
      <c r="M27" s="177"/>
      <c r="N27" s="177"/>
      <c r="T27" s="177"/>
      <c r="U27" s="177"/>
    </row>
    <row r="28" spans="1:28" ht="15" thickBot="1" x14ac:dyDescent="0.35">
      <c r="A28" s="119"/>
      <c r="B28" s="172" t="s">
        <v>575</v>
      </c>
      <c r="C28" s="196" t="s">
        <v>60</v>
      </c>
    </row>
    <row r="29" spans="1:28" ht="15" thickBot="1" x14ac:dyDescent="0.35">
      <c r="A29" s="188"/>
      <c r="B29" s="172" t="s">
        <v>576</v>
      </c>
      <c r="C29" s="196" t="s">
        <v>60</v>
      </c>
      <c r="D29" s="160"/>
      <c r="F29" s="160"/>
      <c r="G29" s="160"/>
      <c r="H29" s="160"/>
      <c r="I29" s="160"/>
      <c r="J29" s="160"/>
      <c r="K29" s="160"/>
      <c r="L29" s="160"/>
      <c r="M29" s="160"/>
      <c r="N29" s="160"/>
      <c r="O29" s="160"/>
      <c r="P29" s="160"/>
      <c r="Q29" s="160"/>
      <c r="R29" s="160"/>
      <c r="S29" s="160"/>
    </row>
    <row r="30" spans="1:28" ht="15" thickBot="1" x14ac:dyDescent="0.35">
      <c r="A30" s="119"/>
      <c r="B30" s="172" t="s">
        <v>577</v>
      </c>
      <c r="C30" s="196" t="s">
        <v>60</v>
      </c>
      <c r="E30" s="119"/>
    </row>
    <row r="31" spans="1:28" x14ac:dyDescent="0.3">
      <c r="A31" s="188"/>
      <c r="C31" s="172"/>
      <c r="E31" s="188"/>
    </row>
    <row r="32" spans="1:28" x14ac:dyDescent="0.3">
      <c r="A32" s="119"/>
    </row>
    <row r="33" spans="1:33" x14ac:dyDescent="0.3">
      <c r="A33" s="188"/>
      <c r="B33" s="119"/>
      <c r="C33" s="172"/>
      <c r="E33" s="162"/>
    </row>
    <row r="34" spans="1:33" x14ac:dyDescent="0.3">
      <c r="A34" s="119"/>
      <c r="B34" s="177"/>
      <c r="D34" s="119"/>
      <c r="F34" s="119"/>
      <c r="G34" s="119"/>
      <c r="H34" s="119"/>
      <c r="I34" s="119"/>
    </row>
    <row r="35" spans="1:33" x14ac:dyDescent="0.3">
      <c r="A35" s="188"/>
      <c r="C35" s="188"/>
      <c r="D35" s="188"/>
      <c r="F35" s="188"/>
      <c r="G35" s="188"/>
      <c r="H35" s="188"/>
      <c r="I35" s="188"/>
    </row>
    <row r="36" spans="1:33" x14ac:dyDescent="0.3">
      <c r="B36" s="160"/>
    </row>
    <row r="37" spans="1:33" x14ac:dyDescent="0.3">
      <c r="A37" s="162"/>
      <c r="C37" s="163"/>
      <c r="D37" s="162"/>
      <c r="F37" s="162"/>
      <c r="G37" s="162"/>
      <c r="H37" s="162"/>
      <c r="I37" s="162"/>
      <c r="J37" s="162"/>
      <c r="K37" s="162"/>
      <c r="L37" s="162"/>
      <c r="M37" s="162"/>
      <c r="N37" s="162"/>
      <c r="O37" s="162"/>
      <c r="P37" s="162"/>
      <c r="Q37" s="162"/>
      <c r="R37" s="162"/>
      <c r="S37" s="162"/>
      <c r="T37" s="162"/>
      <c r="U37" s="162"/>
      <c r="V37" s="162"/>
      <c r="W37" s="162"/>
      <c r="X37" s="162"/>
      <c r="Y37" s="162"/>
      <c r="Z37" s="162"/>
      <c r="AA37" s="162"/>
      <c r="AB37" s="162"/>
      <c r="AC37" s="162"/>
      <c r="AD37" s="162"/>
      <c r="AE37" s="162"/>
      <c r="AF37" s="162"/>
      <c r="AG37" s="162"/>
    </row>
    <row r="41" spans="1:33" x14ac:dyDescent="0.3">
      <c r="B41" s="119"/>
    </row>
    <row r="42" spans="1:33" x14ac:dyDescent="0.3">
      <c r="B42" s="188"/>
    </row>
    <row r="44" spans="1:33" x14ac:dyDescent="0.3">
      <c r="B44" s="162"/>
    </row>
  </sheetData>
  <mergeCells count="9">
    <mergeCell ref="J20:AB20"/>
    <mergeCell ref="J21:AB21"/>
    <mergeCell ref="J22:AB22"/>
    <mergeCell ref="J14:Y14"/>
    <mergeCell ref="J15:Y15"/>
    <mergeCell ref="J16:Y16"/>
    <mergeCell ref="J17:Y17"/>
    <mergeCell ref="J18:Y18"/>
    <mergeCell ref="J19:AB19"/>
  </mergeCells>
  <dataValidations count="1">
    <dataValidation type="list" allowBlank="1" showInputMessage="1" showErrorMessage="1" sqref="C2:C30">
      <formula1>"Oui,Non,Pas"</formula1>
    </dataValidation>
  </dataValidations>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3"/>
  <sheetViews>
    <sheetView zoomScale="85" zoomScaleNormal="85" workbookViewId="0">
      <selection activeCell="K10" sqref="K10"/>
    </sheetView>
  </sheetViews>
  <sheetFormatPr baseColWidth="10" defaultColWidth="11.44140625" defaultRowHeight="14.4" x14ac:dyDescent="0.3"/>
  <cols>
    <col min="1" max="1" width="10.5546875" style="172" customWidth="1"/>
    <col min="2" max="2" width="103.33203125" style="172" customWidth="1"/>
    <col min="3" max="3" width="11.44140625" style="205"/>
    <col min="4" max="4" width="11.44140625" style="172"/>
    <col min="5" max="5" width="69" style="172" customWidth="1"/>
    <col min="6" max="6" width="10.109375" style="172" customWidth="1"/>
    <col min="7" max="7" width="12.5546875" style="172" customWidth="1"/>
    <col min="8" max="8" width="10.33203125" style="172" customWidth="1"/>
    <col min="9" max="9" width="7.6640625" style="172" customWidth="1"/>
    <col min="10" max="10" width="6" style="172" customWidth="1"/>
    <col min="11" max="14" width="11.44140625" style="172"/>
    <col min="15" max="15" width="21.109375" style="172" customWidth="1"/>
    <col min="16" max="16" width="28.33203125" style="172" customWidth="1"/>
    <col min="17" max="17" width="29" style="172" customWidth="1"/>
    <col min="18" max="18" width="5" style="172" customWidth="1"/>
    <col min="19" max="19" width="8.109375" style="172" customWidth="1"/>
    <col min="20" max="20" width="6" style="172" customWidth="1"/>
    <col min="21" max="21" width="1.88671875" style="172" customWidth="1"/>
    <col min="22" max="22" width="1" style="172" customWidth="1"/>
    <col min="23" max="23" width="5.109375" style="172" customWidth="1"/>
    <col min="24" max="24" width="6.109375" style="172" customWidth="1"/>
    <col min="25" max="16384" width="11.44140625" style="172"/>
  </cols>
  <sheetData>
    <row r="1" spans="1:26" s="164" customFormat="1" ht="15" thickBot="1" x14ac:dyDescent="0.35">
      <c r="A1" s="164" t="s">
        <v>12</v>
      </c>
      <c r="B1" s="190" t="s">
        <v>54</v>
      </c>
      <c r="C1" s="191" t="s">
        <v>55</v>
      </c>
      <c r="D1" s="191"/>
      <c r="E1" s="192" t="s">
        <v>7</v>
      </c>
      <c r="F1" s="192" t="s">
        <v>2</v>
      </c>
      <c r="G1" s="192" t="s">
        <v>3</v>
      </c>
      <c r="H1" s="192" t="s">
        <v>4</v>
      </c>
      <c r="I1" s="192" t="s">
        <v>56</v>
      </c>
      <c r="J1" s="192" t="s">
        <v>57</v>
      </c>
      <c r="K1" s="193" t="s">
        <v>58</v>
      </c>
      <c r="L1" s="194"/>
      <c r="M1" s="194"/>
      <c r="N1" s="194"/>
      <c r="O1" s="194"/>
      <c r="P1" s="195"/>
      <c r="Q1" s="194"/>
      <c r="R1" s="194"/>
      <c r="S1" s="191" t="s">
        <v>12</v>
      </c>
    </row>
    <row r="2" spans="1:26" ht="15" thickBot="1" x14ac:dyDescent="0.35">
      <c r="A2" s="171" t="s">
        <v>12</v>
      </c>
      <c r="B2" s="172" t="s">
        <v>578</v>
      </c>
      <c r="C2" s="196" t="s">
        <v>63</v>
      </c>
      <c r="D2" s="197"/>
      <c r="E2" s="198" t="s">
        <v>489</v>
      </c>
      <c r="F2" s="199">
        <f>SUM(F3:F14)</f>
        <v>23</v>
      </c>
      <c r="G2" s="199">
        <f t="shared" ref="G2:H2" si="0">SUM(G3:G14)</f>
        <v>4</v>
      </c>
      <c r="H2" s="199">
        <f t="shared" si="0"/>
        <v>1</v>
      </c>
      <c r="I2" s="199">
        <f>SUM(F2:H2)</f>
        <v>28</v>
      </c>
      <c r="J2" s="199">
        <f>SUM(J3:J14)/COUNTIF(J3:J14,"&gt;-1")</f>
        <v>4.166666666666667</v>
      </c>
      <c r="K2" s="199"/>
      <c r="L2" s="177"/>
      <c r="M2" s="177"/>
      <c r="N2" s="177"/>
      <c r="O2" s="177"/>
      <c r="P2" s="177"/>
      <c r="Q2" s="177"/>
      <c r="R2" s="200"/>
      <c r="S2" s="177"/>
    </row>
    <row r="3" spans="1:26" ht="15" thickBot="1" x14ac:dyDescent="0.35">
      <c r="A3" s="146" t="s">
        <v>12</v>
      </c>
      <c r="B3" s="172" t="s">
        <v>579</v>
      </c>
      <c r="C3" s="196" t="s">
        <v>60</v>
      </c>
      <c r="D3" s="177"/>
      <c r="E3" s="206" t="s">
        <v>580</v>
      </c>
      <c r="F3" s="202">
        <f>COUNTIF(C2:C5,"Oui")</f>
        <v>1</v>
      </c>
      <c r="G3" s="202">
        <f>COUNTIF(C2:C5,"Non")</f>
        <v>2</v>
      </c>
      <c r="H3" s="202">
        <f>COUNTIF(C2:C5,"Pas")</f>
        <v>1</v>
      </c>
      <c r="I3" s="199">
        <f t="shared" ref="I3:I14" si="1">SUM(F3:H3)</f>
        <v>4</v>
      </c>
      <c r="J3" s="181">
        <f>IF(I3=H3,0,5*F3/SUM(F3,G3))</f>
        <v>1.6666666666666667</v>
      </c>
      <c r="K3" s="182">
        <v>3</v>
      </c>
      <c r="L3" s="177"/>
      <c r="M3" s="177"/>
      <c r="N3" s="177"/>
      <c r="O3" s="177"/>
      <c r="P3" s="177"/>
      <c r="Q3" s="177"/>
      <c r="R3" s="183"/>
      <c r="S3" s="177"/>
    </row>
    <row r="4" spans="1:26" ht="15" thickBot="1" x14ac:dyDescent="0.35">
      <c r="A4" s="146" t="s">
        <v>12</v>
      </c>
      <c r="B4" s="172" t="s">
        <v>581</v>
      </c>
      <c r="C4" s="196" t="s">
        <v>69</v>
      </c>
      <c r="E4" s="206" t="s">
        <v>582</v>
      </c>
      <c r="F4" s="202">
        <f>COUNTIF(C6:C8,"Oui")</f>
        <v>2</v>
      </c>
      <c r="G4" s="203">
        <f>COUNTIF(C6:C8,"Non")</f>
        <v>1</v>
      </c>
      <c r="H4" s="203">
        <f>COUNTIF(C6:C8,"Pas")</f>
        <v>0</v>
      </c>
      <c r="I4" s="199">
        <f t="shared" si="1"/>
        <v>3</v>
      </c>
      <c r="J4" s="181">
        <f t="shared" ref="J4:J14" si="2">IF(I4=H4,0,5*F4/SUM(F4,G4))</f>
        <v>3.3333333333333335</v>
      </c>
      <c r="K4" s="179">
        <v>3</v>
      </c>
      <c r="S4" s="157"/>
    </row>
    <row r="5" spans="1:26" ht="12.75" customHeight="1" thickBot="1" x14ac:dyDescent="0.35">
      <c r="A5" s="146" t="s">
        <v>12</v>
      </c>
      <c r="B5" s="172" t="s">
        <v>583</v>
      </c>
      <c r="C5" s="196" t="s">
        <v>63</v>
      </c>
      <c r="E5" s="206" t="s">
        <v>584</v>
      </c>
      <c r="F5" s="202">
        <f>COUNTIF(C9,"Oui")</f>
        <v>0</v>
      </c>
      <c r="G5" s="203">
        <f>COUNTIF(C9,"Non")</f>
        <v>1</v>
      </c>
      <c r="H5" s="203">
        <f>COUNTIF(C9,"Pas")</f>
        <v>0</v>
      </c>
      <c r="I5" s="199">
        <f t="shared" si="1"/>
        <v>1</v>
      </c>
      <c r="J5" s="181">
        <f t="shared" si="2"/>
        <v>0</v>
      </c>
      <c r="K5" s="179">
        <v>3</v>
      </c>
      <c r="S5" s="157"/>
    </row>
    <row r="6" spans="1:26" ht="12.75" customHeight="1" thickBot="1" x14ac:dyDescent="0.35">
      <c r="A6" s="146" t="s">
        <v>12</v>
      </c>
      <c r="B6" s="172" t="s">
        <v>585</v>
      </c>
      <c r="C6" s="196" t="s">
        <v>60</v>
      </c>
      <c r="E6" s="206" t="s">
        <v>586</v>
      </c>
      <c r="F6" s="202">
        <f>COUNTIF(C10:C12,"Oui")</f>
        <v>3</v>
      </c>
      <c r="G6" s="203">
        <f>COUNTIF(C10:C12,"Non")</f>
        <v>0</v>
      </c>
      <c r="H6" s="203">
        <f>COUNTIF(C10:C12,"Pas")</f>
        <v>0</v>
      </c>
      <c r="I6" s="199">
        <f t="shared" si="1"/>
        <v>3</v>
      </c>
      <c r="J6" s="181">
        <f t="shared" si="2"/>
        <v>5</v>
      </c>
      <c r="K6" s="179">
        <v>3</v>
      </c>
      <c r="S6" s="157"/>
    </row>
    <row r="7" spans="1:26" ht="14.25" customHeight="1" thickBot="1" x14ac:dyDescent="0.35">
      <c r="A7" s="146" t="s">
        <v>12</v>
      </c>
      <c r="B7" s="172" t="s">
        <v>587</v>
      </c>
      <c r="C7" s="196" t="s">
        <v>63</v>
      </c>
      <c r="E7" s="206" t="s">
        <v>588</v>
      </c>
      <c r="F7" s="202">
        <f>COUNTIF(C13,"Oui")</f>
        <v>1</v>
      </c>
      <c r="G7" s="203">
        <f>COUNTIF(C13,"Non")</f>
        <v>0</v>
      </c>
      <c r="H7" s="203">
        <f>COUNTIF(C13,"Pas")</f>
        <v>0</v>
      </c>
      <c r="I7" s="199">
        <f t="shared" si="1"/>
        <v>1</v>
      </c>
      <c r="J7" s="181">
        <f t="shared" si="2"/>
        <v>5</v>
      </c>
      <c r="K7" s="179">
        <v>3</v>
      </c>
      <c r="S7" s="157"/>
    </row>
    <row r="8" spans="1:26" ht="12.75" customHeight="1" thickBot="1" x14ac:dyDescent="0.35">
      <c r="A8" s="146" t="s">
        <v>12</v>
      </c>
      <c r="B8" s="172" t="s">
        <v>589</v>
      </c>
      <c r="C8" s="196" t="s">
        <v>60</v>
      </c>
      <c r="E8" s="206" t="s">
        <v>590</v>
      </c>
      <c r="F8" s="202">
        <f>COUNTIF(C14:C15,"Oui")</f>
        <v>2</v>
      </c>
      <c r="G8" s="203">
        <f>COUNTIF(C14:C15,"Non")</f>
        <v>0</v>
      </c>
      <c r="H8" s="203">
        <f>COUNTIF(C14:C15,"Pas")</f>
        <v>0</v>
      </c>
      <c r="I8" s="199">
        <f t="shared" si="1"/>
        <v>2</v>
      </c>
      <c r="J8" s="181">
        <f t="shared" si="2"/>
        <v>5</v>
      </c>
      <c r="K8" s="179">
        <v>3</v>
      </c>
      <c r="S8" s="157"/>
    </row>
    <row r="9" spans="1:26" ht="15" thickBot="1" x14ac:dyDescent="0.35">
      <c r="A9" s="146" t="s">
        <v>12</v>
      </c>
      <c r="B9" s="172" t="s">
        <v>591</v>
      </c>
      <c r="C9" s="196" t="s">
        <v>63</v>
      </c>
      <c r="E9" s="206" t="s">
        <v>592</v>
      </c>
      <c r="F9" s="202">
        <f>COUNTIF(C16:C17,"Oui")</f>
        <v>2</v>
      </c>
      <c r="G9" s="203">
        <f>COUNTIF(C16:C17,"Non")</f>
        <v>0</v>
      </c>
      <c r="H9" s="203">
        <f>COUNTIF(C16:C17,"Pas")</f>
        <v>0</v>
      </c>
      <c r="I9" s="199">
        <f t="shared" si="1"/>
        <v>2</v>
      </c>
      <c r="J9" s="181">
        <f t="shared" si="2"/>
        <v>5</v>
      </c>
      <c r="K9" s="179">
        <v>3</v>
      </c>
      <c r="S9" s="157"/>
    </row>
    <row r="10" spans="1:26" ht="15" thickBot="1" x14ac:dyDescent="0.35">
      <c r="A10" s="146" t="s">
        <v>12</v>
      </c>
      <c r="B10" s="172" t="s">
        <v>593</v>
      </c>
      <c r="C10" s="196" t="s">
        <v>60</v>
      </c>
      <c r="E10" s="206" t="s">
        <v>594</v>
      </c>
      <c r="F10" s="202">
        <f>COUNTIF(C18:C19,"Oui")</f>
        <v>2</v>
      </c>
      <c r="G10" s="203">
        <f>COUNTIF(C18:C19,"Non")</f>
        <v>0</v>
      </c>
      <c r="H10" s="203">
        <f>COUNTIF(C18:C19,"Pas")</f>
        <v>0</v>
      </c>
      <c r="I10" s="199">
        <f t="shared" si="1"/>
        <v>2</v>
      </c>
      <c r="J10" s="181">
        <f t="shared" si="2"/>
        <v>5</v>
      </c>
      <c r="K10" s="179">
        <v>3</v>
      </c>
      <c r="S10" s="157"/>
    </row>
    <row r="11" spans="1:26" ht="15" thickBot="1" x14ac:dyDescent="0.35">
      <c r="A11" s="146" t="s">
        <v>12</v>
      </c>
      <c r="B11" s="172" t="s">
        <v>595</v>
      </c>
      <c r="C11" s="196" t="s">
        <v>60</v>
      </c>
      <c r="E11" s="206" t="s">
        <v>596</v>
      </c>
      <c r="F11" s="202">
        <f>COUNTIF(C20:C21,"Oui")</f>
        <v>2</v>
      </c>
      <c r="G11" s="203">
        <f>COUNTIF(C20:C21,"Non")</f>
        <v>0</v>
      </c>
      <c r="H11" s="203">
        <f>COUNTIF(C20:C21,"Pas")</f>
        <v>0</v>
      </c>
      <c r="I11" s="199">
        <f t="shared" si="1"/>
        <v>2</v>
      </c>
      <c r="J11" s="181">
        <f t="shared" si="2"/>
        <v>5</v>
      </c>
      <c r="K11" s="179">
        <v>3</v>
      </c>
      <c r="S11" s="157"/>
    </row>
    <row r="12" spans="1:26" ht="15" thickBot="1" x14ac:dyDescent="0.35">
      <c r="A12" s="204"/>
      <c r="B12" s="172" t="s">
        <v>597</v>
      </c>
      <c r="C12" s="196" t="s">
        <v>60</v>
      </c>
      <c r="D12" s="177"/>
      <c r="E12" s="206" t="s">
        <v>598</v>
      </c>
      <c r="F12" s="202">
        <f>COUNTIF(C22:C24,"Oui")</f>
        <v>3</v>
      </c>
      <c r="G12" s="203">
        <f>COUNTIF(C22:C24,"Non")</f>
        <v>0</v>
      </c>
      <c r="H12" s="203">
        <f>COUNTIF(C22:C24,"Pas")</f>
        <v>0</v>
      </c>
      <c r="I12" s="199">
        <f t="shared" si="1"/>
        <v>3</v>
      </c>
      <c r="J12" s="181">
        <f t="shared" si="2"/>
        <v>5</v>
      </c>
      <c r="K12" s="179">
        <v>3</v>
      </c>
      <c r="L12" s="160"/>
      <c r="M12" s="160"/>
      <c r="N12" s="160"/>
      <c r="O12" s="160"/>
      <c r="P12" s="160"/>
      <c r="Q12" s="160"/>
      <c r="R12" s="160"/>
      <c r="S12" s="160"/>
      <c r="T12" s="160"/>
      <c r="U12" s="160"/>
      <c r="V12" s="160"/>
      <c r="W12" s="160"/>
      <c r="X12" s="160"/>
      <c r="Y12" s="160"/>
      <c r="Z12" s="160"/>
    </row>
    <row r="13" spans="1:26" ht="15" thickBot="1" x14ac:dyDescent="0.35">
      <c r="A13" s="164"/>
      <c r="B13" s="172" t="s">
        <v>599</v>
      </c>
      <c r="C13" s="196" t="s">
        <v>60</v>
      </c>
      <c r="D13" s="177"/>
      <c r="E13" s="206" t="s">
        <v>600</v>
      </c>
      <c r="F13" s="202">
        <f>COUNTIF(C25:C27,"Oui")</f>
        <v>3</v>
      </c>
      <c r="G13" s="203">
        <f>COUNTIF(C25:C27,"Non")</f>
        <v>0</v>
      </c>
      <c r="H13" s="203">
        <f>COUNTIF(C25:C27,"Pas")</f>
        <v>0</v>
      </c>
      <c r="I13" s="199">
        <f t="shared" si="1"/>
        <v>3</v>
      </c>
      <c r="J13" s="181">
        <f t="shared" si="2"/>
        <v>5</v>
      </c>
      <c r="K13" s="179">
        <v>3</v>
      </c>
      <c r="L13" s="160"/>
      <c r="M13" s="160"/>
      <c r="N13" s="160"/>
      <c r="O13" s="160"/>
      <c r="P13" s="160"/>
      <c r="Q13" s="160"/>
      <c r="R13" s="160"/>
      <c r="S13" s="160"/>
      <c r="T13" s="160"/>
      <c r="U13" s="160"/>
      <c r="V13" s="160"/>
      <c r="W13" s="160"/>
      <c r="X13" s="160"/>
      <c r="Y13" s="160"/>
    </row>
    <row r="14" spans="1:26" ht="15" thickBot="1" x14ac:dyDescent="0.35">
      <c r="A14" s="164"/>
      <c r="B14" s="172" t="s">
        <v>601</v>
      </c>
      <c r="C14" s="196" t="s">
        <v>60</v>
      </c>
      <c r="E14" s="206" t="s">
        <v>602</v>
      </c>
      <c r="F14" s="202">
        <f>COUNTIF(C28:C29,"Oui")</f>
        <v>2</v>
      </c>
      <c r="G14" s="203">
        <f>COUNTIF(C28:C29,"Non")</f>
        <v>0</v>
      </c>
      <c r="H14" s="203">
        <f>COUNTIF(C28:C29,"Pas")</f>
        <v>0</v>
      </c>
      <c r="I14" s="199">
        <f t="shared" si="1"/>
        <v>2</v>
      </c>
      <c r="J14" s="181">
        <f t="shared" si="2"/>
        <v>5</v>
      </c>
      <c r="K14" s="179">
        <v>3</v>
      </c>
      <c r="L14" s="160"/>
      <c r="M14" s="160"/>
      <c r="N14" s="160"/>
      <c r="O14" s="160"/>
      <c r="P14" s="160"/>
      <c r="Q14" s="160"/>
      <c r="R14" s="160"/>
      <c r="S14" s="160"/>
      <c r="T14" s="160"/>
      <c r="U14" s="160"/>
      <c r="V14" s="160"/>
      <c r="W14" s="160"/>
      <c r="X14" s="160"/>
      <c r="Y14" s="160"/>
    </row>
    <row r="15" spans="1:26" ht="15" thickBot="1" x14ac:dyDescent="0.35">
      <c r="A15" s="164"/>
      <c r="B15" s="172" t="s">
        <v>603</v>
      </c>
      <c r="C15" s="196" t="s">
        <v>60</v>
      </c>
      <c r="E15" s="172">
        <f>COUNTIF(J3:J14,"&gt;-1")</f>
        <v>12</v>
      </c>
      <c r="J15" s="159"/>
      <c r="K15" s="159"/>
      <c r="L15" s="159"/>
      <c r="M15" s="159"/>
      <c r="N15" s="159"/>
      <c r="O15" s="159"/>
      <c r="P15" s="159"/>
      <c r="Q15" s="159"/>
      <c r="R15" s="159"/>
      <c r="S15" s="159"/>
      <c r="T15" s="159"/>
      <c r="U15" s="159"/>
      <c r="V15" s="159"/>
      <c r="W15" s="159"/>
      <c r="X15" s="159"/>
      <c r="Y15" s="159"/>
    </row>
    <row r="16" spans="1:26" ht="15" thickBot="1" x14ac:dyDescent="0.35">
      <c r="A16" s="164"/>
      <c r="B16" s="172" t="s">
        <v>604</v>
      </c>
      <c r="C16" s="196" t="s">
        <v>60</v>
      </c>
      <c r="J16" s="159"/>
      <c r="K16" s="159"/>
      <c r="L16" s="159"/>
      <c r="M16" s="159"/>
      <c r="N16" s="159"/>
      <c r="O16" s="159"/>
      <c r="P16" s="159"/>
      <c r="Q16" s="159"/>
      <c r="R16" s="159"/>
      <c r="S16" s="159"/>
      <c r="T16" s="159"/>
      <c r="U16" s="159"/>
      <c r="V16" s="159"/>
      <c r="W16" s="159"/>
      <c r="X16" s="159"/>
      <c r="Y16" s="159"/>
    </row>
    <row r="17" spans="1:28" ht="15" thickBot="1" x14ac:dyDescent="0.35">
      <c r="A17" s="164"/>
      <c r="B17" s="172" t="s">
        <v>605</v>
      </c>
      <c r="C17" s="196" t="s">
        <v>60</v>
      </c>
      <c r="J17" s="159"/>
      <c r="K17" s="159"/>
      <c r="L17" s="159"/>
      <c r="M17" s="159"/>
      <c r="N17" s="159"/>
      <c r="O17" s="159"/>
      <c r="P17" s="159"/>
      <c r="Q17" s="159"/>
      <c r="R17" s="159"/>
      <c r="S17" s="159"/>
      <c r="T17" s="159"/>
      <c r="U17" s="159"/>
      <c r="V17" s="159"/>
      <c r="W17" s="159"/>
      <c r="X17" s="159"/>
      <c r="Y17" s="159"/>
    </row>
    <row r="18" spans="1:28" ht="15" thickBot="1" x14ac:dyDescent="0.35">
      <c r="A18" s="164"/>
      <c r="B18" s="172" t="s">
        <v>606</v>
      </c>
      <c r="C18" s="196" t="s">
        <v>60</v>
      </c>
      <c r="J18" s="159"/>
      <c r="K18" s="159"/>
      <c r="L18" s="159"/>
      <c r="M18" s="159"/>
      <c r="N18" s="159"/>
      <c r="O18" s="159"/>
      <c r="P18" s="159"/>
      <c r="Q18" s="159"/>
      <c r="R18" s="159"/>
      <c r="S18" s="159"/>
      <c r="T18" s="159"/>
      <c r="U18" s="159"/>
      <c r="V18" s="159"/>
      <c r="W18" s="159"/>
      <c r="X18" s="159"/>
      <c r="Y18" s="159"/>
    </row>
    <row r="19" spans="1:28" ht="15" thickBot="1" x14ac:dyDescent="0.35">
      <c r="A19" s="164"/>
      <c r="B19" s="172" t="s">
        <v>607</v>
      </c>
      <c r="C19" s="196" t="s">
        <v>60</v>
      </c>
      <c r="J19" s="159"/>
      <c r="K19" s="159"/>
      <c r="L19" s="159"/>
      <c r="M19" s="159"/>
      <c r="N19" s="159"/>
      <c r="O19" s="159"/>
      <c r="P19" s="159"/>
      <c r="Q19" s="159"/>
      <c r="R19" s="159"/>
      <c r="S19" s="159"/>
      <c r="T19" s="159"/>
      <c r="U19" s="159"/>
      <c r="V19" s="159"/>
      <c r="W19" s="159"/>
      <c r="X19" s="159"/>
      <c r="Y19" s="159"/>
      <c r="Z19" s="159"/>
      <c r="AA19" s="159"/>
      <c r="AB19" s="159"/>
    </row>
    <row r="20" spans="1:28" ht="15" thickBot="1" x14ac:dyDescent="0.35">
      <c r="A20" s="164"/>
      <c r="B20" s="172" t="s">
        <v>608</v>
      </c>
      <c r="C20" s="196" t="s">
        <v>60</v>
      </c>
      <c r="J20" s="159" t="s">
        <v>12</v>
      </c>
      <c r="K20" s="159"/>
      <c r="L20" s="159"/>
      <c r="M20" s="159"/>
      <c r="N20" s="159"/>
      <c r="O20" s="159"/>
      <c r="P20" s="159"/>
      <c r="Q20" s="159"/>
      <c r="R20" s="159"/>
      <c r="S20" s="159"/>
      <c r="T20" s="159"/>
      <c r="U20" s="159"/>
      <c r="V20" s="159"/>
      <c r="W20" s="159"/>
      <c r="X20" s="159"/>
      <c r="Y20" s="159"/>
      <c r="Z20" s="159"/>
      <c r="AA20" s="159"/>
      <c r="AB20" s="159"/>
    </row>
    <row r="21" spans="1:28" ht="15" thickBot="1" x14ac:dyDescent="0.35">
      <c r="A21" s="164"/>
      <c r="B21" s="172" t="s">
        <v>609</v>
      </c>
      <c r="C21" s="196" t="s">
        <v>60</v>
      </c>
      <c r="J21" s="159"/>
      <c r="K21" s="159"/>
      <c r="L21" s="159"/>
      <c r="M21" s="159"/>
      <c r="N21" s="159"/>
      <c r="O21" s="159"/>
      <c r="P21" s="159"/>
      <c r="Q21" s="159"/>
      <c r="R21" s="159"/>
      <c r="S21" s="159"/>
      <c r="T21" s="159"/>
      <c r="U21" s="159"/>
      <c r="V21" s="159"/>
      <c r="W21" s="159"/>
      <c r="X21" s="159"/>
      <c r="Y21" s="159"/>
      <c r="Z21" s="159"/>
      <c r="AA21" s="159"/>
      <c r="AB21" s="159"/>
    </row>
    <row r="22" spans="1:28" ht="15" thickBot="1" x14ac:dyDescent="0.35">
      <c r="A22" s="164"/>
      <c r="B22" s="172" t="s">
        <v>610</v>
      </c>
      <c r="C22" s="196" t="s">
        <v>60</v>
      </c>
      <c r="J22" s="160"/>
      <c r="K22" s="160"/>
      <c r="L22" s="160"/>
      <c r="M22" s="160"/>
      <c r="N22" s="160"/>
      <c r="O22" s="160"/>
      <c r="P22" s="160"/>
      <c r="Q22" s="160"/>
      <c r="R22" s="160"/>
      <c r="S22" s="160"/>
      <c r="T22" s="160"/>
      <c r="U22" s="160"/>
      <c r="V22" s="160"/>
      <c r="W22" s="160"/>
      <c r="X22" s="160"/>
      <c r="Y22" s="160"/>
      <c r="Z22" s="160"/>
      <c r="AA22" s="160"/>
      <c r="AB22" s="160"/>
    </row>
    <row r="23" spans="1:28" ht="15" thickBot="1" x14ac:dyDescent="0.35">
      <c r="A23" s="164"/>
      <c r="B23" s="172" t="s">
        <v>611</v>
      </c>
      <c r="C23" s="196" t="s">
        <v>60</v>
      </c>
      <c r="J23" s="156"/>
      <c r="Q23" s="119"/>
      <c r="R23" s="119"/>
    </row>
    <row r="24" spans="1:28" ht="15" thickBot="1" x14ac:dyDescent="0.35">
      <c r="A24" s="164"/>
      <c r="B24" s="172" t="s">
        <v>612</v>
      </c>
      <c r="C24" s="196" t="s">
        <v>60</v>
      </c>
      <c r="J24" s="119"/>
      <c r="K24" s="119"/>
    </row>
    <row r="25" spans="1:28" ht="15" thickBot="1" x14ac:dyDescent="0.35">
      <c r="A25" s="164"/>
      <c r="B25" s="172" t="s">
        <v>613</v>
      </c>
      <c r="C25" s="196" t="s">
        <v>60</v>
      </c>
      <c r="T25" s="119"/>
      <c r="U25" s="119"/>
      <c r="V25" s="119"/>
    </row>
    <row r="26" spans="1:28" ht="15" thickBot="1" x14ac:dyDescent="0.35">
      <c r="A26" s="164"/>
      <c r="B26" s="172" t="s">
        <v>614</v>
      </c>
      <c r="C26" s="196" t="s">
        <v>60</v>
      </c>
      <c r="D26" s="119"/>
      <c r="E26" s="119"/>
      <c r="F26" s="119"/>
      <c r="G26" s="119"/>
      <c r="H26" s="119"/>
      <c r="I26" s="119"/>
      <c r="J26" s="119"/>
      <c r="K26" s="119"/>
      <c r="L26" s="119"/>
      <c r="M26" s="119"/>
      <c r="N26" s="119"/>
      <c r="O26" s="119"/>
    </row>
    <row r="27" spans="1:28" ht="15" thickBot="1" x14ac:dyDescent="0.35">
      <c r="A27" s="164"/>
      <c r="B27" s="172" t="s">
        <v>615</v>
      </c>
      <c r="C27" s="196" t="s">
        <v>60</v>
      </c>
      <c r="D27" s="177"/>
      <c r="E27" s="177"/>
      <c r="F27" s="177"/>
      <c r="G27" s="177"/>
      <c r="H27" s="177"/>
      <c r="I27" s="177"/>
      <c r="J27" s="177"/>
      <c r="K27" s="177"/>
      <c r="L27" s="177"/>
      <c r="M27" s="177"/>
      <c r="N27" s="177"/>
      <c r="T27" s="177"/>
      <c r="U27" s="177"/>
    </row>
    <row r="28" spans="1:28" ht="15" thickBot="1" x14ac:dyDescent="0.35">
      <c r="A28" s="119"/>
      <c r="B28" s="172" t="s">
        <v>616</v>
      </c>
      <c r="C28" s="196" t="s">
        <v>60</v>
      </c>
    </row>
    <row r="29" spans="1:28" ht="15" thickBot="1" x14ac:dyDescent="0.35">
      <c r="A29" s="188"/>
      <c r="B29" s="172" t="s">
        <v>617</v>
      </c>
      <c r="C29" s="196" t="s">
        <v>60</v>
      </c>
      <c r="D29" s="160"/>
      <c r="E29" s="160"/>
      <c r="F29" s="160"/>
      <c r="G29" s="160"/>
      <c r="H29" s="160"/>
      <c r="I29" s="160"/>
      <c r="J29" s="160"/>
      <c r="K29" s="160"/>
      <c r="L29" s="160"/>
      <c r="M29" s="160"/>
      <c r="N29" s="160"/>
      <c r="O29" s="160"/>
      <c r="P29" s="160"/>
      <c r="Q29" s="160"/>
      <c r="R29" s="160"/>
      <c r="S29" s="160"/>
    </row>
    <row r="30" spans="1:28" x14ac:dyDescent="0.3">
      <c r="A30" s="119"/>
      <c r="B30" s="119"/>
      <c r="C30" s="119"/>
    </row>
    <row r="31" spans="1:28" x14ac:dyDescent="0.3">
      <c r="A31" s="188"/>
      <c r="B31" s="109"/>
      <c r="C31" s="172"/>
    </row>
    <row r="32" spans="1:28" x14ac:dyDescent="0.3">
      <c r="A32" s="119"/>
      <c r="B32" s="123"/>
    </row>
    <row r="33" spans="1:33" x14ac:dyDescent="0.3">
      <c r="A33" s="188"/>
      <c r="B33" s="123"/>
      <c r="C33" s="172"/>
    </row>
    <row r="34" spans="1:33" x14ac:dyDescent="0.3">
      <c r="A34" s="119"/>
      <c r="B34" s="123"/>
      <c r="D34" s="119"/>
      <c r="E34" s="119"/>
      <c r="F34" s="119"/>
      <c r="G34" s="119"/>
      <c r="H34" s="119"/>
      <c r="I34" s="119"/>
    </row>
    <row r="35" spans="1:33" x14ac:dyDescent="0.3">
      <c r="A35" s="188"/>
      <c r="B35" s="123"/>
      <c r="C35" s="188"/>
      <c r="D35" s="188"/>
      <c r="E35" s="188"/>
      <c r="F35" s="188"/>
      <c r="G35" s="188"/>
      <c r="H35" s="188"/>
      <c r="I35" s="188"/>
    </row>
    <row r="36" spans="1:33" x14ac:dyDescent="0.3">
      <c r="B36" s="123"/>
    </row>
    <row r="37" spans="1:33" x14ac:dyDescent="0.3">
      <c r="A37" s="162"/>
      <c r="B37" s="123"/>
      <c r="C37" s="163"/>
      <c r="D37" s="162"/>
      <c r="E37" s="162"/>
      <c r="F37" s="162"/>
      <c r="G37" s="162"/>
      <c r="H37" s="162"/>
      <c r="I37" s="162"/>
      <c r="J37" s="162"/>
      <c r="K37" s="162"/>
      <c r="L37" s="162"/>
      <c r="M37" s="162"/>
      <c r="N37" s="162"/>
      <c r="O37" s="162"/>
      <c r="P37" s="162"/>
      <c r="Q37" s="162"/>
      <c r="R37" s="162"/>
      <c r="S37" s="162"/>
      <c r="T37" s="162"/>
      <c r="U37" s="162"/>
      <c r="V37" s="162"/>
      <c r="W37" s="162"/>
      <c r="X37" s="162"/>
      <c r="Y37" s="162"/>
      <c r="Z37" s="162"/>
      <c r="AA37" s="162"/>
      <c r="AB37" s="162"/>
      <c r="AC37" s="162"/>
      <c r="AD37" s="162"/>
      <c r="AE37" s="162"/>
      <c r="AF37" s="162"/>
      <c r="AG37" s="162"/>
    </row>
    <row r="38" spans="1:33" x14ac:dyDescent="0.3">
      <c r="B38" s="123"/>
    </row>
    <row r="39" spans="1:33" x14ac:dyDescent="0.3">
      <c r="B39" s="123"/>
    </row>
    <row r="40" spans="1:33" x14ac:dyDescent="0.3">
      <c r="B40" s="123"/>
    </row>
    <row r="41" spans="1:33" x14ac:dyDescent="0.3">
      <c r="B41" s="123"/>
    </row>
    <row r="42" spans="1:33" x14ac:dyDescent="0.3">
      <c r="B42" s="123"/>
    </row>
    <row r="43" spans="1:33" x14ac:dyDescent="0.3">
      <c r="B43" s="123"/>
    </row>
  </sheetData>
  <dataValidations count="1">
    <dataValidation type="list" allowBlank="1" showInputMessage="1" showErrorMessage="1" sqref="C2:C29">
      <formula1>"Oui,Non,Pas"</formula1>
    </dataValidation>
  </dataValidations>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6"/>
  <sheetViews>
    <sheetView zoomScale="90" zoomScaleNormal="90" workbookViewId="0">
      <selection activeCell="B11" sqref="B11"/>
    </sheetView>
  </sheetViews>
  <sheetFormatPr baseColWidth="10" defaultColWidth="11.44140625" defaultRowHeight="13.2" x14ac:dyDescent="0.25"/>
  <cols>
    <col min="1" max="1" width="10.6640625" style="7" customWidth="1"/>
    <col min="2" max="2" width="11.88671875" style="7" customWidth="1"/>
    <col min="3" max="5" width="8.44140625" style="7" customWidth="1"/>
    <col min="6" max="7" width="8.6640625" style="7" customWidth="1"/>
    <col min="8" max="8" width="45.5546875" style="7" customWidth="1"/>
    <col min="9" max="9" width="6" style="7" customWidth="1"/>
    <col min="10" max="10" width="4.44140625" style="7" hidden="1" customWidth="1"/>
    <col min="11" max="11" width="8.33203125" style="7" customWidth="1"/>
    <col min="12" max="12" width="7.33203125" style="7" customWidth="1"/>
    <col min="13" max="13" width="8.33203125" style="7" customWidth="1"/>
    <col min="14" max="14" width="11" style="7" customWidth="1"/>
    <col min="15" max="15" width="11.88671875" style="7" customWidth="1"/>
    <col min="16" max="16" width="10.44140625" style="7" customWidth="1"/>
    <col min="17" max="18" width="11.44140625" style="7"/>
    <col min="19" max="19" width="9.33203125" style="7" customWidth="1"/>
    <col min="20" max="20" width="13.88671875" style="7" customWidth="1"/>
    <col min="21" max="21" width="19.5546875" style="7" customWidth="1"/>
    <col min="22" max="22" width="17.44140625" style="7" customWidth="1"/>
    <col min="23" max="16384" width="11.44140625" style="7"/>
  </cols>
  <sheetData>
    <row r="1" spans="1:23" ht="32.25" customHeight="1" x14ac:dyDescent="0.25">
      <c r="A1" s="1" t="s">
        <v>0</v>
      </c>
      <c r="B1" s="2" t="s">
        <v>320</v>
      </c>
      <c r="C1" s="80" t="s">
        <v>2</v>
      </c>
      <c r="D1" s="80" t="s">
        <v>3</v>
      </c>
      <c r="E1" s="80" t="s">
        <v>4</v>
      </c>
      <c r="F1" s="2" t="s">
        <v>321</v>
      </c>
      <c r="G1" s="2"/>
      <c r="H1" s="3" t="s">
        <v>322</v>
      </c>
      <c r="I1" s="3" t="s">
        <v>6</v>
      </c>
      <c r="J1" s="3" t="s">
        <v>7</v>
      </c>
      <c r="K1" s="3" t="s">
        <v>8</v>
      </c>
      <c r="L1" s="3" t="s">
        <v>9</v>
      </c>
      <c r="M1" s="3" t="s">
        <v>8</v>
      </c>
      <c r="N1" s="4" t="s">
        <v>323</v>
      </c>
      <c r="O1" s="4" t="s">
        <v>324</v>
      </c>
      <c r="P1" s="5" t="s">
        <v>12</v>
      </c>
      <c r="Q1" s="543" t="s">
        <v>13</v>
      </c>
      <c r="R1" s="543"/>
      <c r="S1" s="543"/>
      <c r="T1" s="544"/>
      <c r="U1" s="6"/>
    </row>
    <row r="2" spans="1:23" ht="12.75" customHeight="1" x14ac:dyDescent="0.25">
      <c r="A2" s="8">
        <f>COUNTIF('ISO_27039-Domaine 5'!J3:J25,"&gt;-1")</f>
        <v>23</v>
      </c>
      <c r="B2" s="8">
        <f>'ISO_27039-Domaine 5'!$I$2</f>
        <v>44</v>
      </c>
      <c r="C2" s="8">
        <f>'ISO_27039-Domaine 5'!F2</f>
        <v>16</v>
      </c>
      <c r="D2" s="8">
        <f>'ISO_27039-Domaine 5'!G2</f>
        <v>25</v>
      </c>
      <c r="E2" s="8">
        <f>'ISO_27039-Domaine 5'!H2</f>
        <v>3</v>
      </c>
      <c r="F2" s="8">
        <f>COUNTBLANK('ISO_27039-Domaine 5'!J2:J43)</f>
        <v>18</v>
      </c>
      <c r="G2" s="9"/>
      <c r="H2" s="10" t="s">
        <v>325</v>
      </c>
      <c r="I2" s="11">
        <f>'ISO_27039-Domaine 5'!$J$2</f>
        <v>1.9202898550724636</v>
      </c>
      <c r="J2" s="7" t="s">
        <v>15</v>
      </c>
      <c r="K2" s="12">
        <f>+I2/5</f>
        <v>0.38405797101449274</v>
      </c>
      <c r="L2" s="13">
        <v>3</v>
      </c>
      <c r="M2" s="14">
        <f>+L2/5</f>
        <v>0.6</v>
      </c>
      <c r="N2" s="545" t="s">
        <v>12</v>
      </c>
      <c r="O2" s="545"/>
      <c r="P2" s="546" t="s">
        <v>16</v>
      </c>
      <c r="Q2" s="546"/>
      <c r="R2" s="546"/>
      <c r="S2" s="546"/>
      <c r="T2" s="546"/>
      <c r="U2" s="546"/>
      <c r="V2" s="546"/>
      <c r="W2" s="546"/>
    </row>
    <row r="3" spans="1:23" x14ac:dyDescent="0.25">
      <c r="A3" s="8">
        <f>COUNTIF('ISO_27039-Domaine 6'!J3:J7,"&gt;-1")</f>
        <v>5</v>
      </c>
      <c r="B3" s="8">
        <f>'ISO_27039-Domaine 6'!$I$2</f>
        <v>13</v>
      </c>
      <c r="C3" s="8">
        <f>'ISO_27039-Domaine 6'!F2</f>
        <v>6</v>
      </c>
      <c r="D3" s="8">
        <f>'ISO_27039-Domaine 6'!G2</f>
        <v>6</v>
      </c>
      <c r="E3" s="8">
        <f>'ISO_27039-Domaine 6'!H2</f>
        <v>1</v>
      </c>
      <c r="F3" s="8">
        <f>COUNTBLANK('ISO_27039-Domaine 6'!J2:J12)</f>
        <v>5</v>
      </c>
      <c r="G3" s="9"/>
      <c r="H3" s="10" t="s">
        <v>326</v>
      </c>
      <c r="I3" s="11">
        <f>'ISO_27039-Domaine 6'!$J$2</f>
        <v>2.833333333333333</v>
      </c>
      <c r="J3" s="7" t="s">
        <v>18</v>
      </c>
      <c r="K3" s="12">
        <f>+I3/5</f>
        <v>0.56666666666666665</v>
      </c>
      <c r="L3" s="13">
        <v>4</v>
      </c>
      <c r="M3" s="14">
        <f>+L3/5</f>
        <v>0.8</v>
      </c>
      <c r="N3" s="545"/>
      <c r="O3" s="545"/>
      <c r="P3" s="546"/>
      <c r="Q3" s="546"/>
      <c r="R3" s="546"/>
      <c r="S3" s="546"/>
      <c r="T3" s="546"/>
      <c r="U3" s="546"/>
      <c r="V3" s="546"/>
      <c r="W3" s="546"/>
    </row>
    <row r="4" spans="1:23" x14ac:dyDescent="0.25">
      <c r="A4" s="8">
        <f>COUNTIF('ISO_27039-Domaine 7'!J3:J12,"&gt;-1")</f>
        <v>10</v>
      </c>
      <c r="B4" s="8">
        <f>'ISO_27039-Domaine 7'!$I$2</f>
        <v>16</v>
      </c>
      <c r="C4" s="8">
        <f>'ISO_27039-Domaine 7'!F2</f>
        <v>13</v>
      </c>
      <c r="D4" s="8">
        <f>'ISO_27039-Domaine 7'!G2</f>
        <v>2</v>
      </c>
      <c r="E4" s="8">
        <f>'ISO_27039-Domaine 7'!H2</f>
        <v>1</v>
      </c>
      <c r="F4" s="8">
        <f>COUNTBLANK('ISO_27039-Domaine 7'!J2:J14)</f>
        <v>2</v>
      </c>
      <c r="G4" s="9"/>
      <c r="H4" s="10" t="s">
        <v>327</v>
      </c>
      <c r="I4" s="11">
        <f>'ISO_27039-Domaine 7'!$J$2</f>
        <v>4.1666666666666661</v>
      </c>
      <c r="J4" s="7" t="s">
        <v>20</v>
      </c>
      <c r="K4" s="12">
        <f>+I4/5</f>
        <v>0.83333333333333326</v>
      </c>
      <c r="L4" s="13">
        <v>3</v>
      </c>
      <c r="M4" s="14">
        <f>+L4/5</f>
        <v>0.6</v>
      </c>
      <c r="N4" s="545"/>
      <c r="O4" s="545"/>
      <c r="P4" s="546"/>
      <c r="Q4" s="546"/>
      <c r="R4" s="546"/>
      <c r="S4" s="546"/>
      <c r="T4" s="546"/>
      <c r="U4" s="546"/>
      <c r="V4" s="546"/>
      <c r="W4" s="546"/>
    </row>
    <row r="5" spans="1:23" ht="15.6" x14ac:dyDescent="0.3">
      <c r="A5" s="16">
        <f t="shared" ref="A5:F5" si="0">SUM(A2:A4)</f>
        <v>38</v>
      </c>
      <c r="B5" s="18">
        <f t="shared" si="0"/>
        <v>73</v>
      </c>
      <c r="C5" s="18">
        <f t="shared" si="0"/>
        <v>35</v>
      </c>
      <c r="D5" s="18">
        <f t="shared" si="0"/>
        <v>33</v>
      </c>
      <c r="E5" s="18">
        <f t="shared" si="0"/>
        <v>5</v>
      </c>
      <c r="F5" s="18">
        <f t="shared" si="0"/>
        <v>25</v>
      </c>
      <c r="G5" s="81"/>
      <c r="I5" s="11">
        <f>SUM(I2:I4)/COUNT(I2:I4)</f>
        <v>2.9734299516908211</v>
      </c>
      <c r="N5" s="19">
        <f>SUM(K2:K4)/COUNT(K2:K4)</f>
        <v>0.59468599033816416</v>
      </c>
      <c r="O5" s="20">
        <f>SUM(M2:M4)/COUNT(M2:M4)</f>
        <v>0.66666666666666663</v>
      </c>
    </row>
    <row r="6" spans="1:23" ht="24.75" hidden="1" customHeight="1" x14ac:dyDescent="0.25">
      <c r="I6" s="17" t="s">
        <v>12</v>
      </c>
    </row>
    <row r="7" spans="1:23" x14ac:dyDescent="0.25">
      <c r="I7" s="17" t="s">
        <v>12</v>
      </c>
      <c r="L7" s="10" t="s">
        <v>12</v>
      </c>
    </row>
    <row r="8" spans="1:23" hidden="1" x14ac:dyDescent="0.25"/>
    <row r="11" spans="1:23" ht="26.25" customHeight="1" x14ac:dyDescent="0.25"/>
    <row r="14" spans="1:23" ht="12.75" customHeight="1" x14ac:dyDescent="0.25"/>
    <row r="16" spans="1:23" ht="12.75" customHeight="1" x14ac:dyDescent="0.25"/>
    <row r="18" spans="1:15" ht="12.75" customHeight="1" x14ac:dyDescent="0.25"/>
    <row r="20" spans="1:15" ht="12.75" customHeight="1" x14ac:dyDescent="0.25"/>
    <row r="28" spans="1:15" ht="108.75" customHeight="1" x14ac:dyDescent="0.25"/>
    <row r="29" spans="1:15" ht="19.5" customHeight="1" x14ac:dyDescent="0.3">
      <c r="A29" s="7" t="s">
        <v>12</v>
      </c>
      <c r="B29" s="82"/>
      <c r="C29" s="82"/>
      <c r="D29" s="82"/>
      <c r="E29" s="82"/>
      <c r="F29" s="542" t="s">
        <v>12</v>
      </c>
      <c r="G29" s="542"/>
      <c r="H29" s="542"/>
      <c r="I29" s="21" t="s">
        <v>12</v>
      </c>
      <c r="J29" s="21"/>
      <c r="K29" s="21" t="s">
        <v>12</v>
      </c>
      <c r="L29" s="21"/>
      <c r="M29" s="21"/>
      <c r="N29" s="21"/>
      <c r="O29" s="22"/>
    </row>
    <row r="30" spans="1:15" ht="0.75" customHeight="1" x14ac:dyDescent="0.25"/>
    <row r="31" spans="1:15" ht="6.75" hidden="1" customHeight="1" x14ac:dyDescent="0.25"/>
    <row r="32" spans="1:15" ht="6.75" hidden="1" customHeight="1" x14ac:dyDescent="0.25"/>
    <row r="33" spans="2:23" ht="6.75" customHeight="1" x14ac:dyDescent="0.25"/>
    <row r="34" spans="2:23" ht="15" customHeight="1" x14ac:dyDescent="0.3">
      <c r="B34" s="82"/>
      <c r="C34" s="82"/>
      <c r="D34" s="82"/>
      <c r="E34" s="82"/>
      <c r="F34" s="542" t="s">
        <v>40</v>
      </c>
      <c r="G34" s="542"/>
      <c r="H34" s="542"/>
      <c r="I34" s="21" t="s">
        <v>41</v>
      </c>
      <c r="J34" s="21"/>
      <c r="K34" s="21"/>
      <c r="L34" s="21"/>
      <c r="M34" s="21"/>
      <c r="N34" s="21"/>
      <c r="O34" s="22"/>
    </row>
    <row r="35" spans="2:23" ht="15" customHeight="1" x14ac:dyDescent="0.3">
      <c r="B35" s="83"/>
      <c r="C35" s="83"/>
      <c r="D35" s="83"/>
      <c r="E35" s="83"/>
      <c r="F35" s="553" t="s">
        <v>42</v>
      </c>
      <c r="G35" s="553"/>
      <c r="H35" s="553"/>
      <c r="I35" s="21"/>
      <c r="J35" s="21"/>
      <c r="K35" s="21"/>
      <c r="L35" s="21"/>
      <c r="M35" s="21"/>
      <c r="N35" s="21"/>
      <c r="O35" s="22"/>
    </row>
    <row r="36" spans="2:23" ht="15" customHeight="1" x14ac:dyDescent="0.3">
      <c r="B36" s="84"/>
      <c r="C36" s="84"/>
      <c r="D36" s="84"/>
      <c r="E36" s="84"/>
      <c r="F36" s="554" t="s">
        <v>43</v>
      </c>
      <c r="G36" s="554"/>
      <c r="H36" s="554"/>
      <c r="I36" s="21"/>
      <c r="J36" s="21"/>
      <c r="K36" s="21"/>
      <c r="L36" s="21"/>
      <c r="M36" s="21"/>
      <c r="N36" s="21"/>
      <c r="O36" s="22"/>
    </row>
    <row r="37" spans="2:23" x14ac:dyDescent="0.25">
      <c r="B37" s="24"/>
      <c r="C37" s="24"/>
      <c r="D37" s="24"/>
      <c r="E37" s="24"/>
      <c r="F37" s="555" t="s">
        <v>44</v>
      </c>
      <c r="G37" s="555"/>
      <c r="H37" s="555"/>
      <c r="I37" s="23" t="s">
        <v>12</v>
      </c>
      <c r="J37" s="23" t="s">
        <v>12</v>
      </c>
      <c r="K37" s="23"/>
      <c r="L37" s="23"/>
      <c r="M37" s="23"/>
      <c r="N37" s="23"/>
      <c r="O37" s="23"/>
      <c r="P37" s="23" t="s">
        <v>12</v>
      </c>
      <c r="Q37" s="23"/>
      <c r="R37" s="23" t="s">
        <v>12</v>
      </c>
      <c r="S37" s="23"/>
    </row>
    <row r="38" spans="2:23" x14ac:dyDescent="0.25">
      <c r="B38" s="33"/>
      <c r="C38" s="33"/>
      <c r="D38" s="33"/>
      <c r="E38" s="33"/>
      <c r="F38" s="547" t="s">
        <v>45</v>
      </c>
      <c r="G38" s="547"/>
      <c r="H38" s="547"/>
      <c r="I38" s="547"/>
      <c r="J38" s="547"/>
      <c r="K38" s="547"/>
      <c r="L38" s="547"/>
      <c r="M38" s="547"/>
      <c r="N38" s="547"/>
      <c r="O38" s="547"/>
      <c r="P38" s="547"/>
      <c r="Q38" s="547"/>
      <c r="R38" s="547"/>
      <c r="S38" s="547"/>
      <c r="T38" s="547"/>
      <c r="U38" s="547"/>
    </row>
    <row r="39" spans="2:23" x14ac:dyDescent="0.25">
      <c r="B39" s="24"/>
      <c r="C39" s="24"/>
      <c r="D39" s="24"/>
      <c r="E39" s="24"/>
      <c r="F39" s="24" t="s">
        <v>46</v>
      </c>
      <c r="G39" s="24"/>
      <c r="H39" s="25"/>
    </row>
    <row r="40" spans="2:23" ht="12.75" customHeight="1" x14ac:dyDescent="0.25">
      <c r="B40" s="68"/>
      <c r="C40" s="68"/>
      <c r="D40" s="68"/>
      <c r="E40" s="68"/>
      <c r="F40" s="552" t="s">
        <v>47</v>
      </c>
      <c r="G40" s="552"/>
      <c r="H40" s="552"/>
      <c r="I40" s="552"/>
      <c r="J40" s="552"/>
      <c r="K40" s="552"/>
      <c r="L40" s="552"/>
      <c r="M40" s="552"/>
      <c r="N40" s="552"/>
      <c r="O40" s="552"/>
      <c r="P40" s="552"/>
      <c r="Q40" s="552"/>
      <c r="R40" s="552"/>
      <c r="S40" s="552"/>
      <c r="T40" s="552"/>
      <c r="U40" s="552"/>
      <c r="V40" s="552"/>
      <c r="W40" s="552"/>
    </row>
    <row r="41" spans="2:23" x14ac:dyDescent="0.25">
      <c r="B41" s="24"/>
      <c r="C41" s="24"/>
      <c r="D41" s="24"/>
      <c r="E41" s="24"/>
      <c r="F41" s="24" t="s">
        <v>48</v>
      </c>
      <c r="G41" s="24"/>
      <c r="H41" s="25"/>
    </row>
    <row r="42" spans="2:23" ht="12.75" customHeight="1" x14ac:dyDescent="0.25">
      <c r="B42" s="68"/>
      <c r="C42" s="68"/>
      <c r="D42" s="68"/>
      <c r="E42" s="68"/>
      <c r="F42" s="552" t="s">
        <v>49</v>
      </c>
      <c r="G42" s="552"/>
      <c r="H42" s="552"/>
      <c r="I42" s="552"/>
      <c r="J42" s="552"/>
      <c r="K42" s="552"/>
      <c r="L42" s="552"/>
      <c r="M42" s="552"/>
      <c r="N42" s="552"/>
      <c r="O42" s="552"/>
      <c r="P42" s="552"/>
      <c r="Q42" s="552"/>
      <c r="R42" s="552"/>
      <c r="S42" s="552"/>
      <c r="T42" s="552"/>
      <c r="U42" s="552"/>
    </row>
    <row r="43" spans="2:23" x14ac:dyDescent="0.25">
      <c r="B43" s="24"/>
      <c r="C43" s="24"/>
      <c r="D43" s="24"/>
      <c r="E43" s="24"/>
      <c r="F43" s="24" t="s">
        <v>50</v>
      </c>
      <c r="G43" s="24"/>
      <c r="H43" s="25"/>
    </row>
    <row r="44" spans="2:23" ht="12.75" customHeight="1" x14ac:dyDescent="0.25">
      <c r="B44" s="68"/>
      <c r="C44" s="68"/>
      <c r="D44" s="68"/>
      <c r="E44" s="68"/>
      <c r="F44" s="552" t="s">
        <v>51</v>
      </c>
      <c r="G44" s="552"/>
      <c r="H44" s="552"/>
      <c r="I44" s="552"/>
      <c r="J44" s="552"/>
      <c r="K44" s="552"/>
      <c r="L44" s="552"/>
      <c r="M44" s="552"/>
      <c r="N44" s="552"/>
      <c r="O44" s="552"/>
      <c r="P44" s="552"/>
      <c r="Q44" s="552"/>
      <c r="R44" s="552"/>
      <c r="S44" s="552"/>
      <c r="T44" s="552"/>
      <c r="U44" s="552"/>
    </row>
    <row r="45" spans="2:23" x14ac:dyDescent="0.25">
      <c r="B45" s="24"/>
      <c r="C45" s="24"/>
      <c r="D45" s="24"/>
      <c r="E45" s="24"/>
      <c r="F45" s="24" t="s">
        <v>52</v>
      </c>
      <c r="G45" s="24"/>
      <c r="H45" s="24"/>
    </row>
    <row r="46" spans="2:23" ht="15" customHeight="1" x14ac:dyDescent="0.25">
      <c r="B46" s="68"/>
      <c r="C46" s="68"/>
      <c r="D46" s="68"/>
      <c r="E46" s="68"/>
      <c r="F46" s="552" t="s">
        <v>53</v>
      </c>
      <c r="G46" s="552"/>
      <c r="H46" s="552"/>
      <c r="I46" s="552"/>
      <c r="J46" s="552"/>
      <c r="K46" s="552"/>
      <c r="L46" s="552"/>
      <c r="M46" s="552"/>
      <c r="N46" s="552"/>
      <c r="O46" s="552"/>
      <c r="P46" s="552"/>
      <c r="Q46" s="552"/>
      <c r="R46" s="552"/>
      <c r="S46" s="552"/>
      <c r="T46" s="552"/>
      <c r="U46" s="552"/>
    </row>
  </sheetData>
  <sheetProtection selectLockedCells="1"/>
  <dataConsolidate link="1"/>
  <mergeCells count="13">
    <mergeCell ref="F46:U46"/>
    <mergeCell ref="F36:H36"/>
    <mergeCell ref="F37:H37"/>
    <mergeCell ref="F38:U38"/>
    <mergeCell ref="F40:W40"/>
    <mergeCell ref="F42:U42"/>
    <mergeCell ref="F44:U44"/>
    <mergeCell ref="F35:H35"/>
    <mergeCell ref="Q1:T1"/>
    <mergeCell ref="N2:O4"/>
    <mergeCell ref="P2:W4"/>
    <mergeCell ref="F29:H29"/>
    <mergeCell ref="F34:H34"/>
  </mergeCells>
  <conditionalFormatting sqref="H2">
    <cfRule type="expression" dxfId="13" priority="1" stopIfTrue="1">
      <formula>$F$2&gt;0</formula>
    </cfRule>
    <cfRule type="expression" dxfId="12" priority="2" stopIfTrue="1">
      <formula>$F$2=0</formula>
    </cfRule>
  </conditionalFormatting>
  <conditionalFormatting sqref="H3">
    <cfRule type="expression" dxfId="11" priority="3" stopIfTrue="1">
      <formula>$F$3&gt;0</formula>
    </cfRule>
    <cfRule type="expression" dxfId="10" priority="4" stopIfTrue="1">
      <formula>$F$3=0</formula>
    </cfRule>
  </conditionalFormatting>
  <conditionalFormatting sqref="H4">
    <cfRule type="expression" dxfId="9" priority="5" stopIfTrue="1">
      <formula>$F$4&gt;0</formula>
    </cfRule>
    <cfRule type="expression" dxfId="8" priority="6" stopIfTrue="1">
      <formula>$F$4=0</formula>
    </cfRule>
  </conditionalFormatting>
  <conditionalFormatting sqref="N5:O5">
    <cfRule type="cellIs" dxfId="7" priority="7" stopIfTrue="1" operator="greaterThan">
      <formula>0.5</formula>
    </cfRule>
  </conditionalFormatting>
  <pageMargins left="0.17" right="0.17" top="0.22" bottom="0.17" header="0.23" footer="0.18"/>
  <pageSetup paperSize="3"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1"/>
  <sheetViews>
    <sheetView topLeftCell="C1" workbookViewId="0">
      <selection activeCell="R24" sqref="R24"/>
    </sheetView>
  </sheetViews>
  <sheetFormatPr baseColWidth="10" defaultColWidth="11.44140625" defaultRowHeight="14.4" x14ac:dyDescent="0.3"/>
  <cols>
    <col min="1" max="1" width="10.5546875" style="147" customWidth="1"/>
    <col min="2" max="2" width="103.33203125" style="147" customWidth="1"/>
    <col min="3" max="3" width="11.44140625" style="149"/>
    <col min="4" max="4" width="11.44140625" style="147"/>
    <col min="5" max="5" width="69" style="147" customWidth="1"/>
    <col min="6" max="6" width="10.109375" style="147" customWidth="1"/>
    <col min="7" max="7" width="12.5546875" style="147" customWidth="1"/>
    <col min="8" max="8" width="10.33203125" style="147" customWidth="1"/>
    <col min="9" max="9" width="7.6640625" style="147" customWidth="1"/>
    <col min="10" max="10" width="6" style="147" customWidth="1"/>
    <col min="11" max="14" width="11.44140625" style="147"/>
    <col min="15" max="15" width="21.109375" style="147" customWidth="1"/>
    <col min="16" max="16" width="28.33203125" style="147" customWidth="1"/>
    <col min="17" max="17" width="29" style="147" customWidth="1"/>
    <col min="18" max="18" width="5" style="147" customWidth="1"/>
    <col min="19" max="19" width="8.109375" style="147" customWidth="1"/>
    <col min="20" max="20" width="6" style="147" customWidth="1"/>
    <col min="21" max="21" width="1.88671875" style="147" customWidth="1"/>
    <col min="22" max="22" width="1" style="147" customWidth="1"/>
    <col min="23" max="23" width="5.109375" style="147" customWidth="1"/>
    <col min="24" max="24" width="6.109375" style="147" customWidth="1"/>
    <col min="25" max="16384" width="11.44140625" style="147"/>
  </cols>
  <sheetData>
    <row r="1" spans="1:26" s="139" customFormat="1" ht="15" thickBot="1" x14ac:dyDescent="0.35">
      <c r="A1" s="139" t="s">
        <v>12</v>
      </c>
      <c r="B1" s="140" t="s">
        <v>54</v>
      </c>
      <c r="C1" s="141" t="s">
        <v>55</v>
      </c>
      <c r="D1" s="141"/>
      <c r="E1" s="142" t="s">
        <v>7</v>
      </c>
      <c r="F1" s="142" t="s">
        <v>2</v>
      </c>
      <c r="G1" s="142" t="s">
        <v>3</v>
      </c>
      <c r="H1" s="142" t="s">
        <v>4</v>
      </c>
      <c r="I1" s="142" t="s">
        <v>56</v>
      </c>
      <c r="J1" s="142" t="s">
        <v>57</v>
      </c>
      <c r="K1" s="143" t="s">
        <v>58</v>
      </c>
      <c r="L1" s="144"/>
      <c r="M1" s="144"/>
      <c r="N1" s="144"/>
      <c r="O1" s="144"/>
      <c r="P1" s="145"/>
      <c r="Q1" s="144"/>
      <c r="R1" s="144"/>
      <c r="S1" s="141" t="s">
        <v>12</v>
      </c>
    </row>
    <row r="2" spans="1:26" ht="15" thickBot="1" x14ac:dyDescent="0.35">
      <c r="A2" s="146" t="s">
        <v>12</v>
      </c>
      <c r="B2" s="147" t="s">
        <v>737</v>
      </c>
      <c r="C2" s="148" t="s">
        <v>60</v>
      </c>
      <c r="D2" s="149"/>
      <c r="E2" s="150" t="s">
        <v>704</v>
      </c>
      <c r="F2" s="151">
        <f>SUM(F3:F10)</f>
        <v>10</v>
      </c>
      <c r="G2" s="151">
        <f>SUM(G3:G10)</f>
        <v>4</v>
      </c>
      <c r="H2" s="151">
        <f>SUM(H3:H10)</f>
        <v>1</v>
      </c>
      <c r="I2" s="151">
        <f>SUM(F2:H2)</f>
        <v>15</v>
      </c>
      <c r="J2" s="151">
        <f>SUM(J3:J7)/COUNTIF(J3:J7,"&gt;-1")</f>
        <v>3</v>
      </c>
      <c r="K2" s="151"/>
      <c r="R2" s="152"/>
    </row>
    <row r="3" spans="1:26" ht="15" thickBot="1" x14ac:dyDescent="0.35">
      <c r="A3" s="146" t="s">
        <v>12</v>
      </c>
      <c r="B3" s="147" t="s">
        <v>738</v>
      </c>
      <c r="C3" s="148" t="s">
        <v>63</v>
      </c>
      <c r="E3" s="206" t="s">
        <v>739</v>
      </c>
      <c r="F3" s="154">
        <f>COUNTIF(C2:C4,"Oui")</f>
        <v>2</v>
      </c>
      <c r="G3" s="154">
        <f>COUNTIF(C2:C4,"Non")</f>
        <v>1</v>
      </c>
      <c r="H3" s="154">
        <f>COUNTIF(C2:C4,"Pas")</f>
        <v>0</v>
      </c>
      <c r="I3" s="154">
        <f t="shared" ref="I3:I7" si="0">SUM(F3:H3)</f>
        <v>3</v>
      </c>
      <c r="J3" s="155">
        <f>IF(I3=H3,0,5*F3/SUM(F3,G3))</f>
        <v>3.3333333333333335</v>
      </c>
      <c r="K3" s="153">
        <v>3</v>
      </c>
      <c r="R3" s="156"/>
    </row>
    <row r="4" spans="1:26" ht="15" thickBot="1" x14ac:dyDescent="0.35">
      <c r="A4" s="146" t="s">
        <v>12</v>
      </c>
      <c r="B4" s="147" t="s">
        <v>740</v>
      </c>
      <c r="C4" s="148" t="s">
        <v>60</v>
      </c>
      <c r="E4" s="206" t="s">
        <v>741</v>
      </c>
      <c r="F4" s="154">
        <f>COUNTIF(C5:C7,"Oui")</f>
        <v>1</v>
      </c>
      <c r="G4" s="154">
        <f>COUNTIF(C5:C7,"Non")</f>
        <v>2</v>
      </c>
      <c r="H4" s="154">
        <f>COUNTIF(C5:C7,"Pas")</f>
        <v>0</v>
      </c>
      <c r="I4" s="154">
        <f t="shared" si="0"/>
        <v>3</v>
      </c>
      <c r="J4" s="155">
        <f t="shared" ref="J4:J7" si="1">IF(I4=H4,0,5*F4/SUM(F4,G4))</f>
        <v>1.6666666666666667</v>
      </c>
      <c r="K4" s="153">
        <v>3</v>
      </c>
      <c r="S4" s="157"/>
    </row>
    <row r="5" spans="1:26" ht="15" thickBot="1" x14ac:dyDescent="0.35">
      <c r="A5" s="146" t="s">
        <v>12</v>
      </c>
      <c r="B5" s="147" t="s">
        <v>742</v>
      </c>
      <c r="C5" s="148" t="s">
        <v>63</v>
      </c>
      <c r="E5" s="206" t="s">
        <v>743</v>
      </c>
      <c r="F5" s="154">
        <f>COUNTIF(C8:C10,"Oui")</f>
        <v>3</v>
      </c>
      <c r="G5" s="154">
        <f>COUNTIF(C8:C10,"Non")</f>
        <v>0</v>
      </c>
      <c r="H5" s="154">
        <f>COUNTIF(C8:C10,"Pas")</f>
        <v>0</v>
      </c>
      <c r="I5" s="153">
        <f t="shared" si="0"/>
        <v>3</v>
      </c>
      <c r="J5" s="155">
        <f t="shared" si="1"/>
        <v>5</v>
      </c>
      <c r="K5" s="153">
        <v>3</v>
      </c>
      <c r="S5" s="157"/>
    </row>
    <row r="6" spans="1:26" ht="15" thickBot="1" x14ac:dyDescent="0.35">
      <c r="A6" s="146" t="s">
        <v>12</v>
      </c>
      <c r="B6" s="147" t="s">
        <v>744</v>
      </c>
      <c r="C6" s="148" t="s">
        <v>60</v>
      </c>
      <c r="E6" s="206" t="s">
        <v>745</v>
      </c>
      <c r="F6" s="154">
        <f>COUNTIF(C11:C12,"Oui")</f>
        <v>0</v>
      </c>
      <c r="G6" s="154">
        <f>COUNTIF(C11:C12,"Non")</f>
        <v>1</v>
      </c>
      <c r="H6" s="154">
        <f>COUNTIF(C11:C12,"Pas")</f>
        <v>1</v>
      </c>
      <c r="I6" s="153">
        <f t="shared" si="0"/>
        <v>2</v>
      </c>
      <c r="J6" s="155">
        <f t="shared" si="1"/>
        <v>0</v>
      </c>
      <c r="K6" s="153">
        <v>3</v>
      </c>
      <c r="S6" s="157"/>
    </row>
    <row r="7" spans="1:26" ht="15" thickBot="1" x14ac:dyDescent="0.35">
      <c r="A7" s="146" t="s">
        <v>12</v>
      </c>
      <c r="B7" s="147" t="s">
        <v>746</v>
      </c>
      <c r="C7" s="148" t="s">
        <v>63</v>
      </c>
      <c r="E7" s="206" t="s">
        <v>747</v>
      </c>
      <c r="F7" s="154">
        <f>COUNTIF(C13:C16,"Oui")</f>
        <v>4</v>
      </c>
      <c r="G7" s="154">
        <f>COUNTIF(C13:C16,"Non")</f>
        <v>0</v>
      </c>
      <c r="H7" s="154">
        <f>COUNTIF(C13:C16,"Pas")</f>
        <v>0</v>
      </c>
      <c r="I7" s="153">
        <f t="shared" si="0"/>
        <v>4</v>
      </c>
      <c r="J7" s="155">
        <f t="shared" si="1"/>
        <v>5</v>
      </c>
      <c r="K7" s="153">
        <v>3</v>
      </c>
      <c r="S7" s="157"/>
    </row>
    <row r="8" spans="1:26" ht="15" thickBot="1" x14ac:dyDescent="0.35">
      <c r="A8" s="146" t="s">
        <v>12</v>
      </c>
      <c r="B8" s="147" t="s">
        <v>748</v>
      </c>
      <c r="C8" s="148" t="s">
        <v>60</v>
      </c>
      <c r="E8" s="239">
        <f>COUNTIF(J3:J7,"&gt;-1")</f>
        <v>5</v>
      </c>
      <c r="F8" s="239"/>
      <c r="G8" s="239"/>
      <c r="H8" s="239"/>
      <c r="I8" s="239"/>
      <c r="J8" s="239"/>
      <c r="K8" s="239"/>
      <c r="S8" s="157"/>
    </row>
    <row r="9" spans="1:26" ht="15" thickBot="1" x14ac:dyDescent="0.35">
      <c r="A9" s="146" t="s">
        <v>12</v>
      </c>
      <c r="B9" s="147" t="s">
        <v>749</v>
      </c>
      <c r="C9" s="148" t="s">
        <v>60</v>
      </c>
      <c r="E9" s="239"/>
      <c r="F9" s="239"/>
      <c r="G9" s="239"/>
      <c r="H9" s="239"/>
      <c r="I9" s="239"/>
      <c r="J9" s="239"/>
      <c r="K9" s="239"/>
      <c r="S9" s="157"/>
    </row>
    <row r="10" spans="1:26" ht="15" thickBot="1" x14ac:dyDescent="0.35">
      <c r="A10" s="146" t="s">
        <v>12</v>
      </c>
      <c r="B10" s="147" t="s">
        <v>750</v>
      </c>
      <c r="C10" s="148" t="s">
        <v>60</v>
      </c>
      <c r="E10" s="239"/>
      <c r="F10" s="239"/>
      <c r="G10" s="239"/>
      <c r="H10" s="239"/>
      <c r="I10" s="239"/>
      <c r="J10" s="239"/>
      <c r="K10" s="239"/>
      <c r="S10" s="157"/>
    </row>
    <row r="11" spans="1:26" ht="15" thickBot="1" x14ac:dyDescent="0.35">
      <c r="A11" s="146" t="s">
        <v>12</v>
      </c>
      <c r="B11" s="147" t="s">
        <v>751</v>
      </c>
      <c r="C11" s="148" t="s">
        <v>63</v>
      </c>
      <c r="J11" s="156"/>
      <c r="K11" s="156"/>
      <c r="L11" s="156"/>
      <c r="M11" s="156"/>
      <c r="N11" s="156"/>
      <c r="O11" s="156"/>
      <c r="P11" s="156"/>
      <c r="Q11" s="156"/>
      <c r="R11" s="156"/>
      <c r="S11" s="157"/>
    </row>
    <row r="12" spans="1:26" ht="15" thickBot="1" x14ac:dyDescent="0.35">
      <c r="A12" s="158"/>
      <c r="B12" s="147" t="s">
        <v>752</v>
      </c>
      <c r="C12" s="148" t="s">
        <v>69</v>
      </c>
      <c r="J12" s="159"/>
      <c r="K12" s="224"/>
      <c r="L12" s="224"/>
      <c r="M12" s="224"/>
      <c r="N12" s="224"/>
      <c r="O12" s="224"/>
      <c r="P12" s="224"/>
      <c r="Q12" s="224"/>
      <c r="R12" s="224"/>
      <c r="S12" s="224"/>
      <c r="T12" s="224"/>
      <c r="U12" s="224"/>
      <c r="V12" s="224"/>
      <c r="W12" s="224"/>
      <c r="X12" s="224"/>
      <c r="Y12" s="224"/>
      <c r="Z12" s="224"/>
    </row>
    <row r="13" spans="1:26" ht="15" thickBot="1" x14ac:dyDescent="0.35">
      <c r="A13" s="139"/>
      <c r="B13" s="147" t="s">
        <v>753</v>
      </c>
      <c r="C13" s="148" t="s">
        <v>60</v>
      </c>
      <c r="J13" s="159"/>
      <c r="K13" s="224"/>
      <c r="L13" s="224"/>
      <c r="M13" s="224"/>
      <c r="N13" s="224"/>
      <c r="O13" s="224"/>
      <c r="P13" s="224"/>
      <c r="Q13" s="224"/>
      <c r="R13" s="224"/>
      <c r="S13" s="224"/>
      <c r="T13" s="224"/>
      <c r="U13" s="224"/>
      <c r="V13" s="224"/>
      <c r="W13" s="224"/>
      <c r="X13" s="224"/>
      <c r="Y13" s="224"/>
    </row>
    <row r="14" spans="1:26" ht="15" thickBot="1" x14ac:dyDescent="0.35">
      <c r="B14" s="147" t="s">
        <v>754</v>
      </c>
      <c r="C14" s="148" t="s">
        <v>60</v>
      </c>
      <c r="J14" s="159"/>
      <c r="K14" s="224"/>
      <c r="L14" s="224"/>
      <c r="M14" s="224"/>
      <c r="N14" s="224"/>
      <c r="O14" s="224"/>
      <c r="P14" s="224"/>
      <c r="Q14" s="224"/>
      <c r="R14" s="224"/>
      <c r="S14" s="224"/>
      <c r="T14" s="224"/>
      <c r="U14" s="224"/>
      <c r="V14" s="224"/>
      <c r="W14" s="224"/>
      <c r="X14" s="224"/>
      <c r="Y14" s="224"/>
    </row>
    <row r="15" spans="1:26" ht="15" thickBot="1" x14ac:dyDescent="0.35">
      <c r="B15" s="147" t="s">
        <v>755</v>
      </c>
      <c r="C15" s="148" t="s">
        <v>60</v>
      </c>
      <c r="J15" s="159"/>
      <c r="K15" s="159"/>
      <c r="L15" s="159"/>
      <c r="M15" s="159"/>
      <c r="N15" s="159"/>
      <c r="O15" s="159"/>
      <c r="P15" s="159"/>
      <c r="Q15" s="159"/>
      <c r="R15" s="159"/>
      <c r="S15" s="159"/>
      <c r="T15" s="159"/>
      <c r="U15" s="159"/>
      <c r="V15" s="159"/>
      <c r="W15" s="159"/>
      <c r="X15" s="159"/>
      <c r="Y15" s="159"/>
    </row>
    <row r="16" spans="1:26" ht="15" thickBot="1" x14ac:dyDescent="0.35">
      <c r="B16" s="147" t="s">
        <v>756</v>
      </c>
      <c r="C16" s="148" t="s">
        <v>60</v>
      </c>
      <c r="J16" s="159"/>
      <c r="K16" s="159"/>
      <c r="L16" s="159"/>
      <c r="M16" s="159"/>
      <c r="N16" s="159"/>
      <c r="O16" s="159"/>
      <c r="P16" s="159"/>
      <c r="Q16" s="159"/>
      <c r="R16" s="159"/>
      <c r="S16" s="159"/>
      <c r="T16" s="159"/>
      <c r="U16" s="159"/>
      <c r="V16" s="159"/>
      <c r="W16" s="159"/>
      <c r="X16" s="159"/>
      <c r="Y16" s="159"/>
    </row>
    <row r="17" spans="1:28" x14ac:dyDescent="0.3">
      <c r="J17" s="159"/>
      <c r="K17" s="159"/>
      <c r="L17" s="159"/>
      <c r="M17" s="159"/>
      <c r="N17" s="159"/>
      <c r="O17" s="159"/>
      <c r="P17" s="159"/>
      <c r="Q17" s="159"/>
      <c r="R17" s="159"/>
      <c r="S17" s="159"/>
      <c r="T17" s="159"/>
      <c r="U17" s="159"/>
      <c r="V17" s="159"/>
      <c r="W17" s="159"/>
      <c r="X17" s="159"/>
      <c r="Y17" s="159"/>
    </row>
    <row r="18" spans="1:28" x14ac:dyDescent="0.3">
      <c r="J18" s="159"/>
      <c r="K18" s="159"/>
      <c r="L18" s="159"/>
      <c r="M18" s="159"/>
      <c r="N18" s="159"/>
      <c r="O18" s="159"/>
      <c r="P18" s="159"/>
      <c r="Q18" s="159"/>
      <c r="R18" s="159"/>
      <c r="S18" s="159"/>
      <c r="T18" s="159"/>
      <c r="U18" s="159"/>
      <c r="V18" s="159"/>
      <c r="W18" s="159"/>
      <c r="X18" s="159"/>
      <c r="Y18" s="159"/>
    </row>
    <row r="19" spans="1:28" x14ac:dyDescent="0.3">
      <c r="J19" s="159"/>
      <c r="K19" s="159"/>
      <c r="L19" s="159"/>
      <c r="M19" s="159"/>
      <c r="N19" s="159"/>
      <c r="O19" s="159"/>
      <c r="P19" s="159"/>
      <c r="Q19" s="159"/>
      <c r="R19" s="159"/>
      <c r="S19" s="159"/>
      <c r="T19" s="159"/>
      <c r="U19" s="159"/>
      <c r="V19" s="159"/>
      <c r="W19" s="159"/>
      <c r="X19" s="159"/>
      <c r="Y19" s="159"/>
      <c r="Z19" s="159"/>
      <c r="AA19" s="159"/>
      <c r="AB19" s="159"/>
    </row>
    <row r="20" spans="1:28" x14ac:dyDescent="0.3">
      <c r="J20" s="159" t="s">
        <v>12</v>
      </c>
      <c r="K20" s="159"/>
      <c r="L20" s="159"/>
      <c r="M20" s="159"/>
      <c r="N20" s="159"/>
      <c r="O20" s="159"/>
      <c r="P20" s="159"/>
      <c r="Q20" s="159"/>
      <c r="R20" s="159"/>
      <c r="S20" s="159"/>
      <c r="T20" s="159"/>
      <c r="U20" s="159"/>
      <c r="V20" s="159"/>
      <c r="W20" s="159"/>
      <c r="X20" s="159"/>
      <c r="Y20" s="159"/>
      <c r="Z20" s="159"/>
      <c r="AA20" s="159"/>
      <c r="AB20" s="159"/>
    </row>
    <row r="21" spans="1:28" x14ac:dyDescent="0.3">
      <c r="J21" s="159"/>
      <c r="K21" s="159"/>
      <c r="L21" s="159"/>
      <c r="M21" s="159"/>
      <c r="N21" s="159"/>
      <c r="O21" s="159"/>
      <c r="P21" s="159"/>
      <c r="Q21" s="159"/>
      <c r="R21" s="159"/>
      <c r="S21" s="159"/>
      <c r="T21" s="159"/>
      <c r="U21" s="159"/>
      <c r="V21" s="159"/>
      <c r="W21" s="159"/>
      <c r="X21" s="159"/>
      <c r="Y21" s="159"/>
      <c r="Z21" s="159"/>
      <c r="AA21" s="159"/>
      <c r="AB21" s="159"/>
    </row>
    <row r="22" spans="1:28" x14ac:dyDescent="0.3">
      <c r="J22" s="224"/>
      <c r="K22" s="224"/>
      <c r="L22" s="224"/>
      <c r="M22" s="224"/>
      <c r="N22" s="224"/>
      <c r="O22" s="224"/>
      <c r="P22" s="224"/>
      <c r="Q22" s="224"/>
      <c r="R22" s="224"/>
      <c r="S22" s="224"/>
      <c r="T22" s="224"/>
      <c r="U22" s="224"/>
      <c r="V22" s="224"/>
      <c r="W22" s="224"/>
      <c r="X22" s="224"/>
      <c r="Y22" s="224"/>
      <c r="Z22" s="224"/>
      <c r="AA22" s="224"/>
      <c r="AB22" s="224"/>
    </row>
    <row r="23" spans="1:28" x14ac:dyDescent="0.3">
      <c r="B23" s="240"/>
      <c r="C23" s="240"/>
      <c r="D23" s="240"/>
      <c r="E23" s="240"/>
      <c r="F23" s="240"/>
      <c r="G23" s="240"/>
      <c r="H23" s="240"/>
      <c r="I23" s="240"/>
      <c r="J23" s="240"/>
      <c r="K23" s="240"/>
      <c r="L23" s="240"/>
      <c r="M23" s="240"/>
      <c r="N23" s="240"/>
      <c r="O23" s="240"/>
      <c r="P23" s="240"/>
      <c r="Q23" s="240"/>
      <c r="R23" s="240"/>
    </row>
    <row r="24" spans="1:28" x14ac:dyDescent="0.3">
      <c r="B24" s="240"/>
      <c r="C24" s="222"/>
      <c r="D24" s="222"/>
      <c r="E24" s="222"/>
      <c r="F24" s="222"/>
      <c r="G24" s="222"/>
      <c r="H24" s="222"/>
      <c r="I24" s="222"/>
      <c r="J24" s="222"/>
      <c r="K24" s="222"/>
      <c r="L24" s="222"/>
      <c r="M24" s="222"/>
      <c r="N24" s="222"/>
      <c r="O24" s="222"/>
      <c r="P24" s="222"/>
      <c r="Q24" s="222"/>
      <c r="R24" s="220"/>
    </row>
    <row r="25" spans="1:28" x14ac:dyDescent="0.3">
      <c r="B25" s="240"/>
      <c r="C25" s="222"/>
      <c r="D25" s="222"/>
      <c r="E25" s="222"/>
      <c r="F25" s="222"/>
      <c r="G25" s="222"/>
      <c r="H25" s="222"/>
      <c r="I25" s="222"/>
      <c r="J25" s="222"/>
      <c r="K25" s="222"/>
      <c r="L25" s="222"/>
      <c r="M25" s="222"/>
      <c r="N25" s="222"/>
      <c r="O25" s="222"/>
      <c r="P25" s="222"/>
      <c r="Q25" s="222"/>
      <c r="R25" s="220"/>
      <c r="T25" s="161"/>
      <c r="U25" s="161"/>
      <c r="V25" s="161"/>
    </row>
    <row r="26" spans="1:28" ht="14.4" customHeight="1" x14ac:dyDescent="0.3">
      <c r="A26" s="161"/>
      <c r="B26" s="241"/>
      <c r="C26" s="241"/>
      <c r="D26" s="241"/>
      <c r="E26" s="241"/>
      <c r="F26" s="241"/>
      <c r="G26" s="241"/>
      <c r="H26" s="241"/>
      <c r="I26" s="241"/>
      <c r="J26" s="241"/>
      <c r="K26" s="241"/>
      <c r="L26" s="241"/>
      <c r="M26" s="241"/>
      <c r="N26" s="241"/>
      <c r="O26" s="241"/>
      <c r="P26" s="241"/>
      <c r="Q26" s="241"/>
      <c r="R26" s="220"/>
    </row>
    <row r="27" spans="1:28" x14ac:dyDescent="0.3">
      <c r="C27" s="147"/>
    </row>
    <row r="28" spans="1:28" x14ac:dyDescent="0.3">
      <c r="A28" s="161"/>
    </row>
    <row r="29" spans="1:28" x14ac:dyDescent="0.3">
      <c r="A29" s="224"/>
      <c r="C29" s="224"/>
      <c r="D29" s="224"/>
      <c r="E29" s="224"/>
      <c r="F29" s="224"/>
      <c r="G29" s="224"/>
      <c r="H29" s="224"/>
      <c r="I29" s="224"/>
      <c r="J29" s="224"/>
      <c r="K29" s="224"/>
      <c r="L29" s="224"/>
      <c r="M29" s="224"/>
      <c r="N29" s="224"/>
      <c r="O29" s="224"/>
      <c r="P29" s="224"/>
      <c r="Q29" s="224"/>
      <c r="R29" s="224"/>
      <c r="S29" s="224"/>
    </row>
    <row r="30" spans="1:28" x14ac:dyDescent="0.3">
      <c r="A30" s="161"/>
      <c r="B30" s="161"/>
    </row>
    <row r="31" spans="1:28" x14ac:dyDescent="0.3">
      <c r="A31" s="224"/>
      <c r="C31" s="147"/>
    </row>
    <row r="32" spans="1:28" x14ac:dyDescent="0.3">
      <c r="A32" s="161"/>
    </row>
    <row r="33" spans="1:33" x14ac:dyDescent="0.3">
      <c r="A33" s="224"/>
      <c r="B33" s="224"/>
      <c r="C33" s="147"/>
    </row>
    <row r="34" spans="1:33" x14ac:dyDescent="0.3">
      <c r="A34" s="161"/>
      <c r="D34" s="161"/>
      <c r="E34" s="161"/>
      <c r="F34" s="161"/>
      <c r="G34" s="161"/>
      <c r="H34" s="161"/>
      <c r="I34" s="161"/>
    </row>
    <row r="35" spans="1:33" x14ac:dyDescent="0.3">
      <c r="A35" s="224"/>
      <c r="C35" s="224"/>
      <c r="D35" s="224"/>
      <c r="E35" s="224"/>
      <c r="F35" s="224"/>
      <c r="G35" s="224"/>
      <c r="H35" s="224"/>
      <c r="I35" s="224"/>
    </row>
    <row r="37" spans="1:33" x14ac:dyDescent="0.3">
      <c r="A37" s="223"/>
      <c r="C37" s="163"/>
      <c r="D37" s="223"/>
      <c r="E37" s="223"/>
      <c r="F37" s="223"/>
      <c r="G37" s="223"/>
      <c r="H37" s="223"/>
      <c r="I37" s="223"/>
      <c r="J37" s="223"/>
      <c r="K37" s="223"/>
      <c r="L37" s="223"/>
      <c r="M37" s="223"/>
      <c r="N37" s="223"/>
      <c r="O37" s="223"/>
      <c r="P37" s="223"/>
      <c r="Q37" s="223"/>
      <c r="R37" s="223"/>
      <c r="S37" s="223"/>
      <c r="T37" s="223"/>
      <c r="U37" s="223"/>
      <c r="V37" s="223"/>
      <c r="W37" s="223"/>
      <c r="X37" s="223"/>
      <c r="Y37" s="223"/>
      <c r="Z37" s="223"/>
      <c r="AA37" s="223"/>
      <c r="AB37" s="223"/>
      <c r="AC37" s="223"/>
      <c r="AD37" s="223"/>
      <c r="AE37" s="223"/>
      <c r="AF37" s="223"/>
      <c r="AG37" s="223"/>
    </row>
    <row r="38" spans="1:33" x14ac:dyDescent="0.3">
      <c r="B38" s="161"/>
    </row>
    <row r="39" spans="1:33" x14ac:dyDescent="0.3">
      <c r="B39" s="224"/>
    </row>
    <row r="41" spans="1:33" x14ac:dyDescent="0.3">
      <c r="B41" s="223"/>
    </row>
  </sheetData>
  <dataValidations count="1">
    <dataValidation type="list" allowBlank="1" showInputMessage="1" showErrorMessage="1" sqref="C2:C16">
      <formula1>"Oui,Non,Pas"</formula1>
    </dataValidation>
  </dataValidations>
  <pageMargins left="0.7" right="0.7" top="0.75" bottom="0.75" header="0.3" footer="0.3"/>
  <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3"/>
  <sheetViews>
    <sheetView topLeftCell="A13" workbookViewId="0">
      <selection activeCell="Q11" sqref="Q11"/>
    </sheetView>
  </sheetViews>
  <sheetFormatPr baseColWidth="10" defaultColWidth="11.44140625" defaultRowHeight="13.2" x14ac:dyDescent="0.25"/>
  <cols>
    <col min="1" max="1" width="10.5546875" style="7" customWidth="1"/>
    <col min="2" max="2" width="129.33203125" style="7" customWidth="1"/>
    <col min="3" max="4" width="11.88671875" style="7" customWidth="1"/>
    <col min="5" max="5" width="71.88671875" style="7" customWidth="1"/>
    <col min="6" max="9" width="13.5546875" style="7" customWidth="1"/>
    <col min="10" max="10" width="8.33203125" style="7" customWidth="1"/>
    <col min="11" max="13" width="11.44140625" style="7"/>
    <col min="14" max="14" width="25.109375" style="7" customWidth="1"/>
    <col min="15" max="15" width="28.33203125" style="7" customWidth="1"/>
    <col min="16" max="16" width="29" style="7" customWidth="1"/>
    <col min="17" max="17" width="5" style="7" customWidth="1"/>
    <col min="18" max="18" width="8.109375" style="7" customWidth="1"/>
    <col min="19" max="19" width="6" style="7" customWidth="1"/>
    <col min="20" max="20" width="1.88671875" style="7" customWidth="1"/>
    <col min="21" max="21" width="0.44140625" style="7" customWidth="1"/>
    <col min="22" max="22" width="5.109375" style="7" customWidth="1"/>
    <col min="23" max="23" width="6.109375" style="7" customWidth="1"/>
    <col min="24" max="16384" width="11.44140625" style="7"/>
  </cols>
  <sheetData>
    <row r="1" spans="1:18" s="25" customFormat="1" ht="19.5" customHeight="1" thickBot="1" x14ac:dyDescent="0.3">
      <c r="A1" s="25" t="s">
        <v>12</v>
      </c>
      <c r="B1" s="61" t="s">
        <v>328</v>
      </c>
      <c r="C1" s="27" t="s">
        <v>73</v>
      </c>
      <c r="D1" s="27"/>
      <c r="E1" s="28" t="s">
        <v>7</v>
      </c>
      <c r="F1" s="28" t="s">
        <v>2</v>
      </c>
      <c r="G1" s="28" t="s">
        <v>3</v>
      </c>
      <c r="H1" s="28" t="s">
        <v>4</v>
      </c>
      <c r="I1" s="28" t="s">
        <v>56</v>
      </c>
      <c r="J1" s="28" t="s">
        <v>6</v>
      </c>
      <c r="K1" s="62" t="s">
        <v>58</v>
      </c>
      <c r="L1" s="30"/>
      <c r="M1" s="30"/>
      <c r="N1" s="30"/>
      <c r="O1" s="31"/>
      <c r="P1" s="30"/>
      <c r="Q1" s="30"/>
      <c r="R1" s="27" t="s">
        <v>12</v>
      </c>
    </row>
    <row r="2" spans="1:18" ht="13.8" thickBot="1" x14ac:dyDescent="0.3">
      <c r="A2" s="32" t="s">
        <v>12</v>
      </c>
      <c r="B2" s="35" t="s">
        <v>329</v>
      </c>
      <c r="C2" s="34" t="s">
        <v>60</v>
      </c>
      <c r="D2" s="35"/>
      <c r="E2" s="69" t="s">
        <v>330</v>
      </c>
      <c r="F2" s="69">
        <f>SUM(F3:F25)</f>
        <v>16</v>
      </c>
      <c r="G2" s="69">
        <f>SUM(G3:G25)</f>
        <v>25</v>
      </c>
      <c r="H2" s="69">
        <f>SUM(H3:H25)</f>
        <v>3</v>
      </c>
      <c r="I2" s="69">
        <f>SUM(F2:H2)</f>
        <v>44</v>
      </c>
      <c r="J2" s="38">
        <f>IF(L14=0,0,SUM(J3:J25)/L14)</f>
        <v>1.9202898550724636</v>
      </c>
      <c r="K2" s="39"/>
      <c r="L2" s="33"/>
      <c r="M2" s="33"/>
      <c r="N2" s="33"/>
      <c r="O2" s="33"/>
      <c r="P2" s="33"/>
      <c r="Q2" s="40"/>
      <c r="R2" s="33"/>
    </row>
    <row r="3" spans="1:18" ht="13.8" thickBot="1" x14ac:dyDescent="0.3">
      <c r="A3" s="32"/>
      <c r="B3" s="35" t="s">
        <v>331</v>
      </c>
      <c r="C3" s="34" t="s">
        <v>60</v>
      </c>
      <c r="D3" s="35"/>
      <c r="E3" s="43" t="s">
        <v>332</v>
      </c>
      <c r="F3" s="43">
        <f>COUNTIF(C2:C4,"Oui")</f>
        <v>2</v>
      </c>
      <c r="G3" s="43">
        <f>COUNTIF(C2:C4,"Non")</f>
        <v>1</v>
      </c>
      <c r="H3" s="43">
        <f>COUNTIF(C2:C4,"Pas")</f>
        <v>0</v>
      </c>
      <c r="I3" s="43">
        <f>SUM(F3:H3)</f>
        <v>3</v>
      </c>
      <c r="J3" s="38">
        <f>IF(H3=I3,0,5*(F3/SUM(F3:G3)))</f>
        <v>3.333333333333333</v>
      </c>
      <c r="K3" s="39"/>
      <c r="L3" s="33"/>
      <c r="M3" s="33"/>
      <c r="N3" s="33"/>
      <c r="O3" s="33"/>
      <c r="P3" s="33"/>
      <c r="Q3" s="40"/>
      <c r="R3" s="33"/>
    </row>
    <row r="4" spans="1:18" ht="13.8" thickBot="1" x14ac:dyDescent="0.3">
      <c r="A4" s="32"/>
      <c r="B4" s="35" t="s">
        <v>333</v>
      </c>
      <c r="C4" s="34" t="s">
        <v>63</v>
      </c>
      <c r="D4" s="35"/>
      <c r="E4" s="43" t="s">
        <v>334</v>
      </c>
      <c r="F4" s="43">
        <f>COUNTIF(C5:C6,"Oui")</f>
        <v>2</v>
      </c>
      <c r="G4" s="43">
        <f>COUNTIF(C5:C6,"Non")</f>
        <v>0</v>
      </c>
      <c r="H4" s="43">
        <f>COUNTIF(C5:C6,"Pas")</f>
        <v>0</v>
      </c>
      <c r="I4" s="43">
        <f>SUM(F4:H4)</f>
        <v>2</v>
      </c>
      <c r="J4" s="38">
        <f t="shared" ref="J4:J24" si="0">IF(H4=I4,0,5*(F4/SUM(F4:G4)))</f>
        <v>5</v>
      </c>
      <c r="K4" s="39"/>
      <c r="L4" s="33"/>
      <c r="M4" s="33"/>
      <c r="N4" s="33"/>
      <c r="O4" s="33"/>
      <c r="P4" s="33"/>
      <c r="Q4" s="40"/>
      <c r="R4" s="33"/>
    </row>
    <row r="5" spans="1:18" ht="13.8" thickBot="1" x14ac:dyDescent="0.3">
      <c r="A5" s="41" t="s">
        <v>12</v>
      </c>
      <c r="B5" s="33" t="s">
        <v>335</v>
      </c>
      <c r="C5" s="34" t="s">
        <v>60</v>
      </c>
      <c r="D5" s="33"/>
      <c r="E5" s="43" t="s">
        <v>336</v>
      </c>
      <c r="F5" s="43">
        <f>COUNTIF(C7:C9,"Oui")</f>
        <v>2</v>
      </c>
      <c r="G5" s="43">
        <f>COUNTIF(C7:C9,"Non")</f>
        <v>1</v>
      </c>
      <c r="H5" s="43">
        <f>COUNTIF(C7:C9,"Pas")</f>
        <v>0</v>
      </c>
      <c r="I5" s="43">
        <f t="shared" ref="I5:I17" si="1">SUM(F5:H5)</f>
        <v>3</v>
      </c>
      <c r="J5" s="38">
        <f t="shared" si="0"/>
        <v>3.333333333333333</v>
      </c>
      <c r="K5" s="39"/>
      <c r="L5" s="33"/>
      <c r="M5" s="33"/>
      <c r="N5" s="33"/>
      <c r="O5" s="33"/>
      <c r="P5" s="33"/>
      <c r="Q5" s="45"/>
      <c r="R5" s="33"/>
    </row>
    <row r="6" spans="1:18" ht="13.8" thickBot="1" x14ac:dyDescent="0.3">
      <c r="A6" s="41"/>
      <c r="B6" s="33" t="s">
        <v>337</v>
      </c>
      <c r="C6" s="34" t="s">
        <v>60</v>
      </c>
      <c r="D6" s="33"/>
      <c r="E6" s="43" t="s">
        <v>338</v>
      </c>
      <c r="F6" s="43">
        <f>COUNTIF(C10:C11,"Oui")</f>
        <v>1</v>
      </c>
      <c r="G6" s="43">
        <f>COUNTIF(C10:C11,"Non")</f>
        <v>1</v>
      </c>
      <c r="H6" s="43">
        <f>COUNTIF(C10:C11,"Pas")</f>
        <v>0</v>
      </c>
      <c r="I6" s="43">
        <f t="shared" si="1"/>
        <v>2</v>
      </c>
      <c r="J6" s="38">
        <f t="shared" si="0"/>
        <v>2.5</v>
      </c>
      <c r="K6" s="39"/>
      <c r="L6" s="33"/>
      <c r="M6" s="33"/>
      <c r="N6" s="33"/>
      <c r="O6" s="33"/>
      <c r="P6" s="33"/>
      <c r="Q6" s="45"/>
      <c r="R6" s="33"/>
    </row>
    <row r="7" spans="1:18" ht="13.8" thickBot="1" x14ac:dyDescent="0.3">
      <c r="B7" s="7" t="s">
        <v>339</v>
      </c>
      <c r="C7" s="34" t="s">
        <v>60</v>
      </c>
      <c r="E7" s="43" t="s">
        <v>340</v>
      </c>
      <c r="F7" s="43">
        <f>COUNTIF(C12:C13,"Oui")</f>
        <v>0</v>
      </c>
      <c r="G7" s="43">
        <f>COUNTIF(C12:C13,"Non")</f>
        <v>2</v>
      </c>
      <c r="H7" s="43">
        <f>COUNTIF(C12:C13,"Pas")</f>
        <v>0</v>
      </c>
      <c r="I7" s="43">
        <f t="shared" si="1"/>
        <v>2</v>
      </c>
      <c r="J7" s="38">
        <f t="shared" si="0"/>
        <v>0</v>
      </c>
      <c r="K7" s="47"/>
      <c r="Q7" s="45"/>
      <c r="R7" s="8"/>
    </row>
    <row r="8" spans="1:18" ht="13.8" thickBot="1" x14ac:dyDescent="0.3">
      <c r="B8" s="33" t="s">
        <v>341</v>
      </c>
      <c r="C8" s="34" t="s">
        <v>60</v>
      </c>
      <c r="D8" s="33"/>
      <c r="E8" s="43" t="s">
        <v>342</v>
      </c>
      <c r="F8" s="43">
        <f>COUNTIF(C14,"Oui")</f>
        <v>1</v>
      </c>
      <c r="G8" s="43">
        <f>COUNTIF(C14,"Non")</f>
        <v>0</v>
      </c>
      <c r="H8" s="43">
        <f>COUNTIF(C14,"Pas")</f>
        <v>0</v>
      </c>
      <c r="I8" s="43">
        <f t="shared" si="1"/>
        <v>1</v>
      </c>
      <c r="J8" s="38">
        <f t="shared" si="0"/>
        <v>5</v>
      </c>
      <c r="K8" s="47"/>
      <c r="Q8" s="45"/>
      <c r="R8" s="8"/>
    </row>
    <row r="9" spans="1:18" ht="13.8" thickBot="1" x14ac:dyDescent="0.3">
      <c r="B9" s="33" t="s">
        <v>343</v>
      </c>
      <c r="C9" s="34" t="s">
        <v>63</v>
      </c>
      <c r="D9" s="33"/>
      <c r="E9" s="43" t="s">
        <v>344</v>
      </c>
      <c r="F9" s="43">
        <f>COUNTIF(C15:C16,"Oui")</f>
        <v>0</v>
      </c>
      <c r="G9" s="43">
        <f>COUNTIF(C15:C16,"Non")</f>
        <v>2</v>
      </c>
      <c r="H9" s="43">
        <f>COUNTIF(C15:C16,"Pas")</f>
        <v>0</v>
      </c>
      <c r="I9" s="43">
        <f t="shared" si="1"/>
        <v>2</v>
      </c>
      <c r="J9" s="38">
        <f t="shared" si="0"/>
        <v>0</v>
      </c>
      <c r="K9" s="47"/>
      <c r="Q9" s="45"/>
      <c r="R9" s="8"/>
    </row>
    <row r="10" spans="1:18" ht="13.8" thickBot="1" x14ac:dyDescent="0.3">
      <c r="B10" s="7" t="s">
        <v>345</v>
      </c>
      <c r="C10" s="34" t="s">
        <v>63</v>
      </c>
      <c r="E10" s="43" t="s">
        <v>346</v>
      </c>
      <c r="F10" s="43">
        <f>COUNTIF(C17,"Oui")</f>
        <v>1</v>
      </c>
      <c r="G10" s="43">
        <f>COUNTIF(C17,"Non")</f>
        <v>0</v>
      </c>
      <c r="H10" s="43">
        <f>COUNTIF(C17,"Pas")</f>
        <v>0</v>
      </c>
      <c r="I10" s="43">
        <f t="shared" si="1"/>
        <v>1</v>
      </c>
      <c r="J10" s="38">
        <f t="shared" si="0"/>
        <v>5</v>
      </c>
      <c r="K10" s="47"/>
      <c r="Q10" s="45"/>
      <c r="R10" s="8"/>
    </row>
    <row r="11" spans="1:18" ht="13.8" thickBot="1" x14ac:dyDescent="0.3">
      <c r="B11" s="33" t="s">
        <v>347</v>
      </c>
      <c r="C11" s="34" t="s">
        <v>60</v>
      </c>
      <c r="D11" s="33"/>
      <c r="E11" s="47" t="s">
        <v>348</v>
      </c>
      <c r="F11" s="47">
        <f>COUNTIF(C18,"Oui")</f>
        <v>0</v>
      </c>
      <c r="G11" s="47">
        <f>COUNTIF(C18,"Non")</f>
        <v>1</v>
      </c>
      <c r="H11" s="47">
        <f>COUNTIF(C18,"Pas")</f>
        <v>0</v>
      </c>
      <c r="I11" s="43">
        <f t="shared" si="1"/>
        <v>1</v>
      </c>
      <c r="J11" s="38">
        <f t="shared" si="0"/>
        <v>0</v>
      </c>
      <c r="K11" s="47"/>
      <c r="Q11" s="45"/>
      <c r="R11" s="8"/>
    </row>
    <row r="12" spans="1:18" ht="13.8" thickBot="1" x14ac:dyDescent="0.3">
      <c r="B12" s="7" t="s">
        <v>349</v>
      </c>
      <c r="C12" s="34" t="s">
        <v>63</v>
      </c>
      <c r="E12" s="43" t="s">
        <v>350</v>
      </c>
      <c r="F12" s="43">
        <f>COUNTIF(C19,"Oui")</f>
        <v>0</v>
      </c>
      <c r="G12" s="43">
        <f>COUNTIF(C19,"Non")</f>
        <v>1</v>
      </c>
      <c r="H12" s="43">
        <f>COUNTIF(C19,"Pas")</f>
        <v>0</v>
      </c>
      <c r="I12" s="43">
        <f t="shared" si="1"/>
        <v>1</v>
      </c>
      <c r="J12" s="38">
        <f t="shared" si="0"/>
        <v>0</v>
      </c>
      <c r="K12" s="47"/>
      <c r="Q12" s="45"/>
      <c r="R12" s="8"/>
    </row>
    <row r="13" spans="1:18" ht="13.8" thickBot="1" x14ac:dyDescent="0.3">
      <c r="B13" s="33" t="s">
        <v>351</v>
      </c>
      <c r="C13" s="34" t="s">
        <v>63</v>
      </c>
      <c r="D13" s="33"/>
      <c r="E13" s="43" t="s">
        <v>352</v>
      </c>
      <c r="F13" s="43">
        <f>COUNTIF(C20,"Oui")</f>
        <v>1</v>
      </c>
      <c r="G13" s="43">
        <f>COUNTIF(C20,"Non")</f>
        <v>0</v>
      </c>
      <c r="H13" s="43">
        <f>COUNTIF(C20,"Pas")</f>
        <v>0</v>
      </c>
      <c r="I13" s="43">
        <f t="shared" si="1"/>
        <v>1</v>
      </c>
      <c r="J13" s="38">
        <f t="shared" si="0"/>
        <v>5</v>
      </c>
      <c r="K13" s="47"/>
      <c r="Q13" s="45"/>
      <c r="R13" s="8"/>
    </row>
    <row r="14" spans="1:18" ht="13.8" thickBot="1" x14ac:dyDescent="0.3">
      <c r="B14" s="7" t="s">
        <v>353</v>
      </c>
      <c r="C14" s="34" t="s">
        <v>60</v>
      </c>
      <c r="E14" s="43" t="s">
        <v>354</v>
      </c>
      <c r="F14" s="43">
        <f>COUNTIF(C21:C23,"Oui")</f>
        <v>0</v>
      </c>
      <c r="G14" s="43">
        <f>COUNTIF(C21:C23,"Non")</f>
        <v>3</v>
      </c>
      <c r="H14" s="43">
        <f>COUNTIF(C21:C23,"Pas")</f>
        <v>0</v>
      </c>
      <c r="I14" s="43">
        <f t="shared" si="1"/>
        <v>3</v>
      </c>
      <c r="J14" s="38">
        <f t="shared" si="0"/>
        <v>0</v>
      </c>
      <c r="K14" s="47"/>
      <c r="L14" s="7">
        <f>COUNTIF(J3:J25,"&gt;-1")</f>
        <v>23</v>
      </c>
      <c r="Q14" s="45"/>
      <c r="R14" s="8"/>
    </row>
    <row r="15" spans="1:18" ht="13.8" thickBot="1" x14ac:dyDescent="0.3">
      <c r="B15" s="33" t="s">
        <v>355</v>
      </c>
      <c r="C15" s="34" t="s">
        <v>63</v>
      </c>
      <c r="D15" s="33"/>
      <c r="E15" s="43" t="s">
        <v>356</v>
      </c>
      <c r="F15" s="43">
        <f>COUNTIF(C24:C26,"Oui")</f>
        <v>0</v>
      </c>
      <c r="G15" s="43">
        <f>COUNTIF(C24:C26,"Non")</f>
        <v>3</v>
      </c>
      <c r="H15" s="43">
        <f>COUNTIF(C24:C26,"Pas")</f>
        <v>0</v>
      </c>
      <c r="I15" s="43">
        <f t="shared" si="1"/>
        <v>3</v>
      </c>
      <c r="J15" s="38">
        <f t="shared" si="0"/>
        <v>0</v>
      </c>
      <c r="K15" s="47"/>
      <c r="Q15" s="45"/>
      <c r="R15" s="8"/>
    </row>
    <row r="16" spans="1:18" ht="13.8" thickBot="1" x14ac:dyDescent="0.3">
      <c r="B16" s="7" t="s">
        <v>357</v>
      </c>
      <c r="C16" s="34" t="s">
        <v>63</v>
      </c>
      <c r="E16" s="43" t="s">
        <v>358</v>
      </c>
      <c r="F16" s="43">
        <f>COUNTIF(C27,"Oui")</f>
        <v>0</v>
      </c>
      <c r="G16" s="43">
        <f>COUNTIF(C27,"Non")</f>
        <v>1</v>
      </c>
      <c r="H16" s="43">
        <f>COUNTIF(C27,"Pas")</f>
        <v>0</v>
      </c>
      <c r="I16" s="43">
        <f t="shared" si="1"/>
        <v>1</v>
      </c>
      <c r="J16" s="38">
        <f t="shared" si="0"/>
        <v>0</v>
      </c>
      <c r="K16" s="47"/>
      <c r="Q16" s="45"/>
      <c r="R16" s="8"/>
    </row>
    <row r="17" spans="2:25" ht="13.8" thickBot="1" x14ac:dyDescent="0.3">
      <c r="B17" s="7" t="s">
        <v>359</v>
      </c>
      <c r="C17" s="34" t="s">
        <v>60</v>
      </c>
      <c r="E17" s="43" t="s">
        <v>360</v>
      </c>
      <c r="F17" s="43">
        <f>COUNTIF(C28:C29,"Oui")</f>
        <v>0</v>
      </c>
      <c r="G17" s="43">
        <f>COUNTIF(C28:C29,"Non")</f>
        <v>0</v>
      </c>
      <c r="H17" s="43">
        <f>COUNTIF(C28:C29,"Pas")</f>
        <v>2</v>
      </c>
      <c r="I17" s="43">
        <f t="shared" si="1"/>
        <v>2</v>
      </c>
      <c r="J17" s="38">
        <f t="shared" si="0"/>
        <v>0</v>
      </c>
      <c r="K17" s="47"/>
      <c r="Q17" s="45"/>
      <c r="R17" s="8"/>
    </row>
    <row r="18" spans="2:25" ht="13.8" thickBot="1" x14ac:dyDescent="0.3">
      <c r="B18" s="7" t="s">
        <v>361</v>
      </c>
      <c r="C18" s="34" t="s">
        <v>63</v>
      </c>
      <c r="E18" s="43" t="s">
        <v>362</v>
      </c>
      <c r="F18" s="43">
        <f>COUNTIF(C30:C32,"Oui")</f>
        <v>2</v>
      </c>
      <c r="G18" s="43">
        <f>COUNTIF(C30:C32,"Non")</f>
        <v>1</v>
      </c>
      <c r="H18" s="43">
        <f>COUNTIF(C30:C32,"Pas")</f>
        <v>0</v>
      </c>
      <c r="I18" s="43">
        <f t="shared" ref="I18:I25" si="2">SUM(F18:H18)</f>
        <v>3</v>
      </c>
      <c r="J18" s="38">
        <f t="shared" si="0"/>
        <v>3.333333333333333</v>
      </c>
      <c r="K18" s="47"/>
      <c r="Q18" s="45"/>
      <c r="R18" s="8"/>
    </row>
    <row r="19" spans="2:25" ht="13.8" thickBot="1" x14ac:dyDescent="0.3">
      <c r="B19" s="7" t="s">
        <v>363</v>
      </c>
      <c r="C19" s="34" t="s">
        <v>63</v>
      </c>
      <c r="E19" s="43" t="s">
        <v>364</v>
      </c>
      <c r="F19" s="47">
        <f>COUNTIF(C33,"Oui")</f>
        <v>0</v>
      </c>
      <c r="G19" s="47">
        <f>COUNTIF(C33,"Non")</f>
        <v>1</v>
      </c>
      <c r="H19" s="47">
        <f>COUNTIF(C33,"Pas")</f>
        <v>0</v>
      </c>
      <c r="I19" s="43">
        <f t="shared" si="2"/>
        <v>1</v>
      </c>
      <c r="J19" s="38">
        <f t="shared" si="0"/>
        <v>0</v>
      </c>
      <c r="K19" s="47"/>
      <c r="O19" s="85"/>
      <c r="Q19" s="45"/>
      <c r="R19" s="8"/>
    </row>
    <row r="20" spans="2:25" ht="27" thickBot="1" x14ac:dyDescent="0.3">
      <c r="B20" s="60" t="s">
        <v>365</v>
      </c>
      <c r="C20" s="34" t="s">
        <v>60</v>
      </c>
      <c r="D20" s="60"/>
      <c r="E20" s="47" t="s">
        <v>366</v>
      </c>
      <c r="F20" s="43">
        <f>COUNTIF(C34,"Oui")</f>
        <v>1</v>
      </c>
      <c r="G20" s="43">
        <f>COUNTIF(C34,"Non")</f>
        <v>0</v>
      </c>
      <c r="H20" s="43">
        <f>COUNTIF(C34,"Pas")</f>
        <v>0</v>
      </c>
      <c r="I20" s="43">
        <f t="shared" si="2"/>
        <v>1</v>
      </c>
      <c r="J20" s="38">
        <f t="shared" si="0"/>
        <v>5</v>
      </c>
      <c r="K20" s="47"/>
      <c r="O20" s="85"/>
      <c r="Q20" s="45"/>
      <c r="R20" s="8"/>
    </row>
    <row r="21" spans="2:25" ht="13.8" thickBot="1" x14ac:dyDescent="0.3">
      <c r="B21" s="33" t="s">
        <v>367</v>
      </c>
      <c r="C21" s="34" t="s">
        <v>63</v>
      </c>
      <c r="D21" s="33"/>
      <c r="E21" s="43" t="s">
        <v>368</v>
      </c>
      <c r="F21" s="86">
        <f>COUNTIF(C35,"Oui")</f>
        <v>0</v>
      </c>
      <c r="G21" s="86">
        <f>COUNTIF(C35,"Non")</f>
        <v>1</v>
      </c>
      <c r="H21" s="86">
        <f>COUNTIF(C35,"Pas")</f>
        <v>0</v>
      </c>
      <c r="I21" s="43">
        <f t="shared" si="2"/>
        <v>1</v>
      </c>
      <c r="J21" s="38">
        <f t="shared" si="0"/>
        <v>0</v>
      </c>
      <c r="K21" s="47"/>
      <c r="O21" s="85"/>
      <c r="P21" s="59"/>
      <c r="Q21" s="45"/>
      <c r="R21" s="60"/>
      <c r="S21" s="60"/>
      <c r="T21" s="60"/>
      <c r="U21" s="60"/>
      <c r="V21" s="60"/>
      <c r="W21" s="60"/>
      <c r="X21" s="60"/>
      <c r="Y21" s="60"/>
    </row>
    <row r="22" spans="2:25" ht="13.8" thickBot="1" x14ac:dyDescent="0.3">
      <c r="B22" s="33" t="s">
        <v>369</v>
      </c>
      <c r="C22" s="34" t="s">
        <v>63</v>
      </c>
      <c r="D22" s="33"/>
      <c r="E22" s="86" t="s">
        <v>370</v>
      </c>
      <c r="F22" s="43">
        <f>COUNTIF(C36:C37,"Oui")</f>
        <v>1</v>
      </c>
      <c r="G22" s="43">
        <f>COUNTIF(C36:C37,"Non")</f>
        <v>1</v>
      </c>
      <c r="H22" s="43">
        <f>COUNTIF(C36:C37,"Pas")</f>
        <v>0</v>
      </c>
      <c r="I22" s="43">
        <f t="shared" si="2"/>
        <v>2</v>
      </c>
      <c r="J22" s="38">
        <f t="shared" si="0"/>
        <v>2.5</v>
      </c>
      <c r="K22" s="47"/>
      <c r="O22" s="85"/>
      <c r="P22" s="59"/>
      <c r="Q22" s="45"/>
      <c r="R22" s="60"/>
      <c r="S22" s="60"/>
      <c r="T22" s="60"/>
      <c r="U22" s="60"/>
      <c r="V22" s="60"/>
      <c r="W22" s="60"/>
      <c r="X22" s="60"/>
      <c r="Y22" s="60"/>
    </row>
    <row r="23" spans="2:25" ht="13.8" thickBot="1" x14ac:dyDescent="0.3">
      <c r="B23" s="33" t="s">
        <v>371</v>
      </c>
      <c r="C23" s="34" t="s">
        <v>63</v>
      </c>
      <c r="D23" s="33"/>
      <c r="E23" s="43" t="s">
        <v>372</v>
      </c>
      <c r="F23" s="43">
        <f>COUNTIF(C38:C39,"Oui")</f>
        <v>0</v>
      </c>
      <c r="G23" s="43">
        <f>COUNTIF(C38:C39,"Non")</f>
        <v>2</v>
      </c>
      <c r="H23" s="43">
        <f>COUNTIF(C38:C39,"Pas")</f>
        <v>0</v>
      </c>
      <c r="I23" s="43">
        <f t="shared" si="2"/>
        <v>2</v>
      </c>
      <c r="J23" s="38">
        <f t="shared" si="0"/>
        <v>0</v>
      </c>
      <c r="K23" s="47"/>
      <c r="O23" s="85"/>
      <c r="P23" s="59"/>
      <c r="Q23" s="45"/>
      <c r="R23" s="60"/>
      <c r="S23" s="60"/>
      <c r="T23" s="60"/>
      <c r="U23" s="60"/>
      <c r="V23" s="60"/>
      <c r="W23" s="60"/>
      <c r="X23" s="60"/>
      <c r="Y23" s="60"/>
    </row>
    <row r="24" spans="2:25" ht="13.8" thickBot="1" x14ac:dyDescent="0.3">
      <c r="B24" s="33" t="s">
        <v>373</v>
      </c>
      <c r="C24" s="34" t="s">
        <v>63</v>
      </c>
      <c r="D24" s="33"/>
      <c r="E24" s="43" t="s">
        <v>374</v>
      </c>
      <c r="F24" s="43">
        <f>COUNTIF(C40:C42,"Oui")</f>
        <v>1</v>
      </c>
      <c r="G24" s="43">
        <f>COUNTIF(C40:C42,"Non")</f>
        <v>2</v>
      </c>
      <c r="H24" s="43">
        <f>COUNTIF(C40:C42,"Oui")</f>
        <v>1</v>
      </c>
      <c r="I24" s="43">
        <f t="shared" si="2"/>
        <v>4</v>
      </c>
      <c r="J24" s="38">
        <f t="shared" si="0"/>
        <v>1.6666666666666665</v>
      </c>
      <c r="K24" s="87"/>
      <c r="L24" s="88"/>
      <c r="M24" s="88"/>
      <c r="N24" s="88"/>
      <c r="P24" s="59"/>
      <c r="Q24" s="59"/>
      <c r="R24" s="59"/>
      <c r="S24" s="59"/>
      <c r="T24" s="59"/>
      <c r="U24" s="59"/>
      <c r="V24" s="59"/>
      <c r="W24" s="59"/>
      <c r="X24" s="59"/>
    </row>
    <row r="25" spans="2:25" ht="13.8" thickBot="1" x14ac:dyDescent="0.3">
      <c r="B25" s="33" t="s">
        <v>375</v>
      </c>
      <c r="C25" s="34" t="s">
        <v>63</v>
      </c>
      <c r="D25" s="33"/>
      <c r="E25" s="43" t="s">
        <v>376</v>
      </c>
      <c r="F25" s="39">
        <f>COUNTIF(C43:C44,"Oui")</f>
        <v>1</v>
      </c>
      <c r="G25" s="39">
        <f>COUNTIF(C43:C44,"Non")</f>
        <v>1</v>
      </c>
      <c r="H25" s="39">
        <f>COUNTIF(C43:C44,"Pas")</f>
        <v>0</v>
      </c>
      <c r="I25" s="43">
        <f t="shared" si="2"/>
        <v>2</v>
      </c>
      <c r="J25" s="38">
        <f>IF(H25=I25,0,5*(F25/SUM(F25:G25)))</f>
        <v>2.5</v>
      </c>
      <c r="K25" s="46"/>
      <c r="L25" s="10"/>
      <c r="M25" s="10"/>
      <c r="N25" s="10"/>
      <c r="P25" s="59"/>
      <c r="Q25" s="59"/>
      <c r="R25" s="59"/>
      <c r="S25" s="59"/>
      <c r="T25" s="59"/>
      <c r="U25" s="59"/>
      <c r="V25" s="59"/>
      <c r="W25" s="59"/>
      <c r="X25" s="59"/>
    </row>
    <row r="26" spans="2:25" ht="13.8" thickBot="1" x14ac:dyDescent="0.3">
      <c r="B26" s="33" t="s">
        <v>377</v>
      </c>
      <c r="C26" s="34" t="s">
        <v>63</v>
      </c>
      <c r="D26" s="33"/>
      <c r="E26" s="33"/>
      <c r="F26" s="33"/>
      <c r="G26" s="33"/>
      <c r="H26" s="33"/>
      <c r="I26" s="33"/>
      <c r="J26" s="56"/>
      <c r="K26" s="89"/>
      <c r="L26" s="10"/>
      <c r="M26" s="10"/>
      <c r="N26" s="10"/>
      <c r="P26" s="59"/>
      <c r="Q26" s="59"/>
      <c r="R26" s="59"/>
      <c r="S26" s="59"/>
      <c r="T26" s="59"/>
      <c r="U26" s="59"/>
      <c r="V26" s="59"/>
      <c r="W26" s="59"/>
      <c r="X26" s="59"/>
    </row>
    <row r="27" spans="2:25" ht="13.8" thickBot="1" x14ac:dyDescent="0.3">
      <c r="B27" s="7" t="s">
        <v>378</v>
      </c>
      <c r="C27" s="34" t="s">
        <v>63</v>
      </c>
      <c r="E27" s="33"/>
      <c r="F27" s="33"/>
      <c r="G27" s="33"/>
      <c r="H27" s="33"/>
      <c r="I27" s="33"/>
      <c r="J27" s="56"/>
      <c r="P27" s="59"/>
      <c r="Q27" s="59"/>
      <c r="R27" s="59"/>
      <c r="S27" s="59"/>
      <c r="T27" s="59"/>
      <c r="U27" s="59"/>
      <c r="V27" s="59"/>
      <c r="W27" s="59"/>
      <c r="X27" s="59"/>
    </row>
    <row r="28" spans="2:25" ht="13.8" thickBot="1" x14ac:dyDescent="0.3">
      <c r="B28" s="7" t="s">
        <v>379</v>
      </c>
      <c r="C28" s="34" t="s">
        <v>69</v>
      </c>
      <c r="E28" s="33"/>
      <c r="J28" s="56"/>
      <c r="K28" s="90"/>
      <c r="M28" s="90"/>
      <c r="N28" s="90"/>
      <c r="O28" s="58"/>
      <c r="P28" s="51"/>
      <c r="Q28" s="51"/>
      <c r="R28" s="51"/>
      <c r="S28" s="51"/>
      <c r="T28" s="51"/>
      <c r="U28" s="51"/>
      <c r="V28" s="51"/>
      <c r="W28" s="51"/>
      <c r="X28" s="51"/>
    </row>
    <row r="29" spans="2:25" ht="13.8" thickBot="1" x14ac:dyDescent="0.3">
      <c r="B29" s="33" t="s">
        <v>380</v>
      </c>
      <c r="C29" s="34" t="s">
        <v>69</v>
      </c>
      <c r="D29" s="33"/>
      <c r="J29" s="56"/>
      <c r="K29" s="90"/>
      <c r="M29" s="90"/>
      <c r="N29" s="90"/>
      <c r="O29" s="58"/>
      <c r="P29" s="51"/>
      <c r="Q29" s="51"/>
      <c r="R29" s="51"/>
      <c r="S29" s="51"/>
      <c r="T29" s="51"/>
      <c r="U29" s="51"/>
      <c r="V29" s="51"/>
      <c r="W29" s="51"/>
      <c r="X29" s="51"/>
    </row>
    <row r="30" spans="2:25" ht="13.8" thickBot="1" x14ac:dyDescent="0.3">
      <c r="B30" s="33" t="s">
        <v>381</v>
      </c>
      <c r="C30" s="34" t="s">
        <v>60</v>
      </c>
      <c r="D30" s="33"/>
      <c r="F30" s="33"/>
      <c r="G30" s="33"/>
      <c r="H30" s="33"/>
      <c r="I30" s="33"/>
      <c r="J30" s="56"/>
      <c r="K30" s="90"/>
      <c r="M30" s="90"/>
      <c r="N30" s="90"/>
      <c r="O30" s="58"/>
      <c r="P30" s="51"/>
      <c r="Q30" s="51"/>
      <c r="R30" s="51"/>
      <c r="S30" s="51"/>
      <c r="T30" s="51"/>
      <c r="U30" s="51"/>
      <c r="V30" s="51"/>
      <c r="W30" s="51"/>
      <c r="X30" s="51"/>
    </row>
    <row r="31" spans="2:25" ht="13.8" thickBot="1" x14ac:dyDescent="0.3">
      <c r="B31" s="7" t="s">
        <v>382</v>
      </c>
      <c r="C31" s="34" t="s">
        <v>63</v>
      </c>
      <c r="E31" s="33"/>
      <c r="F31" s="33"/>
      <c r="G31" s="33"/>
      <c r="H31" s="33"/>
      <c r="I31" s="33"/>
      <c r="J31" s="56"/>
      <c r="K31" s="51"/>
      <c r="L31" s="51"/>
      <c r="M31" s="51"/>
      <c r="N31" s="51"/>
      <c r="O31" s="58"/>
      <c r="P31" s="51"/>
      <c r="Q31" s="51"/>
      <c r="R31" s="51"/>
      <c r="S31" s="51"/>
      <c r="T31" s="51"/>
      <c r="U31" s="51"/>
      <c r="V31" s="51"/>
      <c r="W31" s="51"/>
      <c r="X31" s="51"/>
    </row>
    <row r="32" spans="2:25" ht="13.8" thickBot="1" x14ac:dyDescent="0.3">
      <c r="B32" s="7" t="s">
        <v>383</v>
      </c>
      <c r="C32" s="34" t="s">
        <v>60</v>
      </c>
      <c r="E32" s="33"/>
      <c r="J32" s="56"/>
      <c r="K32" s="51"/>
      <c r="L32" s="51"/>
      <c r="M32" s="51"/>
      <c r="N32" s="51"/>
      <c r="O32" s="58"/>
      <c r="P32" s="51"/>
      <c r="Q32" s="51"/>
      <c r="R32" s="51"/>
      <c r="S32" s="51"/>
      <c r="T32" s="51"/>
      <c r="U32" s="51"/>
      <c r="V32" s="51"/>
      <c r="W32" s="51"/>
      <c r="X32" s="51"/>
    </row>
    <row r="33" spans="1:27" ht="13.8" thickBot="1" x14ac:dyDescent="0.3">
      <c r="B33" s="7" t="s">
        <v>384</v>
      </c>
      <c r="C33" s="34" t="s">
        <v>63</v>
      </c>
      <c r="J33" s="56"/>
      <c r="K33" s="557"/>
      <c r="L33" s="557"/>
      <c r="M33" s="557"/>
      <c r="N33" s="557"/>
      <c r="O33" s="58"/>
      <c r="P33" s="51"/>
      <c r="Q33" s="51"/>
      <c r="R33" s="51"/>
      <c r="S33" s="51"/>
      <c r="T33" s="51"/>
      <c r="U33" s="51"/>
      <c r="V33" s="51"/>
      <c r="W33" s="51"/>
      <c r="X33" s="51"/>
    </row>
    <row r="34" spans="1:27" ht="13.8" thickBot="1" x14ac:dyDescent="0.3">
      <c r="B34" s="7" t="s">
        <v>385</v>
      </c>
      <c r="C34" s="34" t="s">
        <v>60</v>
      </c>
      <c r="J34" s="56"/>
      <c r="K34" s="557"/>
      <c r="L34" s="557"/>
      <c r="M34" s="557"/>
      <c r="N34" s="557"/>
      <c r="O34" s="58"/>
      <c r="P34" s="51"/>
      <c r="Q34" s="51"/>
      <c r="R34" s="51"/>
      <c r="S34" s="51"/>
      <c r="T34" s="51"/>
      <c r="U34" s="51"/>
      <c r="V34" s="51"/>
      <c r="W34" s="51"/>
      <c r="X34" s="51"/>
    </row>
    <row r="35" spans="1:27" ht="13.8" thickBot="1" x14ac:dyDescent="0.3">
      <c r="B35" s="7" t="s">
        <v>386</v>
      </c>
      <c r="C35" s="34" t="s">
        <v>63</v>
      </c>
      <c r="J35" s="56"/>
      <c r="K35" s="557"/>
      <c r="L35" s="557"/>
      <c r="M35" s="557"/>
      <c r="N35" s="557"/>
      <c r="O35" s="51"/>
      <c r="P35" s="51"/>
      <c r="Q35" s="51"/>
      <c r="R35" s="51"/>
      <c r="S35" s="51"/>
      <c r="T35" s="51"/>
      <c r="U35" s="51"/>
      <c r="V35" s="51"/>
      <c r="W35" s="51"/>
      <c r="X35" s="51"/>
      <c r="Y35" s="51"/>
      <c r="Z35" s="51"/>
      <c r="AA35" s="51"/>
    </row>
    <row r="36" spans="1:27" ht="13.8" thickBot="1" x14ac:dyDescent="0.3">
      <c r="B36" s="7" t="s">
        <v>387</v>
      </c>
      <c r="C36" s="34" t="s">
        <v>60</v>
      </c>
      <c r="J36" s="56"/>
      <c r="K36" s="557"/>
      <c r="L36" s="557"/>
      <c r="M36" s="557"/>
      <c r="N36" s="557"/>
      <c r="O36" s="51"/>
      <c r="P36" s="51"/>
      <c r="Q36" s="51"/>
      <c r="R36" s="51"/>
      <c r="S36" s="51"/>
      <c r="T36" s="51"/>
      <c r="U36" s="51"/>
      <c r="V36" s="51"/>
      <c r="W36" s="51"/>
      <c r="X36" s="51"/>
      <c r="Y36" s="51"/>
      <c r="Z36" s="51"/>
      <c r="AA36" s="51"/>
    </row>
    <row r="37" spans="1:27" ht="13.8" thickBot="1" x14ac:dyDescent="0.3">
      <c r="B37" s="7" t="s">
        <v>388</v>
      </c>
      <c r="C37" s="34" t="s">
        <v>63</v>
      </c>
      <c r="J37" s="56"/>
      <c r="K37" s="51"/>
      <c r="L37" s="51"/>
      <c r="M37" s="51"/>
      <c r="N37" s="51"/>
      <c r="O37" s="51"/>
      <c r="P37" s="51"/>
      <c r="Q37" s="51"/>
      <c r="R37" s="51"/>
      <c r="S37" s="51"/>
      <c r="T37" s="51"/>
      <c r="U37" s="51"/>
      <c r="V37" s="51"/>
      <c r="W37" s="51"/>
      <c r="X37" s="51"/>
      <c r="Y37" s="51"/>
      <c r="Z37" s="51"/>
      <c r="AA37" s="51"/>
    </row>
    <row r="38" spans="1:27" ht="13.8" thickBot="1" x14ac:dyDescent="0.3">
      <c r="B38" s="7" t="s">
        <v>389</v>
      </c>
      <c r="C38" s="34" t="s">
        <v>63</v>
      </c>
      <c r="J38" s="56"/>
      <c r="K38" s="557"/>
      <c r="L38" s="557"/>
      <c r="M38" s="557"/>
      <c r="N38" s="557"/>
      <c r="O38" s="51"/>
      <c r="P38" s="51"/>
      <c r="Q38" s="51"/>
      <c r="R38" s="51"/>
      <c r="S38" s="51"/>
      <c r="T38" s="51"/>
      <c r="U38" s="51"/>
      <c r="V38" s="51"/>
      <c r="W38" s="51"/>
      <c r="X38" s="51"/>
      <c r="Y38" s="51"/>
      <c r="Z38" s="51"/>
      <c r="AA38" s="51"/>
    </row>
    <row r="39" spans="1:27" ht="13.8" thickBot="1" x14ac:dyDescent="0.3">
      <c r="B39" s="7" t="s">
        <v>390</v>
      </c>
      <c r="C39" s="34" t="s">
        <v>63</v>
      </c>
      <c r="J39" s="56"/>
      <c r="K39" s="51"/>
      <c r="L39" s="51"/>
      <c r="M39" s="51"/>
      <c r="N39" s="51"/>
      <c r="O39" s="51"/>
      <c r="P39" s="51"/>
      <c r="Q39" s="51"/>
      <c r="R39" s="51"/>
      <c r="S39" s="51"/>
      <c r="T39" s="51"/>
      <c r="U39" s="51"/>
      <c r="V39" s="51"/>
      <c r="W39" s="51"/>
      <c r="X39" s="51"/>
      <c r="Y39" s="51"/>
      <c r="Z39" s="51"/>
      <c r="AA39" s="51"/>
    </row>
    <row r="40" spans="1:27" ht="13.8" thickBot="1" x14ac:dyDescent="0.3">
      <c r="B40" s="7" t="s">
        <v>391</v>
      </c>
      <c r="C40" s="34" t="s">
        <v>63</v>
      </c>
      <c r="J40" s="56"/>
      <c r="K40" s="77"/>
      <c r="L40" s="60"/>
      <c r="M40" s="60"/>
      <c r="N40" s="60"/>
      <c r="O40" s="60"/>
      <c r="P40" s="60"/>
      <c r="Q40" s="60"/>
      <c r="R40" s="60"/>
      <c r="S40" s="60"/>
      <c r="T40" s="60"/>
      <c r="U40" s="60"/>
      <c r="V40" s="60"/>
      <c r="W40" s="60"/>
      <c r="X40" s="60"/>
      <c r="Y40" s="60"/>
      <c r="Z40" s="60"/>
      <c r="AA40" s="60"/>
    </row>
    <row r="41" spans="1:27" ht="13.8" thickBot="1" x14ac:dyDescent="0.3">
      <c r="B41" s="7" t="s">
        <v>392</v>
      </c>
      <c r="C41" s="34" t="s">
        <v>63</v>
      </c>
      <c r="J41" s="56"/>
      <c r="K41" s="77"/>
      <c r="L41" s="60"/>
      <c r="M41" s="60"/>
      <c r="N41" s="60"/>
      <c r="O41" s="60"/>
      <c r="P41" s="60"/>
      <c r="Q41" s="60"/>
      <c r="R41" s="60"/>
      <c r="S41" s="60"/>
      <c r="T41" s="60"/>
      <c r="U41" s="60"/>
      <c r="V41" s="60"/>
      <c r="W41" s="60"/>
      <c r="X41" s="60"/>
      <c r="Y41" s="60"/>
      <c r="Z41" s="60"/>
      <c r="AA41" s="60"/>
    </row>
    <row r="42" spans="1:27" ht="13.8" thickBot="1" x14ac:dyDescent="0.3">
      <c r="B42" s="7" t="s">
        <v>393</v>
      </c>
      <c r="C42" s="34" t="s">
        <v>60</v>
      </c>
      <c r="J42" s="56"/>
      <c r="K42" s="77"/>
      <c r="L42" s="60"/>
      <c r="M42" s="60"/>
      <c r="N42" s="60"/>
      <c r="O42" s="60"/>
      <c r="P42" s="60"/>
      <c r="Q42" s="60"/>
      <c r="R42" s="60"/>
      <c r="S42" s="60"/>
      <c r="T42" s="60"/>
      <c r="U42" s="60"/>
      <c r="V42" s="60"/>
      <c r="W42" s="60"/>
      <c r="X42" s="60"/>
      <c r="Y42" s="60"/>
      <c r="Z42" s="60"/>
      <c r="AA42" s="60"/>
    </row>
    <row r="43" spans="1:27" ht="18" thickBot="1" x14ac:dyDescent="0.35">
      <c r="B43" s="7" t="s">
        <v>394</v>
      </c>
      <c r="C43" s="34" t="s">
        <v>63</v>
      </c>
      <c r="J43" s="56"/>
      <c r="P43" s="21"/>
      <c r="Q43" s="21"/>
    </row>
    <row r="44" spans="1:27" ht="18" thickBot="1" x14ac:dyDescent="0.35">
      <c r="B44" s="7" t="s">
        <v>395</v>
      </c>
      <c r="C44" s="34" t="s">
        <v>60</v>
      </c>
      <c r="J44" s="56"/>
      <c r="P44" s="21"/>
      <c r="Q44" s="21"/>
    </row>
    <row r="45" spans="1:27" x14ac:dyDescent="0.25">
      <c r="J45" s="56"/>
    </row>
    <row r="46" spans="1:27" x14ac:dyDescent="0.25">
      <c r="B46" s="7">
        <f>COUNTIF(J2:J43,"&gt;-1")</f>
        <v>24</v>
      </c>
      <c r="J46" s="17"/>
      <c r="S46" s="23"/>
      <c r="T46" s="23"/>
      <c r="U46" s="23"/>
    </row>
    <row r="47" spans="1:27" x14ac:dyDescent="0.25">
      <c r="A47" s="23"/>
      <c r="B47" s="23"/>
      <c r="C47" s="23"/>
      <c r="D47" s="23"/>
      <c r="J47" s="23"/>
      <c r="K47" s="23"/>
      <c r="L47" s="23"/>
      <c r="M47" s="23"/>
      <c r="N47" s="23"/>
    </row>
    <row r="48" spans="1:27" ht="15.75" customHeight="1" x14ac:dyDescent="0.25">
      <c r="A48" s="33"/>
      <c r="B48" s="33"/>
      <c r="C48" s="33"/>
      <c r="D48" s="33"/>
      <c r="F48" s="23"/>
      <c r="G48" s="23"/>
      <c r="H48" s="23"/>
      <c r="I48" s="23"/>
      <c r="J48" s="33"/>
      <c r="K48" s="33"/>
      <c r="L48" s="33"/>
      <c r="M48" s="33"/>
      <c r="S48" s="33"/>
      <c r="T48" s="33"/>
    </row>
    <row r="49" spans="1:32" ht="26.4" x14ac:dyDescent="0.25">
      <c r="A49" s="24" t="s">
        <v>92</v>
      </c>
      <c r="B49" s="68" t="s">
        <v>396</v>
      </c>
      <c r="C49" s="68"/>
      <c r="D49" s="68"/>
      <c r="E49" s="23"/>
      <c r="F49" s="33"/>
      <c r="G49" s="33"/>
      <c r="H49" s="33"/>
      <c r="I49" s="33"/>
      <c r="J49" s="566"/>
      <c r="K49" s="567"/>
      <c r="L49" s="567"/>
      <c r="M49" s="567"/>
      <c r="N49" s="567"/>
      <c r="O49" s="567"/>
      <c r="P49" s="567"/>
      <c r="Q49" s="567"/>
      <c r="R49" s="8"/>
    </row>
    <row r="50" spans="1:32" ht="12.75" customHeight="1" x14ac:dyDescent="0.25">
      <c r="A50" s="25"/>
      <c r="B50" s="68" t="s">
        <v>397</v>
      </c>
      <c r="C50" s="68"/>
      <c r="D50" s="68"/>
      <c r="E50" s="33"/>
      <c r="F50" s="68"/>
      <c r="G50" s="68"/>
      <c r="H50" s="68"/>
      <c r="I50" s="68"/>
      <c r="J50" s="566"/>
      <c r="K50" s="558"/>
      <c r="L50" s="558"/>
      <c r="M50" s="558"/>
      <c r="N50" s="558"/>
      <c r="O50" s="558"/>
      <c r="P50" s="558"/>
      <c r="Q50" s="558"/>
      <c r="R50" s="60"/>
    </row>
    <row r="51" spans="1:32" ht="26.4" x14ac:dyDescent="0.25">
      <c r="A51" s="23"/>
      <c r="B51" s="60" t="s">
        <v>398</v>
      </c>
      <c r="C51" s="60"/>
      <c r="D51" s="60"/>
      <c r="E51" s="68"/>
      <c r="F51" s="68"/>
      <c r="G51" s="68"/>
      <c r="H51" s="68"/>
      <c r="I51" s="68"/>
      <c r="J51" s="566"/>
      <c r="K51" s="558"/>
      <c r="L51" s="558"/>
      <c r="M51" s="558"/>
      <c r="N51" s="558"/>
      <c r="O51" s="558"/>
      <c r="P51" s="558"/>
      <c r="Q51" s="558"/>
    </row>
    <row r="52" spans="1:32" ht="26.4" x14ac:dyDescent="0.25">
      <c r="A52" s="68"/>
      <c r="B52" s="60" t="s">
        <v>399</v>
      </c>
      <c r="C52" s="60"/>
      <c r="D52" s="60"/>
      <c r="E52" s="68"/>
      <c r="F52" s="60"/>
      <c r="G52" s="60"/>
      <c r="H52" s="60"/>
      <c r="I52" s="60"/>
      <c r="J52" s="558"/>
      <c r="K52" s="558"/>
      <c r="L52" s="558"/>
      <c r="M52" s="558"/>
      <c r="N52" s="558"/>
      <c r="O52" s="558"/>
      <c r="P52" s="558"/>
      <c r="Q52" s="558"/>
    </row>
    <row r="53" spans="1:32" ht="26.4" x14ac:dyDescent="0.25">
      <c r="A53" s="23"/>
      <c r="B53" s="60" t="s">
        <v>400</v>
      </c>
      <c r="C53" s="60"/>
      <c r="D53" s="60"/>
      <c r="E53" s="60"/>
      <c r="F53" s="60"/>
      <c r="G53" s="60"/>
      <c r="H53" s="60"/>
      <c r="I53" s="60"/>
      <c r="J53" s="558"/>
      <c r="K53" s="558"/>
      <c r="L53" s="558"/>
      <c r="M53" s="558"/>
      <c r="N53" s="558"/>
      <c r="O53" s="558"/>
      <c r="P53" s="558"/>
      <c r="Q53" s="558"/>
    </row>
    <row r="54" spans="1:32" ht="26.4" x14ac:dyDescent="0.25">
      <c r="A54" s="68"/>
      <c r="B54" s="60" t="s">
        <v>401</v>
      </c>
      <c r="C54" s="60"/>
      <c r="D54" s="60"/>
      <c r="E54" s="60"/>
      <c r="F54" s="60"/>
      <c r="G54" s="60"/>
      <c r="H54" s="60"/>
      <c r="I54" s="60"/>
      <c r="J54" s="566"/>
      <c r="K54" s="558"/>
      <c r="L54" s="558"/>
      <c r="M54" s="558"/>
      <c r="N54" s="558"/>
      <c r="O54" s="558"/>
      <c r="P54" s="558"/>
      <c r="Q54" s="558"/>
    </row>
    <row r="55" spans="1:32" ht="26.4" x14ac:dyDescent="0.25">
      <c r="A55" s="23"/>
      <c r="B55" s="60" t="s">
        <v>402</v>
      </c>
      <c r="C55" s="60"/>
      <c r="D55" s="60"/>
      <c r="E55" s="60"/>
      <c r="F55" s="60"/>
      <c r="G55" s="60"/>
      <c r="H55" s="60"/>
      <c r="I55" s="60"/>
      <c r="J55" s="558"/>
      <c r="K55" s="558"/>
      <c r="L55" s="558"/>
      <c r="M55" s="558"/>
      <c r="N55" s="558"/>
      <c r="O55" s="558"/>
      <c r="P55" s="558"/>
      <c r="Q55" s="558"/>
    </row>
    <row r="56" spans="1:32" ht="26.4" x14ac:dyDescent="0.25">
      <c r="A56" s="68"/>
      <c r="B56" s="60" t="s">
        <v>403</v>
      </c>
      <c r="C56" s="60"/>
      <c r="D56" s="60"/>
      <c r="E56" s="60"/>
      <c r="F56" s="60"/>
      <c r="G56" s="60"/>
      <c r="H56" s="60"/>
      <c r="I56" s="60"/>
      <c r="J56" s="558"/>
      <c r="K56" s="558"/>
      <c r="L56" s="558"/>
      <c r="M56" s="558"/>
      <c r="N56" s="558"/>
      <c r="O56" s="558"/>
      <c r="P56" s="558"/>
      <c r="Q56" s="558"/>
    </row>
    <row r="57" spans="1:32" ht="26.4" x14ac:dyDescent="0.25">
      <c r="B57" s="60" t="s">
        <v>404</v>
      </c>
      <c r="C57" s="60"/>
      <c r="D57" s="60"/>
      <c r="E57" s="60"/>
      <c r="F57" s="60"/>
      <c r="G57" s="60"/>
      <c r="H57" s="60"/>
      <c r="I57" s="60"/>
      <c r="J57" s="558"/>
      <c r="K57" s="558"/>
      <c r="L57" s="558"/>
      <c r="M57" s="558"/>
      <c r="N57" s="558"/>
      <c r="O57" s="558"/>
      <c r="P57" s="558"/>
      <c r="Q57" s="558"/>
    </row>
    <row r="58" spans="1:32" ht="26.4" x14ac:dyDescent="0.25">
      <c r="A58" s="51"/>
      <c r="B58" s="60" t="s">
        <v>405</v>
      </c>
      <c r="C58" s="60"/>
      <c r="D58" s="60"/>
      <c r="E58" s="60"/>
      <c r="F58" s="60"/>
      <c r="G58" s="60"/>
      <c r="H58" s="60"/>
      <c r="I58" s="60"/>
      <c r="J58" s="558"/>
      <c r="K58" s="558"/>
      <c r="L58" s="558"/>
      <c r="M58" s="558"/>
      <c r="N58" s="558"/>
      <c r="O58" s="558"/>
      <c r="P58" s="558"/>
      <c r="Q58" s="558"/>
      <c r="R58" s="51"/>
      <c r="S58" s="51"/>
      <c r="T58" s="51"/>
      <c r="U58" s="51"/>
      <c r="V58" s="51"/>
      <c r="W58" s="51"/>
      <c r="X58" s="51"/>
      <c r="Y58" s="51"/>
      <c r="Z58" s="51"/>
      <c r="AA58" s="51"/>
      <c r="AB58" s="51"/>
      <c r="AC58" s="51"/>
      <c r="AD58" s="51"/>
      <c r="AE58" s="51"/>
      <c r="AF58" s="51"/>
    </row>
    <row r="59" spans="1:32" ht="26.4" x14ac:dyDescent="0.25">
      <c r="B59" s="60" t="s">
        <v>406</v>
      </c>
      <c r="C59" s="60"/>
      <c r="D59" s="60"/>
      <c r="E59" s="60"/>
      <c r="F59" s="60"/>
      <c r="G59" s="60"/>
      <c r="H59" s="60"/>
      <c r="I59" s="60"/>
      <c r="J59" s="558"/>
      <c r="K59" s="558"/>
      <c r="L59" s="558"/>
      <c r="M59" s="558"/>
      <c r="N59" s="558"/>
      <c r="O59" s="558"/>
      <c r="P59" s="558"/>
      <c r="Q59" s="558"/>
    </row>
    <row r="60" spans="1:32" ht="26.4" x14ac:dyDescent="0.25">
      <c r="B60" s="68" t="s">
        <v>407</v>
      </c>
      <c r="C60" s="68"/>
      <c r="D60" s="68"/>
      <c r="E60" s="60"/>
      <c r="F60" s="60"/>
      <c r="G60" s="60"/>
      <c r="H60" s="60"/>
      <c r="I60" s="60"/>
      <c r="J60" s="566"/>
      <c r="K60" s="558"/>
      <c r="L60" s="558"/>
      <c r="M60" s="558"/>
      <c r="N60" s="558"/>
      <c r="O60" s="558"/>
      <c r="P60" s="558"/>
      <c r="Q60" s="558"/>
    </row>
    <row r="61" spans="1:32" ht="26.4" x14ac:dyDescent="0.25">
      <c r="B61" s="68" t="s">
        <v>408</v>
      </c>
      <c r="C61" s="68"/>
      <c r="D61" s="68"/>
      <c r="E61" s="60"/>
      <c r="F61" s="68"/>
      <c r="G61" s="68"/>
      <c r="H61" s="68"/>
      <c r="I61" s="68"/>
      <c r="J61" s="558"/>
      <c r="K61" s="558"/>
      <c r="L61" s="558"/>
      <c r="M61" s="558"/>
      <c r="N61" s="558"/>
      <c r="O61" s="558"/>
      <c r="P61" s="558"/>
      <c r="Q61" s="558"/>
    </row>
    <row r="62" spans="1:32" ht="26.4" x14ac:dyDescent="0.25">
      <c r="B62" s="60" t="s">
        <v>409</v>
      </c>
      <c r="C62" s="60"/>
      <c r="D62" s="60"/>
      <c r="E62" s="68"/>
      <c r="F62" s="68"/>
      <c r="G62" s="68"/>
      <c r="H62" s="68"/>
      <c r="I62" s="68"/>
      <c r="J62" s="558"/>
      <c r="K62" s="558"/>
      <c r="L62" s="558"/>
      <c r="M62" s="558"/>
      <c r="N62" s="558"/>
      <c r="O62" s="558"/>
      <c r="P62" s="558"/>
      <c r="Q62" s="558"/>
    </row>
    <row r="63" spans="1:32" ht="26.4" x14ac:dyDescent="0.25">
      <c r="B63" s="60" t="s">
        <v>410</v>
      </c>
      <c r="C63" s="60"/>
      <c r="D63" s="60"/>
      <c r="E63" s="68"/>
      <c r="F63" s="60"/>
      <c r="G63" s="60"/>
      <c r="H63" s="60"/>
      <c r="I63" s="60"/>
      <c r="J63" s="558"/>
      <c r="K63" s="558"/>
      <c r="L63" s="558"/>
      <c r="M63" s="558"/>
      <c r="N63" s="558"/>
      <c r="O63" s="558"/>
      <c r="P63" s="558"/>
      <c r="Q63" s="558"/>
    </row>
    <row r="64" spans="1:32" ht="26.4" x14ac:dyDescent="0.25">
      <c r="B64" s="60" t="s">
        <v>411</v>
      </c>
      <c r="C64" s="60"/>
      <c r="D64" s="60"/>
      <c r="E64" s="60"/>
      <c r="F64" s="60"/>
      <c r="G64" s="60"/>
      <c r="H64" s="60"/>
      <c r="I64" s="60"/>
      <c r="J64" s="558"/>
      <c r="K64" s="558"/>
      <c r="L64" s="558"/>
      <c r="M64" s="558"/>
      <c r="N64" s="558"/>
      <c r="O64" s="558"/>
      <c r="P64" s="558"/>
      <c r="Q64" s="558"/>
    </row>
    <row r="65" spans="2:17" ht="39.6" x14ac:dyDescent="0.25">
      <c r="B65" s="60" t="s">
        <v>412</v>
      </c>
      <c r="C65" s="60"/>
      <c r="D65" s="60"/>
      <c r="E65" s="60"/>
      <c r="F65" s="60"/>
      <c r="G65" s="60"/>
      <c r="H65" s="60"/>
      <c r="I65" s="60"/>
      <c r="J65" s="558"/>
      <c r="K65" s="558"/>
      <c r="L65" s="558"/>
      <c r="M65" s="558"/>
      <c r="N65" s="558"/>
      <c r="O65" s="558"/>
      <c r="P65" s="558"/>
      <c r="Q65" s="558"/>
    </row>
    <row r="66" spans="2:17" ht="39.6" x14ac:dyDescent="0.25">
      <c r="B66" s="60" t="s">
        <v>413</v>
      </c>
      <c r="C66" s="60"/>
      <c r="D66" s="60"/>
      <c r="E66" s="60"/>
      <c r="F66" s="60"/>
      <c r="G66" s="60"/>
      <c r="H66" s="60"/>
      <c r="I66" s="60"/>
      <c r="J66" s="558"/>
      <c r="K66" s="558"/>
      <c r="L66" s="558"/>
      <c r="M66" s="558"/>
      <c r="N66" s="558"/>
      <c r="O66" s="558"/>
      <c r="P66" s="558"/>
      <c r="Q66" s="558"/>
    </row>
    <row r="67" spans="2:17" ht="26.4" x14ac:dyDescent="0.25">
      <c r="B67" s="60" t="s">
        <v>414</v>
      </c>
      <c r="C67" s="60"/>
      <c r="D67" s="60"/>
      <c r="E67" s="60"/>
      <c r="F67" s="60"/>
      <c r="G67" s="60"/>
      <c r="H67" s="60"/>
      <c r="I67" s="60"/>
      <c r="J67" s="558"/>
      <c r="K67" s="558"/>
      <c r="L67" s="558"/>
      <c r="M67" s="558"/>
      <c r="N67" s="558"/>
      <c r="O67" s="558"/>
      <c r="P67" s="558"/>
      <c r="Q67" s="558"/>
    </row>
    <row r="68" spans="2:17" ht="26.4" x14ac:dyDescent="0.25">
      <c r="B68" s="60" t="s">
        <v>415</v>
      </c>
      <c r="C68" s="60"/>
      <c r="D68" s="60"/>
      <c r="E68" s="60"/>
      <c r="F68" s="60"/>
      <c r="G68" s="60"/>
      <c r="H68" s="60"/>
      <c r="I68" s="60"/>
      <c r="J68" s="558"/>
      <c r="K68" s="558"/>
      <c r="L68" s="558"/>
      <c r="M68" s="558"/>
      <c r="N68" s="558"/>
      <c r="O68" s="558"/>
      <c r="P68" s="558"/>
      <c r="Q68" s="558"/>
    </row>
    <row r="69" spans="2:17" ht="26.4" x14ac:dyDescent="0.25">
      <c r="B69" s="60" t="s">
        <v>416</v>
      </c>
      <c r="C69" s="60"/>
      <c r="D69" s="60"/>
      <c r="E69" s="60"/>
      <c r="F69" s="60"/>
      <c r="G69" s="60"/>
      <c r="H69" s="60"/>
      <c r="I69" s="60"/>
      <c r="J69" s="558"/>
      <c r="K69" s="558"/>
      <c r="L69" s="558"/>
      <c r="M69" s="558"/>
      <c r="N69" s="558"/>
      <c r="O69" s="558"/>
      <c r="P69" s="558"/>
      <c r="Q69" s="558"/>
    </row>
    <row r="70" spans="2:17" ht="39.6" x14ac:dyDescent="0.25">
      <c r="B70" s="60" t="s">
        <v>417</v>
      </c>
      <c r="C70" s="60"/>
      <c r="D70" s="60"/>
      <c r="E70" s="60"/>
      <c r="F70" s="60"/>
      <c r="G70" s="60"/>
      <c r="H70" s="60"/>
      <c r="I70" s="60"/>
      <c r="J70" s="558"/>
      <c r="K70" s="558"/>
      <c r="L70" s="558"/>
      <c r="M70" s="558"/>
      <c r="N70" s="558"/>
      <c r="O70" s="558"/>
      <c r="P70" s="558"/>
      <c r="Q70" s="558"/>
    </row>
    <row r="71" spans="2:17" ht="26.4" x14ac:dyDescent="0.25">
      <c r="B71" s="60" t="s">
        <v>418</v>
      </c>
      <c r="C71" s="60"/>
      <c r="D71" s="60"/>
      <c r="E71" s="60"/>
      <c r="F71" s="60"/>
      <c r="G71" s="60"/>
      <c r="H71" s="60"/>
      <c r="I71" s="60"/>
      <c r="J71" s="558"/>
      <c r="K71" s="558"/>
      <c r="L71" s="558"/>
      <c r="M71" s="558"/>
      <c r="N71" s="558"/>
      <c r="O71" s="558"/>
      <c r="P71" s="558"/>
      <c r="Q71" s="558"/>
    </row>
    <row r="72" spans="2:17" x14ac:dyDescent="0.25">
      <c r="E72" s="60"/>
      <c r="F72" s="60"/>
      <c r="G72" s="60"/>
      <c r="H72" s="60"/>
      <c r="I72" s="60"/>
      <c r="J72" s="548"/>
      <c r="K72" s="548"/>
      <c r="L72" s="548"/>
      <c r="M72" s="548"/>
      <c r="N72" s="548"/>
      <c r="O72" s="548"/>
      <c r="P72" s="548"/>
      <c r="Q72" s="548"/>
    </row>
    <row r="73" spans="2:17" x14ac:dyDescent="0.25">
      <c r="E73" s="60"/>
    </row>
  </sheetData>
  <sheetProtection selectLockedCells="1"/>
  <mergeCells count="29">
    <mergeCell ref="J68:Q68"/>
    <mergeCell ref="J69:Q69"/>
    <mergeCell ref="J70:Q70"/>
    <mergeCell ref="J71:Q71"/>
    <mergeCell ref="J72:Q72"/>
    <mergeCell ref="J67:Q67"/>
    <mergeCell ref="J56:Q56"/>
    <mergeCell ref="J57:Q57"/>
    <mergeCell ref="J58:Q58"/>
    <mergeCell ref="J59:Q59"/>
    <mergeCell ref="J60:Q60"/>
    <mergeCell ref="J61:Q61"/>
    <mergeCell ref="J62:Q62"/>
    <mergeCell ref="J63:Q63"/>
    <mergeCell ref="J64:Q64"/>
    <mergeCell ref="J65:Q65"/>
    <mergeCell ref="J66:Q66"/>
    <mergeCell ref="J55:Q55"/>
    <mergeCell ref="K33:N33"/>
    <mergeCell ref="K34:N34"/>
    <mergeCell ref="K35:N35"/>
    <mergeCell ref="K36:N36"/>
    <mergeCell ref="K38:N38"/>
    <mergeCell ref="J49:Q49"/>
    <mergeCell ref="J50:Q50"/>
    <mergeCell ref="J51:Q51"/>
    <mergeCell ref="J52:Q52"/>
    <mergeCell ref="J53:Q53"/>
    <mergeCell ref="J54:Q54"/>
  </mergeCells>
  <dataValidations count="1">
    <dataValidation type="list" allowBlank="1" showInputMessage="1" showErrorMessage="1" sqref="C2:C44">
      <formula1>"Oui,Non,Pas"</formula1>
    </dataValidation>
  </dataValidations>
  <pageMargins left="0.78740157499999996" right="0.78740157499999996" top="0.984251969" bottom="0.984251969" header="0.4921259845" footer="0.4921259845"/>
  <pageSetup paperSize="3" orientation="landscape" r:id="rId1"/>
  <headerFooter alignWithMargins="0"/>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7"/>
  <sheetViews>
    <sheetView topLeftCell="C1" workbookViewId="0">
      <selection activeCell="Q11" sqref="Q11"/>
    </sheetView>
  </sheetViews>
  <sheetFormatPr baseColWidth="10" defaultColWidth="11.44140625" defaultRowHeight="13.2" x14ac:dyDescent="0.25"/>
  <cols>
    <col min="1" max="1" width="11.44140625" style="7"/>
    <col min="2" max="2" width="107" style="7" customWidth="1"/>
    <col min="3" max="4" width="10.33203125" style="7" customWidth="1"/>
    <col min="5" max="5" width="90.109375" style="7" customWidth="1"/>
    <col min="6" max="9" width="13.6640625" style="7" customWidth="1"/>
    <col min="10" max="14" width="11.44140625" style="7"/>
    <col min="15" max="15" width="23.109375" style="7" customWidth="1"/>
    <col min="16" max="17" width="11.44140625" style="7"/>
    <col min="18" max="18" width="25.6640625" style="7" customWidth="1"/>
    <col min="19" max="23" width="11.44140625" style="7"/>
    <col min="24" max="24" width="36.109375" style="7" customWidth="1"/>
    <col min="25" max="25" width="11.44140625" style="7"/>
    <col min="26" max="26" width="14.88671875" style="7" customWidth="1"/>
    <col min="27" max="27" width="11.44140625" style="7"/>
    <col min="28" max="28" width="107.6640625" style="7" customWidth="1"/>
    <col min="29" max="16384" width="11.44140625" style="7"/>
  </cols>
  <sheetData>
    <row r="1" spans="1:19" s="25" customFormat="1" ht="13.8" thickBot="1" x14ac:dyDescent="0.3">
      <c r="B1" s="61" t="s">
        <v>54</v>
      </c>
      <c r="C1" s="27" t="s">
        <v>73</v>
      </c>
      <c r="D1" s="27"/>
      <c r="E1" s="28" t="s">
        <v>7</v>
      </c>
      <c r="F1" s="28" t="s">
        <v>2</v>
      </c>
      <c r="G1" s="28" t="s">
        <v>3</v>
      </c>
      <c r="H1" s="28" t="s">
        <v>4</v>
      </c>
      <c r="I1" s="28" t="s">
        <v>56</v>
      </c>
      <c r="J1" s="28" t="s">
        <v>6</v>
      </c>
      <c r="K1" s="29" t="s">
        <v>7</v>
      </c>
      <c r="L1" s="30"/>
      <c r="M1" s="30"/>
      <c r="N1" s="30"/>
      <c r="O1" s="30"/>
      <c r="P1" s="31"/>
      <c r="Q1" s="30"/>
      <c r="R1" s="30"/>
      <c r="S1" s="27" t="s">
        <v>12</v>
      </c>
    </row>
    <row r="2" spans="1:19" ht="13.8" thickBot="1" x14ac:dyDescent="0.3">
      <c r="A2" s="25"/>
      <c r="B2" s="10" t="s">
        <v>419</v>
      </c>
      <c r="C2" s="34" t="s">
        <v>60</v>
      </c>
      <c r="D2" s="10"/>
      <c r="E2" s="69" t="s">
        <v>420</v>
      </c>
      <c r="F2" s="69">
        <f>SUM(F3:F7)</f>
        <v>6</v>
      </c>
      <c r="G2" s="69">
        <f>SUM(G3:G7)</f>
        <v>6</v>
      </c>
      <c r="H2" s="69">
        <f>SUM(H3:H7)</f>
        <v>1</v>
      </c>
      <c r="I2" s="69">
        <f t="shared" ref="I2:I7" si="0">SUM(F2:H2)</f>
        <v>13</v>
      </c>
      <c r="J2" s="72">
        <f>IF(L14=0,0,SUM(J3:J7)/L14)</f>
        <v>2.833333333333333</v>
      </c>
      <c r="K2" s="46"/>
      <c r="P2" s="10"/>
      <c r="S2" s="11"/>
    </row>
    <row r="3" spans="1:19" ht="13.8" thickBot="1" x14ac:dyDescent="0.3">
      <c r="A3" s="25"/>
      <c r="B3" s="10" t="s">
        <v>421</v>
      </c>
      <c r="C3" s="34" t="s">
        <v>63</v>
      </c>
      <c r="D3" s="10"/>
      <c r="E3" s="46" t="s">
        <v>422</v>
      </c>
      <c r="F3" s="46">
        <f>COUNTIF(C2:C4,"Oui")</f>
        <v>1</v>
      </c>
      <c r="G3" s="46">
        <f>COUNTIF(C2:C4,"Non")</f>
        <v>1</v>
      </c>
      <c r="H3" s="46">
        <f>COUNTIF(C2:C4,"Pas")</f>
        <v>1</v>
      </c>
      <c r="I3" s="46">
        <f t="shared" si="0"/>
        <v>3</v>
      </c>
      <c r="J3" s="38">
        <f>IF(H3=I3,0,5*(F3/SUM(F3:G3)))</f>
        <v>2.5</v>
      </c>
      <c r="K3" s="46"/>
      <c r="P3" s="10"/>
      <c r="S3" s="11"/>
    </row>
    <row r="4" spans="1:19" ht="13.8" thickBot="1" x14ac:dyDescent="0.3">
      <c r="A4" s="25"/>
      <c r="B4" s="10" t="s">
        <v>423</v>
      </c>
      <c r="C4" s="34" t="s">
        <v>69</v>
      </c>
      <c r="D4" s="10"/>
      <c r="E4" s="46" t="s">
        <v>424</v>
      </c>
      <c r="F4" s="46">
        <f>COUNTIF(C5:C7,"Oui")</f>
        <v>0</v>
      </c>
      <c r="G4" s="46">
        <f>COUNTIF(C5:C7,"Non")</f>
        <v>3</v>
      </c>
      <c r="H4" s="46">
        <f>COUNTIF(C5:C7,"Pas")</f>
        <v>0</v>
      </c>
      <c r="I4" s="46">
        <f t="shared" si="0"/>
        <v>3</v>
      </c>
      <c r="J4" s="38">
        <f>IF(H4=I4,0,5*(F4/SUM(F4:G4)))</f>
        <v>0</v>
      </c>
      <c r="K4" s="46"/>
      <c r="P4" s="10"/>
      <c r="S4" s="11"/>
    </row>
    <row r="5" spans="1:19" ht="13.8" thickBot="1" x14ac:dyDescent="0.3">
      <c r="A5" s="25"/>
      <c r="B5" s="10" t="s">
        <v>425</v>
      </c>
      <c r="C5" s="34" t="s">
        <v>63</v>
      </c>
      <c r="D5" s="10"/>
      <c r="E5" s="46" t="s">
        <v>426</v>
      </c>
      <c r="F5" s="46">
        <f>COUNTIF(C8:C10,"Oui")</f>
        <v>3</v>
      </c>
      <c r="G5" s="46">
        <f>COUNTIF(C8:C10,"Non")</f>
        <v>0</v>
      </c>
      <c r="H5" s="46">
        <f>COUNTIF(C8:C10,"Pas")</f>
        <v>0</v>
      </c>
      <c r="I5" s="46">
        <f t="shared" si="0"/>
        <v>3</v>
      </c>
      <c r="J5" s="38">
        <f>IF(H5=I5,0,5*(F5/SUM(F5:G5)))</f>
        <v>5</v>
      </c>
      <c r="K5" s="46"/>
      <c r="P5" s="10"/>
      <c r="S5" s="17"/>
    </row>
    <row r="6" spans="1:19" ht="13.8" thickBot="1" x14ac:dyDescent="0.3">
      <c r="A6" s="25"/>
      <c r="B6" s="55" t="s">
        <v>427</v>
      </c>
      <c r="C6" s="34" t="s">
        <v>63</v>
      </c>
      <c r="D6" s="55"/>
      <c r="E6" s="91" t="s">
        <v>428</v>
      </c>
      <c r="F6" s="91">
        <f>COUNTIF(C11,"Oui")</f>
        <v>1</v>
      </c>
      <c r="G6" s="91">
        <f>COUNTIF(C11,"Non")</f>
        <v>0</v>
      </c>
      <c r="H6" s="91">
        <f>COUNTIF(C11,"Pas")</f>
        <v>0</v>
      </c>
      <c r="I6" s="46">
        <f t="shared" si="0"/>
        <v>1</v>
      </c>
      <c r="J6" s="38">
        <f>IF(H6=I6,0,5*(F6/SUM(F6:G6)))</f>
        <v>5</v>
      </c>
      <c r="K6" s="46"/>
      <c r="P6" s="10"/>
      <c r="S6" s="17"/>
    </row>
    <row r="7" spans="1:19" ht="13.8" thickBot="1" x14ac:dyDescent="0.3">
      <c r="A7" s="25"/>
      <c r="B7" s="55" t="s">
        <v>429</v>
      </c>
      <c r="C7" s="34" t="s">
        <v>63</v>
      </c>
      <c r="D7" s="55"/>
      <c r="E7" s="91" t="s">
        <v>430</v>
      </c>
      <c r="F7" s="91">
        <f>COUNTIF(C12:C14,"Oui")</f>
        <v>1</v>
      </c>
      <c r="G7" s="91">
        <f>COUNTIF(C12:C14,"Non")</f>
        <v>2</v>
      </c>
      <c r="H7" s="91">
        <f>COUNTIF(C12:C14,"Pas")</f>
        <v>0</v>
      </c>
      <c r="I7" s="46">
        <f t="shared" si="0"/>
        <v>3</v>
      </c>
      <c r="J7" s="38">
        <f>IF(H7=I7,0,5*(F7/SUM(F7:G7)))</f>
        <v>1.6666666666666665</v>
      </c>
      <c r="K7" s="46"/>
      <c r="P7" s="10"/>
      <c r="S7" s="17"/>
    </row>
    <row r="8" spans="1:19" ht="13.8" thickBot="1" x14ac:dyDescent="0.3">
      <c r="A8" s="25"/>
      <c r="B8" s="10" t="s">
        <v>431</v>
      </c>
      <c r="C8" s="34" t="s">
        <v>60</v>
      </c>
      <c r="D8" s="10"/>
      <c r="E8" s="55"/>
      <c r="F8" s="55"/>
      <c r="G8" s="55"/>
      <c r="H8" s="55"/>
      <c r="I8" s="55"/>
      <c r="J8" s="56"/>
      <c r="K8" s="10"/>
      <c r="P8" s="10"/>
      <c r="S8" s="17"/>
    </row>
    <row r="9" spans="1:19" ht="13.8" thickBot="1" x14ac:dyDescent="0.3">
      <c r="A9" s="25"/>
      <c r="B9" s="10" t="s">
        <v>432</v>
      </c>
      <c r="C9" s="34" t="s">
        <v>60</v>
      </c>
      <c r="D9" s="10"/>
      <c r="E9" s="10"/>
      <c r="F9" s="10"/>
      <c r="G9" s="10"/>
      <c r="H9" s="10"/>
      <c r="I9" s="10"/>
      <c r="J9" s="56"/>
      <c r="K9" s="10"/>
      <c r="P9" s="10"/>
      <c r="S9" s="17"/>
    </row>
    <row r="10" spans="1:19" ht="13.8" thickBot="1" x14ac:dyDescent="0.3">
      <c r="A10" s="25"/>
      <c r="B10" s="10" t="s">
        <v>433</v>
      </c>
      <c r="C10" s="34" t="s">
        <v>60</v>
      </c>
      <c r="D10" s="10"/>
      <c r="E10" s="10"/>
      <c r="F10" s="10"/>
      <c r="G10" s="10"/>
      <c r="H10" s="10"/>
      <c r="I10" s="10"/>
      <c r="J10" s="56"/>
      <c r="K10" s="10"/>
      <c r="P10" s="10"/>
      <c r="S10" s="17"/>
    </row>
    <row r="11" spans="1:19" ht="27" thickBot="1" x14ac:dyDescent="0.3">
      <c r="A11" s="25"/>
      <c r="B11" s="77" t="s">
        <v>434</v>
      </c>
      <c r="C11" s="34" t="s">
        <v>60</v>
      </c>
      <c r="D11" s="77"/>
      <c r="E11" s="10"/>
      <c r="F11" s="10"/>
      <c r="G11" s="10"/>
      <c r="H11" s="10"/>
      <c r="I11" s="10"/>
      <c r="J11" s="56"/>
      <c r="K11" s="10"/>
      <c r="P11" s="10"/>
      <c r="S11" s="8"/>
    </row>
    <row r="12" spans="1:19" ht="13.8" thickBot="1" x14ac:dyDescent="0.3">
      <c r="A12" s="25"/>
      <c r="B12" s="10" t="s">
        <v>435</v>
      </c>
      <c r="C12" s="34" t="s">
        <v>63</v>
      </c>
      <c r="D12" s="10"/>
      <c r="E12" s="77"/>
      <c r="F12" s="77"/>
      <c r="G12" s="77"/>
      <c r="H12" s="77"/>
      <c r="I12" s="77"/>
      <c r="J12" s="56"/>
      <c r="K12" s="10"/>
      <c r="P12" s="10"/>
      <c r="S12" s="17"/>
    </row>
    <row r="13" spans="1:19" ht="13.8" thickBot="1" x14ac:dyDescent="0.3">
      <c r="A13" s="25"/>
      <c r="B13" s="10" t="s">
        <v>436</v>
      </c>
      <c r="C13" s="34" t="s">
        <v>60</v>
      </c>
      <c r="D13" s="10"/>
      <c r="E13" s="10"/>
      <c r="F13" s="10"/>
      <c r="G13" s="10"/>
      <c r="H13" s="10"/>
      <c r="I13" s="10"/>
      <c r="J13" s="56"/>
      <c r="K13" s="10"/>
      <c r="P13" s="10"/>
      <c r="S13" s="17"/>
    </row>
    <row r="14" spans="1:19" ht="13.8" thickBot="1" x14ac:dyDescent="0.3">
      <c r="A14" s="25"/>
      <c r="B14" s="10" t="s">
        <v>437</v>
      </c>
      <c r="C14" s="34" t="s">
        <v>63</v>
      </c>
      <c r="D14" s="10"/>
      <c r="E14" s="10"/>
      <c r="F14" s="10"/>
      <c r="G14" s="10"/>
      <c r="H14" s="10"/>
      <c r="I14" s="10"/>
      <c r="J14" s="56"/>
      <c r="L14" s="7">
        <f>COUNTIF(J3:J7,"&gt;-1")</f>
        <v>5</v>
      </c>
      <c r="P14" s="10"/>
      <c r="S14" s="17"/>
    </row>
    <row r="15" spans="1:19" x14ac:dyDescent="0.25">
      <c r="A15" s="25"/>
      <c r="E15" s="10"/>
      <c r="F15" s="10"/>
      <c r="G15" s="10"/>
      <c r="H15" s="10"/>
      <c r="I15" s="10"/>
      <c r="J15" s="56"/>
      <c r="S15" s="8"/>
    </row>
    <row r="16" spans="1:19" x14ac:dyDescent="0.25">
      <c r="A16" s="25"/>
      <c r="J16" s="56"/>
      <c r="S16" s="8"/>
    </row>
    <row r="17" spans="1:28" x14ac:dyDescent="0.25">
      <c r="A17" s="25"/>
      <c r="J17" s="56"/>
      <c r="S17" s="8"/>
    </row>
    <row r="18" spans="1:28" x14ac:dyDescent="0.25">
      <c r="A18" s="25"/>
      <c r="J18" s="56"/>
      <c r="S18" s="8"/>
    </row>
    <row r="19" spans="1:28" x14ac:dyDescent="0.25">
      <c r="A19" s="25"/>
      <c r="J19" s="56"/>
      <c r="S19" s="8"/>
    </row>
    <row r="20" spans="1:28" x14ac:dyDescent="0.25">
      <c r="B20" s="7">
        <f>COUNTIF(J2:J19,"&gt;-1")</f>
        <v>6</v>
      </c>
      <c r="J20" s="17"/>
    </row>
    <row r="21" spans="1:28" x14ac:dyDescent="0.25">
      <c r="B21" s="10"/>
      <c r="C21" s="10"/>
      <c r="D21" s="10"/>
      <c r="J21" s="17" t="s">
        <v>12</v>
      </c>
    </row>
    <row r="22" spans="1:28" x14ac:dyDescent="0.25">
      <c r="B22" s="10"/>
      <c r="C22" s="10"/>
      <c r="D22" s="10"/>
      <c r="E22" s="10"/>
      <c r="F22" s="10"/>
      <c r="G22" s="10"/>
      <c r="H22" s="10"/>
      <c r="I22" s="10"/>
      <c r="J22" s="17" t="s">
        <v>12</v>
      </c>
    </row>
    <row r="23" spans="1:28" x14ac:dyDescent="0.25">
      <c r="E23" s="10"/>
      <c r="F23" s="10"/>
      <c r="G23" s="10"/>
      <c r="H23" s="10"/>
      <c r="I23" s="10"/>
      <c r="J23" s="17" t="s">
        <v>12</v>
      </c>
    </row>
    <row r="24" spans="1:28" x14ac:dyDescent="0.25">
      <c r="J24" s="17"/>
    </row>
    <row r="25" spans="1:28" ht="25.5" customHeight="1" x14ac:dyDescent="0.25">
      <c r="A25" s="24" t="s">
        <v>92</v>
      </c>
      <c r="B25" s="77" t="s">
        <v>438</v>
      </c>
      <c r="C25" s="77"/>
      <c r="D25" s="77"/>
      <c r="J25" s="560" t="s">
        <v>151</v>
      </c>
      <c r="K25" s="558"/>
      <c r="L25" s="558"/>
      <c r="M25" s="558"/>
      <c r="N25" s="558"/>
      <c r="O25" s="558"/>
      <c r="P25" s="558"/>
      <c r="Q25" s="558"/>
      <c r="R25" s="558"/>
      <c r="S25" s="556"/>
      <c r="T25" s="556"/>
      <c r="U25" s="556"/>
      <c r="V25" s="556"/>
      <c r="W25" s="556"/>
      <c r="X25" s="556"/>
      <c r="Y25" s="556"/>
      <c r="Z25" s="556"/>
    </row>
    <row r="26" spans="1:28" ht="39.6" x14ac:dyDescent="0.25">
      <c r="A26" s="25"/>
      <c r="B26" s="77" t="s">
        <v>439</v>
      </c>
      <c r="C26" s="77"/>
      <c r="D26" s="77"/>
      <c r="E26" s="77"/>
      <c r="F26" s="77"/>
      <c r="G26" s="77"/>
      <c r="H26" s="77"/>
      <c r="I26" s="77"/>
      <c r="J26" s="557"/>
      <c r="K26" s="558"/>
      <c r="L26" s="558"/>
      <c r="M26" s="558"/>
      <c r="N26" s="558"/>
      <c r="O26" s="558"/>
      <c r="P26" s="558"/>
      <c r="Q26" s="558"/>
      <c r="R26" s="558"/>
      <c r="S26" s="558"/>
      <c r="T26" s="558"/>
      <c r="U26" s="558"/>
      <c r="V26" s="558"/>
      <c r="W26" s="558"/>
      <c r="X26" s="558"/>
      <c r="Y26" s="558"/>
    </row>
    <row r="27" spans="1:28" ht="39.6" x14ac:dyDescent="0.25">
      <c r="A27" s="25"/>
      <c r="B27" s="77" t="s">
        <v>440</v>
      </c>
      <c r="C27" s="77"/>
      <c r="D27" s="77"/>
      <c r="E27" s="77"/>
      <c r="F27" s="77"/>
      <c r="G27" s="77"/>
      <c r="H27" s="77"/>
      <c r="I27" s="77"/>
      <c r="J27" s="557"/>
      <c r="K27" s="558"/>
      <c r="L27" s="558"/>
      <c r="M27" s="558"/>
      <c r="N27" s="558"/>
      <c r="O27" s="558"/>
      <c r="P27" s="558"/>
      <c r="Q27" s="558"/>
      <c r="R27" s="558"/>
      <c r="S27" s="558"/>
      <c r="T27" s="558"/>
      <c r="U27" s="558"/>
      <c r="V27" s="558"/>
      <c r="W27" s="558"/>
      <c r="X27" s="558"/>
      <c r="Y27" s="558"/>
    </row>
    <row r="28" spans="1:28" ht="79.2" x14ac:dyDescent="0.25">
      <c r="A28" s="25"/>
      <c r="B28" s="77" t="s">
        <v>441</v>
      </c>
      <c r="C28" s="77"/>
      <c r="D28" s="77"/>
      <c r="E28" s="77"/>
      <c r="F28" s="77"/>
      <c r="G28" s="77"/>
      <c r="H28" s="77"/>
      <c r="I28" s="77"/>
      <c r="J28" s="557"/>
      <c r="K28" s="558"/>
      <c r="L28" s="558"/>
      <c r="M28" s="558"/>
      <c r="N28" s="558"/>
      <c r="O28" s="558"/>
      <c r="P28" s="558"/>
      <c r="Q28" s="558"/>
      <c r="R28" s="558"/>
      <c r="S28" s="558"/>
      <c r="T28" s="558"/>
      <c r="U28" s="558"/>
      <c r="V28" s="558"/>
      <c r="W28" s="558"/>
      <c r="X28" s="558"/>
      <c r="Y28" s="558"/>
    </row>
    <row r="29" spans="1:28" ht="66" x14ac:dyDescent="0.25">
      <c r="A29" s="25"/>
      <c r="B29" s="77" t="s">
        <v>442</v>
      </c>
      <c r="C29" s="77"/>
      <c r="D29" s="77"/>
      <c r="E29" s="77"/>
      <c r="F29" s="77"/>
      <c r="G29" s="77"/>
      <c r="H29" s="77"/>
      <c r="I29" s="77"/>
      <c r="J29" s="557"/>
      <c r="K29" s="558"/>
      <c r="L29" s="558"/>
      <c r="M29" s="558"/>
      <c r="N29" s="558"/>
      <c r="O29" s="558"/>
      <c r="P29" s="558"/>
      <c r="Q29" s="558"/>
      <c r="R29" s="558"/>
      <c r="S29" s="558"/>
      <c r="T29" s="558"/>
      <c r="U29" s="558"/>
      <c r="V29" s="558"/>
      <c r="W29" s="558"/>
      <c r="X29" s="558"/>
      <c r="Y29" s="558"/>
    </row>
    <row r="30" spans="1:28" x14ac:dyDescent="0.25">
      <c r="A30" s="25"/>
      <c r="B30" s="33"/>
      <c r="C30" s="33"/>
      <c r="D30" s="33"/>
      <c r="E30" s="77"/>
      <c r="F30" s="77"/>
      <c r="G30" s="77"/>
      <c r="H30" s="77"/>
      <c r="I30" s="77"/>
      <c r="J30" s="557"/>
      <c r="K30" s="558"/>
      <c r="L30" s="558"/>
      <c r="M30" s="558"/>
      <c r="N30" s="558"/>
      <c r="O30" s="558"/>
      <c r="P30" s="558"/>
      <c r="Q30" s="558"/>
      <c r="R30" s="558"/>
      <c r="S30" s="558"/>
      <c r="T30" s="558"/>
      <c r="U30" s="558"/>
      <c r="V30" s="558"/>
      <c r="W30" s="558"/>
      <c r="X30" s="558"/>
      <c r="Y30" s="558"/>
    </row>
    <row r="31" spans="1:28" x14ac:dyDescent="0.25">
      <c r="A31" s="25"/>
      <c r="B31" s="33"/>
      <c r="C31" s="33"/>
      <c r="D31" s="33"/>
      <c r="E31" s="33"/>
      <c r="F31" s="33"/>
      <c r="G31" s="33"/>
      <c r="H31" s="33"/>
      <c r="I31" s="33"/>
      <c r="J31" s="557"/>
      <c r="K31" s="558"/>
      <c r="L31" s="558"/>
      <c r="M31" s="558"/>
      <c r="N31" s="558"/>
      <c r="O31" s="558"/>
      <c r="P31" s="558"/>
      <c r="Q31" s="558"/>
      <c r="R31" s="558"/>
      <c r="S31" s="558"/>
      <c r="T31" s="558"/>
      <c r="U31" s="558"/>
      <c r="V31" s="558"/>
      <c r="W31" s="558"/>
      <c r="X31" s="558"/>
      <c r="Y31" s="558"/>
    </row>
    <row r="32" spans="1:28" ht="26.25" customHeight="1" x14ac:dyDescent="0.25">
      <c r="A32" s="25"/>
      <c r="B32" s="33"/>
      <c r="C32" s="33"/>
      <c r="D32" s="33"/>
      <c r="E32" s="33"/>
      <c r="F32" s="33"/>
      <c r="G32" s="33"/>
      <c r="H32" s="33"/>
      <c r="I32" s="33"/>
      <c r="J32" s="559"/>
      <c r="K32" s="552"/>
      <c r="L32" s="552"/>
      <c r="M32" s="552"/>
      <c r="N32" s="552"/>
      <c r="O32" s="552"/>
      <c r="P32" s="552"/>
      <c r="Q32" s="552"/>
      <c r="R32" s="552"/>
      <c r="S32" s="552"/>
      <c r="T32" s="552"/>
      <c r="U32" s="552"/>
      <c r="V32" s="552"/>
      <c r="W32" s="552"/>
      <c r="X32" s="552"/>
      <c r="Y32" s="552"/>
      <c r="Z32" s="552"/>
      <c r="AA32" s="552"/>
      <c r="AB32" s="552"/>
    </row>
    <row r="33" spans="1:28" x14ac:dyDescent="0.25">
      <c r="A33" s="25"/>
      <c r="B33" s="33"/>
      <c r="C33" s="33"/>
      <c r="D33" s="33"/>
      <c r="E33" s="33"/>
      <c r="F33" s="33"/>
      <c r="G33" s="33"/>
      <c r="H33" s="33"/>
      <c r="I33" s="33"/>
      <c r="J33" s="557"/>
      <c r="K33" s="558"/>
      <c r="L33" s="558"/>
      <c r="M33" s="558"/>
      <c r="N33" s="558"/>
      <c r="O33" s="558"/>
      <c r="P33" s="558"/>
      <c r="Q33" s="558"/>
      <c r="R33" s="558"/>
      <c r="S33" s="558"/>
      <c r="T33" s="558"/>
      <c r="U33" s="558"/>
      <c r="V33" s="558"/>
      <c r="W33" s="558"/>
      <c r="X33" s="558"/>
      <c r="Y33" s="558"/>
      <c r="Z33" s="558"/>
      <c r="AA33" s="558"/>
      <c r="AB33" s="558"/>
    </row>
    <row r="34" spans="1:28" x14ac:dyDescent="0.25">
      <c r="A34" s="25"/>
      <c r="B34" s="33"/>
      <c r="C34" s="33"/>
      <c r="D34" s="33"/>
      <c r="E34" s="33"/>
      <c r="F34" s="33"/>
      <c r="G34" s="33"/>
      <c r="H34" s="33"/>
      <c r="I34" s="33"/>
      <c r="J34" s="557"/>
      <c r="K34" s="558"/>
      <c r="L34" s="558"/>
      <c r="M34" s="558"/>
      <c r="N34" s="558"/>
      <c r="O34" s="558"/>
      <c r="P34" s="558"/>
      <c r="Q34" s="558"/>
      <c r="R34" s="558"/>
      <c r="S34" s="558"/>
      <c r="T34" s="558"/>
      <c r="U34" s="558"/>
      <c r="V34" s="558"/>
      <c r="W34" s="558"/>
      <c r="X34" s="558"/>
      <c r="Y34" s="558"/>
      <c r="Z34" s="558"/>
      <c r="AA34" s="558"/>
      <c r="AB34" s="558"/>
    </row>
    <row r="35" spans="1:28" ht="23.25" customHeight="1" x14ac:dyDescent="0.25">
      <c r="A35" s="25"/>
      <c r="B35" s="33"/>
      <c r="C35" s="33"/>
      <c r="D35" s="33"/>
      <c r="E35" s="33"/>
      <c r="F35" s="33"/>
      <c r="G35" s="33"/>
      <c r="H35" s="33"/>
      <c r="I35" s="33"/>
      <c r="J35" s="556"/>
      <c r="K35" s="556"/>
      <c r="L35" s="556"/>
      <c r="M35" s="556"/>
      <c r="N35" s="556"/>
      <c r="O35" s="556"/>
      <c r="P35" s="556"/>
      <c r="Q35" s="556"/>
      <c r="R35" s="556"/>
      <c r="S35" s="556"/>
      <c r="T35" s="556"/>
      <c r="U35" s="556"/>
      <c r="V35" s="556"/>
      <c r="W35" s="556"/>
      <c r="X35" s="556"/>
      <c r="Y35" s="556"/>
      <c r="Z35" s="556"/>
      <c r="AA35" s="556"/>
      <c r="AB35" s="556"/>
    </row>
    <row r="36" spans="1:28" x14ac:dyDescent="0.25">
      <c r="E36" s="33"/>
      <c r="F36" s="33"/>
      <c r="G36" s="33"/>
      <c r="H36" s="33"/>
      <c r="I36" s="33"/>
    </row>
    <row r="39" spans="1:28" ht="17.399999999999999" x14ac:dyDescent="0.3">
      <c r="Q39" s="21"/>
      <c r="R39" s="21"/>
    </row>
    <row r="41" spans="1:28" x14ac:dyDescent="0.25">
      <c r="O41" s="23"/>
      <c r="P41" s="23"/>
      <c r="Q41" s="23"/>
      <c r="R41" s="23"/>
      <c r="S41" s="23"/>
      <c r="T41" s="23"/>
      <c r="U41" s="23"/>
      <c r="V41" s="23"/>
    </row>
    <row r="42" spans="1:28" x14ac:dyDescent="0.25">
      <c r="O42" s="547"/>
      <c r="P42" s="547"/>
      <c r="Q42" s="547"/>
      <c r="R42" s="547"/>
      <c r="S42" s="547"/>
      <c r="T42" s="547"/>
      <c r="U42" s="547"/>
      <c r="V42" s="548"/>
      <c r="W42" s="548"/>
      <c r="X42" s="548"/>
    </row>
    <row r="43" spans="1:28" x14ac:dyDescent="0.25">
      <c r="O43" s="23"/>
    </row>
    <row r="44" spans="1:28" x14ac:dyDescent="0.25">
      <c r="O44" s="552"/>
      <c r="P44" s="556"/>
      <c r="Q44" s="556"/>
      <c r="R44" s="556"/>
      <c r="S44" s="556"/>
      <c r="T44" s="556"/>
      <c r="U44" s="556"/>
      <c r="V44" s="556"/>
      <c r="W44" s="556"/>
      <c r="X44" s="556"/>
      <c r="Y44" s="556"/>
      <c r="Z44" s="556"/>
    </row>
    <row r="45" spans="1:28" x14ac:dyDescent="0.25">
      <c r="O45" s="23"/>
    </row>
    <row r="46" spans="1:28" x14ac:dyDescent="0.25">
      <c r="O46" s="552"/>
      <c r="P46" s="548"/>
      <c r="Q46" s="548"/>
      <c r="R46" s="548"/>
      <c r="S46" s="548"/>
      <c r="T46" s="548"/>
      <c r="U46" s="548"/>
      <c r="V46" s="548"/>
      <c r="W46" s="548"/>
      <c r="X46" s="548"/>
    </row>
    <row r="47" spans="1:28" x14ac:dyDescent="0.25">
      <c r="O47" s="23"/>
    </row>
    <row r="48" spans="1:28" x14ac:dyDescent="0.25">
      <c r="O48" s="552"/>
      <c r="P48" s="548"/>
      <c r="Q48" s="548"/>
      <c r="R48" s="548"/>
      <c r="S48" s="548"/>
      <c r="T48" s="548"/>
      <c r="U48" s="548"/>
      <c r="V48" s="548"/>
      <c r="W48" s="548"/>
      <c r="X48" s="548"/>
    </row>
    <row r="49" spans="1:26" x14ac:dyDescent="0.25">
      <c r="O49" s="23"/>
      <c r="P49" s="23"/>
    </row>
    <row r="50" spans="1:26" x14ac:dyDescent="0.25">
      <c r="O50" s="552"/>
      <c r="P50" s="552"/>
      <c r="Q50" s="548"/>
      <c r="R50" s="548"/>
      <c r="S50" s="548"/>
      <c r="T50" s="548"/>
      <c r="U50" s="548"/>
      <c r="V50" s="548"/>
      <c r="W50" s="548"/>
      <c r="X50" s="548"/>
    </row>
    <row r="52" spans="1:26" x14ac:dyDescent="0.25">
      <c r="O52" s="51"/>
      <c r="P52" s="51"/>
      <c r="Q52" s="51"/>
      <c r="R52" s="51"/>
      <c r="S52" s="51"/>
      <c r="T52" s="51"/>
      <c r="U52" s="51"/>
      <c r="V52" s="51"/>
      <c r="W52" s="51"/>
      <c r="X52" s="51"/>
      <c r="Y52" s="51"/>
      <c r="Z52" s="51"/>
    </row>
    <row r="57" spans="1:26" ht="66" x14ac:dyDescent="0.25">
      <c r="A57" s="6" t="s">
        <v>98</v>
      </c>
    </row>
  </sheetData>
  <sheetProtection selectLockedCells="1"/>
  <mergeCells count="16">
    <mergeCell ref="O44:Z44"/>
    <mergeCell ref="O46:X46"/>
    <mergeCell ref="O48:X48"/>
    <mergeCell ref="O50:X50"/>
    <mergeCell ref="J31:Y31"/>
    <mergeCell ref="J32:AB32"/>
    <mergeCell ref="J33:AB33"/>
    <mergeCell ref="J34:AB34"/>
    <mergeCell ref="J35:AB35"/>
    <mergeCell ref="O42:X42"/>
    <mergeCell ref="J30:Y30"/>
    <mergeCell ref="J25:Z25"/>
    <mergeCell ref="J26:Y26"/>
    <mergeCell ref="J27:Y27"/>
    <mergeCell ref="J28:Y28"/>
    <mergeCell ref="J29:Y29"/>
  </mergeCells>
  <dataValidations count="1">
    <dataValidation type="list" allowBlank="1" showInputMessage="1" showErrorMessage="1" sqref="C2:C14">
      <formula1>"Oui,Non,Pas"</formula1>
    </dataValidation>
  </dataValidations>
  <pageMargins left="0.78740157499999996" right="0.78740157499999996" top="0.984251969" bottom="0.984251969" header="0.4921259845" footer="0.4921259845"/>
  <pageSetup paperSize="3" orientation="landscape" r:id="rId1"/>
  <headerFooter alignWithMargins="0"/>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3"/>
  <sheetViews>
    <sheetView topLeftCell="C1" zoomScale="90" zoomScaleNormal="90" workbookViewId="0">
      <selection activeCell="I12" sqref="I12"/>
    </sheetView>
  </sheetViews>
  <sheetFormatPr baseColWidth="10" defaultColWidth="11.44140625" defaultRowHeight="13.2" x14ac:dyDescent="0.25"/>
  <cols>
    <col min="1" max="1" width="11.44140625" style="7"/>
    <col min="2" max="2" width="106.6640625" style="7" customWidth="1"/>
    <col min="3" max="4" width="13.44140625" style="7" customWidth="1"/>
    <col min="5" max="5" width="107.6640625" style="7" customWidth="1"/>
    <col min="6" max="9" width="13.109375" style="7" customWidth="1"/>
    <col min="10" max="14" width="11.44140625" style="7"/>
    <col min="15" max="15" width="21.109375" style="7" customWidth="1"/>
    <col min="16" max="17" width="11.44140625" style="7"/>
    <col min="18" max="18" width="25.6640625" style="7" customWidth="1"/>
    <col min="19" max="20" width="11.44140625" style="7"/>
    <col min="21" max="21" width="10" style="7" customWidth="1"/>
    <col min="22" max="22" width="11.44140625" style="7" hidden="1" customWidth="1"/>
    <col min="23" max="23" width="2" style="7" customWidth="1"/>
    <col min="24" max="24" width="39.44140625" style="7" customWidth="1"/>
    <col min="25" max="16384" width="11.44140625" style="7"/>
  </cols>
  <sheetData>
    <row r="1" spans="1:19" s="25" customFormat="1" ht="13.8" thickBot="1" x14ac:dyDescent="0.3">
      <c r="B1" s="61" t="s">
        <v>54</v>
      </c>
      <c r="C1" s="27" t="s">
        <v>73</v>
      </c>
      <c r="D1" s="27"/>
      <c r="E1" s="28" t="s">
        <v>7</v>
      </c>
      <c r="F1" s="28" t="s">
        <v>2</v>
      </c>
      <c r="G1" s="28" t="s">
        <v>3</v>
      </c>
      <c r="H1" s="28" t="s">
        <v>4</v>
      </c>
      <c r="I1" s="28" t="s">
        <v>56</v>
      </c>
      <c r="J1" s="28" t="s">
        <v>6</v>
      </c>
      <c r="K1" s="31" t="s">
        <v>58</v>
      </c>
      <c r="L1" s="30"/>
      <c r="M1" s="30"/>
      <c r="N1" s="30"/>
      <c r="O1" s="30"/>
      <c r="P1" s="31"/>
      <c r="Q1" s="30"/>
      <c r="R1" s="30"/>
      <c r="S1" s="27" t="s">
        <v>12</v>
      </c>
    </row>
    <row r="2" spans="1:19" ht="13.8" thickBot="1" x14ac:dyDescent="0.3">
      <c r="A2" s="25"/>
      <c r="B2" s="7" t="s">
        <v>443</v>
      </c>
      <c r="C2" s="34" t="s">
        <v>60</v>
      </c>
      <c r="E2" s="69" t="s">
        <v>444</v>
      </c>
      <c r="F2" s="92">
        <f>SUM(F3:F12)</f>
        <v>13</v>
      </c>
      <c r="G2" s="92">
        <f>SUM(G3:G12)</f>
        <v>2</v>
      </c>
      <c r="H2" s="92">
        <f>SUM(H3:H12)</f>
        <v>1</v>
      </c>
      <c r="I2" s="92">
        <f>SUM(F2:H2)</f>
        <v>16</v>
      </c>
      <c r="J2" s="72">
        <f>IF(L14=0,0,SUM(J3:J12)/L14)</f>
        <v>4.1666666666666661</v>
      </c>
      <c r="P2" s="93"/>
      <c r="S2" s="11"/>
    </row>
    <row r="3" spans="1:19" ht="13.8" thickBot="1" x14ac:dyDescent="0.3">
      <c r="A3" s="25"/>
      <c r="B3" s="7" t="s">
        <v>445</v>
      </c>
      <c r="C3" s="34" t="s">
        <v>63</v>
      </c>
      <c r="E3" s="47" t="s">
        <v>446</v>
      </c>
      <c r="F3" s="47">
        <f>COUNTIF(C2,"Oui")</f>
        <v>1</v>
      </c>
      <c r="G3" s="47">
        <f>COUNTIF(C2,"Non")</f>
        <v>0</v>
      </c>
      <c r="H3" s="47">
        <f>COUNTIF(C2,"Pas")</f>
        <v>0</v>
      </c>
      <c r="I3" s="92">
        <f t="shared" ref="I3:I12" si="0">SUM(F3:H3)</f>
        <v>1</v>
      </c>
      <c r="J3" s="38">
        <f>IF(H3=I3,0,5*(F3/SUM(F3:G3)))</f>
        <v>5</v>
      </c>
      <c r="K3" s="75"/>
      <c r="L3" s="75"/>
      <c r="M3" s="75"/>
      <c r="N3" s="75"/>
      <c r="O3" s="75"/>
      <c r="P3" s="10"/>
      <c r="S3" s="17"/>
    </row>
    <row r="4" spans="1:19" ht="13.8" thickBot="1" x14ac:dyDescent="0.3">
      <c r="A4" s="25"/>
      <c r="B4" s="7" t="s">
        <v>447</v>
      </c>
      <c r="C4" s="34" t="s">
        <v>60</v>
      </c>
      <c r="E4" s="94" t="s">
        <v>448</v>
      </c>
      <c r="F4" s="47">
        <f>COUNTIF(C3:C5,"Oui")</f>
        <v>2</v>
      </c>
      <c r="G4" s="47">
        <f>COUNTIF(C3:C5,"Non")</f>
        <v>1</v>
      </c>
      <c r="H4" s="47">
        <f>COUNTIF(C3:C5,"Pas")</f>
        <v>0</v>
      </c>
      <c r="I4" s="92">
        <f t="shared" si="0"/>
        <v>3</v>
      </c>
      <c r="J4" s="72">
        <f t="shared" ref="J4:J12" si="1">IF(H4=I4,0,5*(F4/SUM(F4:G4)))</f>
        <v>3.333333333333333</v>
      </c>
      <c r="P4" s="10"/>
      <c r="S4" s="17"/>
    </row>
    <row r="5" spans="1:19" ht="13.8" thickBot="1" x14ac:dyDescent="0.3">
      <c r="A5" s="25"/>
      <c r="B5" s="95" t="s">
        <v>449</v>
      </c>
      <c r="C5" s="34" t="s">
        <v>60</v>
      </c>
      <c r="D5" s="95"/>
      <c r="E5" s="47" t="s">
        <v>450</v>
      </c>
      <c r="F5" s="96">
        <f>COUNTIF(C6,"Oui")</f>
        <v>1</v>
      </c>
      <c r="G5" s="96">
        <f>COUNTIF(C6,"Non")</f>
        <v>0</v>
      </c>
      <c r="H5" s="96">
        <f>COUNTIF(C6,"Pas")</f>
        <v>0</v>
      </c>
      <c r="I5" s="92">
        <f t="shared" si="0"/>
        <v>1</v>
      </c>
      <c r="J5" s="72">
        <f t="shared" si="1"/>
        <v>5</v>
      </c>
      <c r="S5" s="17"/>
    </row>
    <row r="6" spans="1:19" ht="13.8" thickBot="1" x14ac:dyDescent="0.3">
      <c r="A6" s="25"/>
      <c r="B6" s="7" t="s">
        <v>451</v>
      </c>
      <c r="C6" s="34" t="s">
        <v>60</v>
      </c>
      <c r="E6" s="96" t="s">
        <v>452</v>
      </c>
      <c r="F6" s="47">
        <f>COUNTIF(C7:C8,"Oui")</f>
        <v>2</v>
      </c>
      <c r="G6" s="47">
        <f>COUNTIF(C7:C8,"Non")</f>
        <v>0</v>
      </c>
      <c r="H6" s="47">
        <f>COUNTIF(C7:C8,"Pas")</f>
        <v>0</v>
      </c>
      <c r="I6" s="92">
        <f t="shared" si="0"/>
        <v>2</v>
      </c>
      <c r="J6" s="72">
        <f t="shared" si="1"/>
        <v>5</v>
      </c>
      <c r="S6" s="17"/>
    </row>
    <row r="7" spans="1:19" ht="13.8" thickBot="1" x14ac:dyDescent="0.3">
      <c r="A7" s="25"/>
      <c r="B7" s="7" t="s">
        <v>453</v>
      </c>
      <c r="C7" s="34" t="s">
        <v>60</v>
      </c>
      <c r="E7" s="96" t="s">
        <v>454</v>
      </c>
      <c r="F7" s="47">
        <f>COUNTIF(C9:C11,"Oui")</f>
        <v>2</v>
      </c>
      <c r="G7" s="47">
        <f>COUNTIF(C9:C11,"Non")</f>
        <v>0</v>
      </c>
      <c r="H7" s="47">
        <f>COUNTIF(C9:C11,"Pas")</f>
        <v>1</v>
      </c>
      <c r="I7" s="92">
        <f t="shared" si="0"/>
        <v>3</v>
      </c>
      <c r="J7" s="72">
        <f t="shared" si="1"/>
        <v>5</v>
      </c>
      <c r="S7" s="17"/>
    </row>
    <row r="8" spans="1:19" ht="13.8" thickBot="1" x14ac:dyDescent="0.3">
      <c r="B8" s="7" t="s">
        <v>455</v>
      </c>
      <c r="C8" s="34" t="s">
        <v>60</v>
      </c>
      <c r="E8" s="96" t="s">
        <v>456</v>
      </c>
      <c r="F8" s="47">
        <f>COUNTIF(C12,"Oui")</f>
        <v>1</v>
      </c>
      <c r="G8" s="47">
        <f>COUNTIF(C12,"Non")</f>
        <v>0</v>
      </c>
      <c r="H8" s="47">
        <f>COUNTIF(C12,"Pas")</f>
        <v>0</v>
      </c>
      <c r="I8" s="92">
        <f t="shared" si="0"/>
        <v>1</v>
      </c>
      <c r="J8" s="72">
        <f t="shared" si="1"/>
        <v>5</v>
      </c>
      <c r="K8" s="60"/>
      <c r="L8" s="75"/>
      <c r="M8" s="75"/>
      <c r="N8" s="75"/>
      <c r="S8" s="17"/>
    </row>
    <row r="9" spans="1:19" ht="13.8" thickBot="1" x14ac:dyDescent="0.3">
      <c r="B9" s="7" t="s">
        <v>457</v>
      </c>
      <c r="C9" s="34" t="s">
        <v>60</v>
      </c>
      <c r="E9" s="96" t="s">
        <v>458</v>
      </c>
      <c r="F9" s="47"/>
      <c r="G9" s="47"/>
      <c r="H9" s="47"/>
      <c r="I9" s="92">
        <f t="shared" si="0"/>
        <v>0</v>
      </c>
      <c r="J9" s="72">
        <f t="shared" si="1"/>
        <v>0</v>
      </c>
      <c r="S9" s="17"/>
    </row>
    <row r="10" spans="1:19" ht="13.8" thickBot="1" x14ac:dyDescent="0.3">
      <c r="B10" s="7" t="s">
        <v>459</v>
      </c>
      <c r="C10" s="34" t="s">
        <v>60</v>
      </c>
      <c r="E10" s="96" t="s">
        <v>460</v>
      </c>
      <c r="F10" s="47">
        <f>COUNTIF(C14,"Oui")</f>
        <v>1</v>
      </c>
      <c r="G10" s="47">
        <f>COUNTIF(C14,"Non")</f>
        <v>0</v>
      </c>
      <c r="H10" s="47">
        <f>COUNTIF(C14,"Pas")</f>
        <v>0</v>
      </c>
      <c r="I10" s="92">
        <f t="shared" si="0"/>
        <v>1</v>
      </c>
      <c r="J10" s="72">
        <f t="shared" si="1"/>
        <v>5</v>
      </c>
      <c r="S10" s="17"/>
    </row>
    <row r="11" spans="1:19" ht="13.8" thickBot="1" x14ac:dyDescent="0.3">
      <c r="B11" s="7" t="s">
        <v>461</v>
      </c>
      <c r="C11" s="34" t="s">
        <v>69</v>
      </c>
      <c r="E11" s="96" t="s">
        <v>462</v>
      </c>
      <c r="F11" s="47">
        <f>COUNTIF(C15:C17,"Oui")</f>
        <v>2</v>
      </c>
      <c r="G11" s="47">
        <f>COUNTIF(C15:C17,"Non")</f>
        <v>1</v>
      </c>
      <c r="H11" s="47">
        <f>COUNTIF(C15:C17,"Pas")</f>
        <v>0</v>
      </c>
      <c r="I11" s="92">
        <f t="shared" si="0"/>
        <v>3</v>
      </c>
      <c r="J11" s="72">
        <f t="shared" si="1"/>
        <v>3.333333333333333</v>
      </c>
      <c r="S11" s="17"/>
    </row>
    <row r="12" spans="1:19" ht="13.8" thickBot="1" x14ac:dyDescent="0.3">
      <c r="B12" s="7" t="s">
        <v>463</v>
      </c>
      <c r="C12" s="34" t="s">
        <v>60</v>
      </c>
      <c r="E12" s="96" t="s">
        <v>464</v>
      </c>
      <c r="F12" s="47">
        <f>COUNTIF(C18,"Oui")</f>
        <v>1</v>
      </c>
      <c r="G12" s="47">
        <f>COUNTIF(C18,"Non")</f>
        <v>0</v>
      </c>
      <c r="H12" s="47">
        <f>COUNTIF(C18,"Pas")</f>
        <v>0</v>
      </c>
      <c r="I12" s="92">
        <f t="shared" si="0"/>
        <v>1</v>
      </c>
      <c r="J12" s="72">
        <f t="shared" si="1"/>
        <v>5</v>
      </c>
    </row>
    <row r="13" spans="1:19" ht="13.8" thickBot="1" x14ac:dyDescent="0.3">
      <c r="B13" s="7" t="s">
        <v>465</v>
      </c>
      <c r="C13" s="34" t="s">
        <v>60</v>
      </c>
      <c r="E13" s="97"/>
      <c r="F13" s="97"/>
      <c r="G13" s="97"/>
      <c r="H13" s="97"/>
      <c r="I13" s="97"/>
      <c r="J13" s="98"/>
    </row>
    <row r="14" spans="1:19" ht="13.8" thickBot="1" x14ac:dyDescent="0.3">
      <c r="B14" s="7" t="s">
        <v>466</v>
      </c>
      <c r="C14" s="34" t="s">
        <v>60</v>
      </c>
      <c r="E14" s="97"/>
      <c r="F14" s="97"/>
      <c r="G14" s="97"/>
      <c r="H14" s="97"/>
      <c r="I14" s="97"/>
      <c r="J14" s="98"/>
      <c r="L14" s="7">
        <f>COUNTIF(J3:J12,"&gt;-1")</f>
        <v>10</v>
      </c>
    </row>
    <row r="15" spans="1:19" ht="13.8" thickBot="1" x14ac:dyDescent="0.3">
      <c r="B15" s="7" t="s">
        <v>467</v>
      </c>
      <c r="C15" s="34" t="s">
        <v>63</v>
      </c>
      <c r="E15" s="97"/>
      <c r="F15" s="97"/>
      <c r="G15" s="97"/>
      <c r="H15" s="97"/>
      <c r="I15" s="97"/>
      <c r="J15" s="99"/>
    </row>
    <row r="16" spans="1:19" ht="13.8" thickBot="1" x14ac:dyDescent="0.3">
      <c r="B16" s="7" t="s">
        <v>468</v>
      </c>
      <c r="C16" s="34" t="s">
        <v>60</v>
      </c>
      <c r="J16" s="17"/>
    </row>
    <row r="17" spans="1:28" ht="13.8" thickBot="1" x14ac:dyDescent="0.3">
      <c r="B17" s="7" t="s">
        <v>469</v>
      </c>
      <c r="C17" s="34" t="s">
        <v>60</v>
      </c>
      <c r="J17" s="17"/>
    </row>
    <row r="18" spans="1:28" ht="12.75" customHeight="1" thickBot="1" x14ac:dyDescent="0.3">
      <c r="B18" s="7" t="s">
        <v>470</v>
      </c>
      <c r="C18" s="34" t="s">
        <v>60</v>
      </c>
    </row>
    <row r="19" spans="1:28" ht="12.75" customHeight="1" x14ac:dyDescent="0.25"/>
    <row r="20" spans="1:28" ht="12.75" customHeight="1" x14ac:dyDescent="0.25"/>
    <row r="21" spans="1:28" ht="12.75" customHeight="1" x14ac:dyDescent="0.25"/>
    <row r="22" spans="1:28" ht="12.75" customHeight="1" x14ac:dyDescent="0.25"/>
    <row r="23" spans="1:28" ht="12.75" customHeight="1" x14ac:dyDescent="0.25"/>
    <row r="24" spans="1:28" ht="12.75" customHeight="1" x14ac:dyDescent="0.25"/>
    <row r="25" spans="1:28" ht="12.75" customHeight="1" x14ac:dyDescent="0.25"/>
    <row r="26" spans="1:28" ht="12.75" customHeight="1" x14ac:dyDescent="0.25"/>
    <row r="27" spans="1:28" x14ac:dyDescent="0.25">
      <c r="A27" s="24" t="s">
        <v>92</v>
      </c>
      <c r="J27" s="557"/>
      <c r="K27" s="558"/>
      <c r="L27" s="558"/>
      <c r="M27" s="558"/>
      <c r="N27" s="558"/>
      <c r="O27" s="558"/>
      <c r="P27" s="558"/>
      <c r="Q27" s="558"/>
      <c r="R27" s="558"/>
      <c r="S27" s="556"/>
      <c r="T27" s="556"/>
      <c r="U27" s="556"/>
      <c r="V27" s="556"/>
      <c r="W27" s="556"/>
      <c r="X27" s="556"/>
      <c r="Y27" s="556"/>
      <c r="Z27" s="556"/>
    </row>
    <row r="28" spans="1:28" x14ac:dyDescent="0.25">
      <c r="A28" s="25"/>
      <c r="J28" s="557"/>
      <c r="K28" s="558"/>
      <c r="L28" s="558"/>
      <c r="M28" s="558"/>
      <c r="N28" s="558"/>
      <c r="O28" s="558"/>
      <c r="P28" s="558"/>
      <c r="Q28" s="558"/>
      <c r="R28" s="558"/>
      <c r="S28" s="558"/>
      <c r="T28" s="558"/>
      <c r="U28" s="558"/>
      <c r="V28" s="558"/>
      <c r="W28" s="558"/>
      <c r="X28" s="558"/>
      <c r="Y28" s="558"/>
      <c r="AA28" s="51"/>
      <c r="AB28" s="51"/>
    </row>
    <row r="29" spans="1:28" ht="12.75" customHeight="1" x14ac:dyDescent="0.25">
      <c r="A29" s="100"/>
      <c r="B29" s="60" t="s">
        <v>471</v>
      </c>
      <c r="C29" s="60"/>
      <c r="D29" s="60"/>
      <c r="F29" s="60"/>
      <c r="G29" s="60"/>
      <c r="H29" s="60"/>
      <c r="I29" s="60"/>
      <c r="J29" s="557"/>
      <c r="K29" s="557"/>
      <c r="L29" s="557"/>
      <c r="M29" s="557"/>
      <c r="N29" s="557"/>
      <c r="O29" s="557"/>
      <c r="P29" s="557"/>
      <c r="Q29" s="557"/>
      <c r="R29" s="557"/>
      <c r="S29" s="557"/>
      <c r="T29" s="557"/>
      <c r="U29" s="557"/>
      <c r="V29" s="557"/>
      <c r="W29" s="557"/>
      <c r="X29" s="557"/>
      <c r="Y29" s="557"/>
      <c r="AA29" s="51"/>
      <c r="AB29" s="51"/>
    </row>
    <row r="30" spans="1:28" ht="12.75" customHeight="1" x14ac:dyDescent="0.25">
      <c r="A30" s="25"/>
      <c r="B30" s="60" t="s">
        <v>472</v>
      </c>
      <c r="C30" s="60"/>
      <c r="D30" s="60"/>
      <c r="E30" s="60"/>
      <c r="F30" s="60"/>
      <c r="G30" s="60"/>
      <c r="H30" s="60"/>
      <c r="I30" s="60"/>
      <c r="J30" s="557"/>
      <c r="K30" s="557"/>
      <c r="L30" s="557"/>
      <c r="M30" s="557"/>
      <c r="N30" s="557"/>
      <c r="O30" s="557"/>
      <c r="P30" s="557"/>
      <c r="Q30" s="557"/>
      <c r="R30" s="557"/>
      <c r="S30" s="557"/>
      <c r="T30" s="557"/>
      <c r="U30" s="557"/>
      <c r="V30" s="557"/>
      <c r="W30" s="557"/>
      <c r="X30" s="557"/>
      <c r="Y30" s="557"/>
      <c r="AA30" s="51"/>
      <c r="AB30" s="51"/>
    </row>
    <row r="31" spans="1:28" ht="12.75" customHeight="1" x14ac:dyDescent="0.25">
      <c r="A31" s="25"/>
      <c r="B31" s="60" t="s">
        <v>473</v>
      </c>
      <c r="C31" s="60"/>
      <c r="D31" s="60"/>
      <c r="E31" s="60"/>
      <c r="F31" s="60"/>
      <c r="G31" s="60"/>
      <c r="H31" s="60"/>
      <c r="I31" s="60"/>
      <c r="J31" s="557"/>
      <c r="K31" s="557"/>
      <c r="L31" s="557"/>
      <c r="M31" s="557"/>
      <c r="N31" s="557"/>
      <c r="O31" s="557"/>
      <c r="P31" s="557"/>
      <c r="Q31" s="557"/>
      <c r="R31" s="557"/>
      <c r="S31" s="557"/>
      <c r="T31" s="557"/>
      <c r="U31" s="557"/>
      <c r="V31" s="557"/>
      <c r="W31" s="557"/>
      <c r="X31" s="557"/>
      <c r="Y31" s="557"/>
      <c r="AA31" s="60"/>
      <c r="AB31" s="60"/>
    </row>
    <row r="32" spans="1:28" ht="26.4" x14ac:dyDescent="0.25">
      <c r="B32" s="60" t="s">
        <v>474</v>
      </c>
      <c r="C32" s="60"/>
      <c r="D32" s="60"/>
      <c r="E32" s="60"/>
      <c r="F32" s="60"/>
      <c r="G32" s="60"/>
      <c r="H32" s="60"/>
      <c r="I32" s="60"/>
    </row>
    <row r="33" spans="2:26" ht="27" x14ac:dyDescent="0.3">
      <c r="B33" s="60" t="s">
        <v>475</v>
      </c>
      <c r="C33" s="60"/>
      <c r="D33" s="60"/>
      <c r="E33" s="60"/>
      <c r="F33" s="60"/>
      <c r="G33" s="60"/>
      <c r="H33" s="60"/>
      <c r="I33" s="60"/>
      <c r="J33" s="552"/>
      <c r="K33" s="547"/>
      <c r="L33" s="547"/>
      <c r="M33" s="547"/>
      <c r="N33" s="547"/>
      <c r="O33" s="547"/>
      <c r="P33" s="547"/>
      <c r="Q33" s="21"/>
      <c r="R33" s="21"/>
    </row>
    <row r="34" spans="2:26" x14ac:dyDescent="0.25">
      <c r="B34" s="7" t="s">
        <v>476</v>
      </c>
      <c r="E34" s="60"/>
      <c r="J34" s="556"/>
      <c r="K34" s="548"/>
      <c r="L34" s="548"/>
      <c r="M34" s="548"/>
      <c r="N34" s="548"/>
      <c r="O34" s="548"/>
      <c r="P34" s="548"/>
      <c r="Q34" s="548"/>
      <c r="R34" s="548"/>
      <c r="S34" s="548"/>
      <c r="T34" s="548"/>
      <c r="U34" s="548"/>
      <c r="V34" s="548"/>
      <c r="W34" s="548"/>
      <c r="X34" s="548"/>
    </row>
    <row r="35" spans="2:26" ht="26.4" x14ac:dyDescent="0.25">
      <c r="B35" s="60" t="s">
        <v>477</v>
      </c>
      <c r="C35" s="60"/>
      <c r="D35" s="60"/>
      <c r="F35" s="60"/>
      <c r="G35" s="60"/>
      <c r="H35" s="60"/>
      <c r="I35" s="60"/>
      <c r="J35" s="556"/>
      <c r="K35" s="548"/>
      <c r="L35" s="548"/>
      <c r="M35" s="548"/>
      <c r="N35" s="548"/>
      <c r="O35" s="548"/>
      <c r="P35" s="548"/>
      <c r="Q35" s="548"/>
      <c r="R35" s="548"/>
      <c r="S35" s="548"/>
      <c r="T35" s="548"/>
      <c r="U35" s="548"/>
      <c r="V35" s="548"/>
      <c r="W35" s="548"/>
      <c r="X35" s="548"/>
    </row>
    <row r="36" spans="2:26" ht="26.4" x14ac:dyDescent="0.25">
      <c r="B36" s="60" t="s">
        <v>478</v>
      </c>
      <c r="C36" s="60"/>
      <c r="D36" s="60"/>
      <c r="E36" s="60"/>
      <c r="F36" s="60"/>
      <c r="G36" s="60"/>
      <c r="H36" s="60"/>
      <c r="I36" s="60"/>
      <c r="J36" s="556"/>
      <c r="K36" s="548"/>
      <c r="L36" s="548"/>
      <c r="M36" s="548"/>
      <c r="N36" s="548"/>
      <c r="O36" s="548"/>
      <c r="P36" s="548"/>
      <c r="Q36" s="548"/>
      <c r="R36" s="548"/>
      <c r="S36" s="548"/>
      <c r="T36" s="548"/>
      <c r="U36" s="548"/>
      <c r="V36" s="548"/>
      <c r="W36" s="548"/>
      <c r="X36" s="548"/>
    </row>
    <row r="37" spans="2:26" ht="26.4" x14ac:dyDescent="0.25">
      <c r="B37" s="60" t="s">
        <v>479</v>
      </c>
      <c r="C37" s="60"/>
      <c r="D37" s="60"/>
      <c r="E37" s="60"/>
      <c r="F37" s="60"/>
      <c r="G37" s="60"/>
      <c r="H37" s="60"/>
      <c r="I37" s="60"/>
      <c r="O37" s="23"/>
    </row>
    <row r="38" spans="2:26" ht="26.4" x14ac:dyDescent="0.25">
      <c r="B38" s="60" t="s">
        <v>480</v>
      </c>
      <c r="C38" s="60"/>
      <c r="D38" s="60"/>
      <c r="E38" s="60"/>
      <c r="F38" s="60"/>
      <c r="G38" s="60"/>
      <c r="H38" s="60"/>
      <c r="I38" s="60"/>
      <c r="O38" s="552"/>
      <c r="P38" s="556"/>
      <c r="Q38" s="556"/>
      <c r="R38" s="556"/>
      <c r="S38" s="556"/>
      <c r="T38" s="556"/>
      <c r="U38" s="556"/>
      <c r="V38" s="556"/>
      <c r="W38" s="556"/>
      <c r="X38" s="556"/>
      <c r="Y38" s="556"/>
      <c r="Z38" s="556"/>
    </row>
    <row r="39" spans="2:26" x14ac:dyDescent="0.25">
      <c r="E39" s="60"/>
      <c r="O39" s="23"/>
    </row>
    <row r="40" spans="2:26" x14ac:dyDescent="0.25">
      <c r="O40" s="552"/>
      <c r="P40" s="548"/>
      <c r="Q40" s="548"/>
      <c r="R40" s="548"/>
      <c r="S40" s="548"/>
      <c r="T40" s="548"/>
      <c r="U40" s="548"/>
      <c r="V40" s="548"/>
      <c r="W40" s="548"/>
      <c r="X40" s="548"/>
    </row>
    <row r="41" spans="2:26" x14ac:dyDescent="0.25">
      <c r="O41" s="23"/>
    </row>
    <row r="42" spans="2:26" ht="12.75" customHeight="1" x14ac:dyDescent="0.25">
      <c r="O42" s="552"/>
      <c r="P42" s="548"/>
      <c r="Q42" s="548"/>
      <c r="R42" s="548"/>
      <c r="S42" s="548"/>
      <c r="T42" s="548"/>
      <c r="U42" s="548"/>
      <c r="V42" s="548"/>
      <c r="W42" s="548"/>
      <c r="X42" s="548"/>
    </row>
    <row r="43" spans="2:26" x14ac:dyDescent="0.25">
      <c r="O43" s="23"/>
      <c r="P43" s="23"/>
    </row>
    <row r="44" spans="2:26" x14ac:dyDescent="0.25">
      <c r="O44" s="552"/>
      <c r="P44" s="552"/>
      <c r="Q44" s="548"/>
      <c r="R44" s="548"/>
      <c r="S44" s="548"/>
      <c r="T44" s="548"/>
      <c r="U44" s="548"/>
      <c r="V44" s="548"/>
      <c r="W44" s="548"/>
      <c r="X44" s="548"/>
    </row>
    <row r="46" spans="2:26" x14ac:dyDescent="0.25">
      <c r="O46" s="51"/>
      <c r="P46" s="51"/>
      <c r="Q46" s="51"/>
      <c r="R46" s="51"/>
      <c r="S46" s="51"/>
      <c r="T46" s="51"/>
      <c r="U46" s="51"/>
      <c r="V46" s="51"/>
      <c r="W46" s="51"/>
      <c r="X46" s="51"/>
      <c r="Y46" s="51"/>
      <c r="Z46" s="51"/>
    </row>
    <row r="53" spans="1:1" ht="66" x14ac:dyDescent="0.25">
      <c r="A53" s="6" t="s">
        <v>98</v>
      </c>
    </row>
  </sheetData>
  <sheetProtection selectLockedCells="1"/>
  <mergeCells count="13">
    <mergeCell ref="O44:X44"/>
    <mergeCell ref="J34:X34"/>
    <mergeCell ref="J35:X35"/>
    <mergeCell ref="J36:X36"/>
    <mergeCell ref="O38:Z38"/>
    <mergeCell ref="O40:X40"/>
    <mergeCell ref="O42:X42"/>
    <mergeCell ref="J33:P33"/>
    <mergeCell ref="J27:Z27"/>
    <mergeCell ref="J28:Y28"/>
    <mergeCell ref="J29:Y29"/>
    <mergeCell ref="J30:Y30"/>
    <mergeCell ref="J31:Y31"/>
  </mergeCells>
  <dataValidations count="1">
    <dataValidation type="list" allowBlank="1" showInputMessage="1" showErrorMessage="1" sqref="C2:C18">
      <formula1>"Oui,Non,Pas"</formula1>
    </dataValidation>
  </dataValidations>
  <pageMargins left="0.78740157499999996" right="0.78740157499999996" top="0.984251969" bottom="0.984251969" header="0.4921259845" footer="0.4921259845"/>
  <pageSetup paperSize="3" orientation="landscape" r:id="rId1"/>
  <headerFooter alignWithMargins="0"/>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4"/>
  <sheetViews>
    <sheetView topLeftCell="B1" zoomScale="80" zoomScaleNormal="80" workbookViewId="0">
      <selection activeCell="K6" sqref="K6"/>
    </sheetView>
  </sheetViews>
  <sheetFormatPr baseColWidth="10" defaultColWidth="11.44140625" defaultRowHeight="14.4" x14ac:dyDescent="0.3"/>
  <cols>
    <col min="1" max="4" width="10.6640625" style="250" customWidth="1"/>
    <col min="5" max="5" width="8.6640625" style="250" customWidth="1"/>
    <col min="6" max="6" width="45.5546875" style="250" customWidth="1"/>
    <col min="7" max="7" width="6" style="250" customWidth="1"/>
    <col min="8" max="8" width="4.44140625" style="250" hidden="1" customWidth="1"/>
    <col min="9" max="9" width="8.33203125" style="250" customWidth="1"/>
    <col min="10" max="10" width="7.33203125" style="250" customWidth="1"/>
    <col min="11" max="11" width="8.33203125" style="250" customWidth="1"/>
    <col min="12" max="12" width="11" style="250" customWidth="1"/>
    <col min="13" max="13" width="11.88671875" style="250" customWidth="1"/>
    <col min="14" max="14" width="10.44140625" style="250" customWidth="1"/>
    <col min="15" max="16" width="11.44140625" style="250"/>
    <col min="17" max="17" width="9.33203125" style="250" customWidth="1"/>
    <col min="18" max="18" width="13.88671875" style="250" customWidth="1"/>
    <col min="19" max="19" width="19.5546875" style="250" customWidth="1"/>
    <col min="20" max="20" width="17.44140625" style="250" customWidth="1"/>
    <col min="21" max="16384" width="11.44140625" style="250"/>
  </cols>
  <sheetData>
    <row r="1" spans="1:21" ht="25.5" customHeight="1" x14ac:dyDescent="0.3">
      <c r="A1" s="474" t="s">
        <v>0</v>
      </c>
      <c r="B1" s="473" t="s">
        <v>481</v>
      </c>
      <c r="C1" s="473" t="s">
        <v>2</v>
      </c>
      <c r="D1" s="473" t="s">
        <v>3</v>
      </c>
      <c r="E1" s="473" t="s">
        <v>4</v>
      </c>
      <c r="F1" s="472" t="s">
        <v>1402</v>
      </c>
      <c r="G1" s="472" t="s">
        <v>6</v>
      </c>
      <c r="H1" s="472" t="s">
        <v>7</v>
      </c>
      <c r="I1" s="472" t="s">
        <v>8</v>
      </c>
      <c r="J1" s="472" t="s">
        <v>9</v>
      </c>
      <c r="K1" s="472" t="s">
        <v>8</v>
      </c>
      <c r="L1" s="471" t="s">
        <v>483</v>
      </c>
      <c r="M1" s="471" t="s">
        <v>484</v>
      </c>
      <c r="N1" s="470" t="s">
        <v>12</v>
      </c>
      <c r="O1" s="539" t="s">
        <v>13</v>
      </c>
      <c r="P1" s="539"/>
      <c r="Q1" s="539"/>
      <c r="R1" s="540"/>
      <c r="S1" s="469"/>
      <c r="T1" s="257"/>
      <c r="U1" s="257"/>
    </row>
    <row r="2" spans="1:21" ht="15" customHeight="1" x14ac:dyDescent="0.3">
      <c r="A2" s="130">
        <f>'ISO_27040-Domaine 5'!E7</f>
        <v>4</v>
      </c>
      <c r="B2" s="130">
        <f>'ISO_27040-Domaine 5'!I2</f>
        <v>12</v>
      </c>
      <c r="C2" s="130">
        <f>'ISO_27040-Domaine 5'!F2</f>
        <v>7</v>
      </c>
      <c r="D2" s="130">
        <f>'ISO_27040-Domaine 5'!G2</f>
        <v>2</v>
      </c>
      <c r="E2" s="130">
        <f>'ISO_27040-Domaine 5'!H2</f>
        <v>3</v>
      </c>
      <c r="F2" s="258" t="s">
        <v>1403</v>
      </c>
      <c r="G2" s="225">
        <f>'ISO_27040-Domaine 5'!J2</f>
        <v>2.875</v>
      </c>
      <c r="H2" s="257" t="s">
        <v>15</v>
      </c>
      <c r="I2" s="466">
        <f>+G2/5</f>
        <v>0.57499999999999996</v>
      </c>
      <c r="J2" s="111">
        <f>'ISO_27040-Domaine 5'!J2</f>
        <v>2.875</v>
      </c>
      <c r="K2" s="112">
        <f>+J2/5</f>
        <v>0.57499999999999996</v>
      </c>
      <c r="L2" s="506" t="s">
        <v>12</v>
      </c>
      <c r="M2" s="506"/>
      <c r="N2" s="541" t="s">
        <v>486</v>
      </c>
      <c r="O2" s="541"/>
      <c r="P2" s="541"/>
      <c r="Q2" s="541"/>
      <c r="R2" s="541"/>
      <c r="S2" s="541"/>
      <c r="T2" s="541"/>
      <c r="U2" s="541"/>
    </row>
    <row r="3" spans="1:21" x14ac:dyDescent="0.3">
      <c r="A3" s="130">
        <f>'ISO_27040-Domaine 6 '!E11</f>
        <v>8</v>
      </c>
      <c r="B3" s="130">
        <f>'ISO_27040-Domaine 6 '!I2</f>
        <v>17</v>
      </c>
      <c r="C3" s="130">
        <f>'ISO_27040-Domaine 6 '!F2</f>
        <v>13</v>
      </c>
      <c r="D3" s="130">
        <f>'ISO_27040-Domaine 6 '!G2</f>
        <v>2</v>
      </c>
      <c r="E3" s="130">
        <f>'ISO_27040-Domaine 6 '!I9</f>
        <v>15</v>
      </c>
      <c r="F3" s="258" t="s">
        <v>1404</v>
      </c>
      <c r="G3" s="225">
        <f>'ISO_27040-Domaine 6 '!J2</f>
        <v>3.3125</v>
      </c>
      <c r="H3" s="257" t="s">
        <v>18</v>
      </c>
      <c r="I3" s="466">
        <f t="shared" ref="I3:I4" si="0">+G3/5</f>
        <v>0.66249999999999998</v>
      </c>
      <c r="J3" s="111">
        <f>'ISO_27040-Domaine 6 '!J2</f>
        <v>3.3125</v>
      </c>
      <c r="K3" s="112">
        <f t="shared" ref="K3:K4" si="1">+J3/5</f>
        <v>0.66249999999999998</v>
      </c>
      <c r="L3" s="506"/>
      <c r="M3" s="506"/>
      <c r="N3" s="541"/>
      <c r="O3" s="541"/>
      <c r="P3" s="541"/>
      <c r="Q3" s="541"/>
      <c r="R3" s="541"/>
      <c r="S3" s="541"/>
      <c r="T3" s="541"/>
      <c r="U3" s="541"/>
    </row>
    <row r="4" spans="1:21" x14ac:dyDescent="0.3">
      <c r="A4" s="130">
        <f>'ISO_27040-Domaine 7'!E10</f>
        <v>7</v>
      </c>
      <c r="B4" s="130">
        <f>'ISO_27040-Domaine 7'!I2</f>
        <v>29</v>
      </c>
      <c r="C4" s="130">
        <f>'ISO_27040-Domaine 7'!F2</f>
        <v>24</v>
      </c>
      <c r="D4" s="130">
        <f>'ISO_27040-Domaine 7'!G2</f>
        <v>4</v>
      </c>
      <c r="E4" s="130">
        <f>'ISO_27040-Domaine 7'!H2</f>
        <v>1</v>
      </c>
      <c r="F4" s="258" t="s">
        <v>1405</v>
      </c>
      <c r="G4" s="225">
        <f>'ISO_27040-Domaine 7'!J2</f>
        <v>3.8095238095238098</v>
      </c>
      <c r="H4" s="257" t="s">
        <v>20</v>
      </c>
      <c r="I4" s="466">
        <f t="shared" si="0"/>
        <v>0.76190476190476197</v>
      </c>
      <c r="J4" s="111">
        <f>'ISO_27040-Domaine 7'!J2</f>
        <v>3.8095238095238098</v>
      </c>
      <c r="K4" s="112">
        <f t="shared" si="1"/>
        <v>0.76190476190476197</v>
      </c>
      <c r="L4" s="506"/>
      <c r="M4" s="506"/>
      <c r="N4" s="541"/>
      <c r="O4" s="541"/>
      <c r="P4" s="541"/>
      <c r="Q4" s="541"/>
      <c r="R4" s="541"/>
      <c r="S4" s="541"/>
      <c r="T4" s="541"/>
      <c r="U4" s="541"/>
    </row>
    <row r="5" spans="1:21" ht="13.5" customHeight="1" x14ac:dyDescent="0.3">
      <c r="A5" s="108">
        <f>SUM(A2:A4)</f>
        <v>19</v>
      </c>
      <c r="B5" s="108">
        <f>SUM(B2:B4)</f>
        <v>58</v>
      </c>
      <c r="C5" s="108">
        <f>SUM(C2:C4)</f>
        <v>44</v>
      </c>
      <c r="D5" s="108">
        <f>SUM(D2:D4)</f>
        <v>8</v>
      </c>
      <c r="E5" s="108">
        <f>SUM(E2:E4)</f>
        <v>19</v>
      </c>
      <c r="F5" s="226"/>
      <c r="G5" s="225">
        <f>SUM(G2:G4)/COUNT(G2:G4)</f>
        <v>3.3323412698412702</v>
      </c>
      <c r="H5" s="226"/>
      <c r="I5" s="226"/>
      <c r="J5" s="226"/>
      <c r="K5" s="226"/>
      <c r="L5" s="227">
        <f>SUM(I2:I4)/COUNT(I2:I4)</f>
        <v>0.66646825396825393</v>
      </c>
      <c r="M5" s="227">
        <f>SUM(K2:K4)/COUNT(K2:K4)</f>
        <v>0.66646825396825393</v>
      </c>
      <c r="N5" s="541"/>
      <c r="O5" s="541"/>
      <c r="P5" s="541"/>
      <c r="Q5" s="541"/>
      <c r="R5" s="541"/>
      <c r="S5" s="541"/>
      <c r="T5" s="541"/>
      <c r="U5" s="541"/>
    </row>
    <row r="6" spans="1:21" x14ac:dyDescent="0.3">
      <c r="A6" s="107"/>
      <c r="B6" s="107"/>
      <c r="C6" s="107"/>
      <c r="D6" s="107"/>
      <c r="E6" s="226"/>
      <c r="F6" s="226"/>
      <c r="G6" s="226"/>
      <c r="H6" s="226"/>
      <c r="I6" s="226"/>
      <c r="J6" s="226"/>
      <c r="K6" s="226"/>
      <c r="L6" s="257"/>
      <c r="M6" s="257"/>
      <c r="N6" s="510" t="s">
        <v>25</v>
      </c>
      <c r="O6" s="511"/>
      <c r="P6" s="511"/>
      <c r="Q6" s="511"/>
      <c r="R6" s="511"/>
      <c r="S6" s="511"/>
      <c r="T6" s="511"/>
      <c r="U6" s="511"/>
    </row>
    <row r="7" spans="1:21" x14ac:dyDescent="0.3">
      <c r="A7" s="107"/>
      <c r="B7" s="107"/>
      <c r="C7" s="107"/>
      <c r="D7" s="107"/>
      <c r="E7" s="226"/>
      <c r="F7" s="226"/>
      <c r="G7" s="226"/>
      <c r="H7" s="226"/>
      <c r="I7" s="226"/>
      <c r="J7" s="226"/>
      <c r="K7" s="226"/>
      <c r="L7" s="226"/>
      <c r="M7" s="226"/>
      <c r="N7" s="511"/>
      <c r="O7" s="511"/>
      <c r="P7" s="511"/>
      <c r="Q7" s="511"/>
      <c r="R7" s="511"/>
      <c r="S7" s="511"/>
      <c r="T7" s="511"/>
      <c r="U7" s="511"/>
    </row>
    <row r="8" spans="1:21" x14ac:dyDescent="0.3">
      <c r="A8" s="107"/>
      <c r="B8" s="107"/>
      <c r="C8" s="107"/>
      <c r="D8" s="107"/>
      <c r="E8" s="226"/>
      <c r="F8" s="226"/>
      <c r="G8" s="226"/>
      <c r="H8" s="226"/>
      <c r="I8" s="226"/>
      <c r="J8" s="226"/>
      <c r="K8" s="226"/>
      <c r="L8" s="226"/>
      <c r="M8" s="226"/>
      <c r="N8" s="511"/>
      <c r="O8" s="511"/>
      <c r="P8" s="511"/>
      <c r="Q8" s="511"/>
      <c r="R8" s="511"/>
      <c r="S8" s="511"/>
      <c r="T8" s="511"/>
      <c r="U8" s="511"/>
    </row>
    <row r="9" spans="1:21" x14ac:dyDescent="0.3">
      <c r="A9" s="107"/>
      <c r="B9" s="107"/>
      <c r="C9" s="107"/>
      <c r="D9" s="107"/>
      <c r="E9" s="226"/>
      <c r="F9" s="226"/>
      <c r="G9" s="226"/>
      <c r="H9" s="226"/>
      <c r="I9" s="226"/>
      <c r="J9" s="226"/>
      <c r="K9" s="226"/>
      <c r="L9" s="226"/>
      <c r="M9" s="226"/>
      <c r="N9" s="511"/>
      <c r="O9" s="511"/>
      <c r="P9" s="511"/>
      <c r="Q9" s="511"/>
      <c r="R9" s="511"/>
      <c r="S9" s="511"/>
      <c r="T9" s="511"/>
      <c r="U9" s="511"/>
    </row>
    <row r="10" spans="1:21" x14ac:dyDescent="0.3">
      <c r="A10" s="107"/>
      <c r="B10" s="107"/>
      <c r="C10" s="107"/>
      <c r="D10" s="107"/>
      <c r="E10" s="226"/>
      <c r="F10" s="226"/>
      <c r="G10" s="226"/>
      <c r="H10" s="226"/>
      <c r="I10" s="226"/>
      <c r="J10" s="226"/>
      <c r="K10" s="226"/>
      <c r="L10" s="226"/>
      <c r="M10" s="226"/>
      <c r="N10" s="511"/>
      <c r="O10" s="511"/>
      <c r="P10" s="511"/>
      <c r="Q10" s="511"/>
      <c r="R10" s="511"/>
      <c r="S10" s="511"/>
      <c r="T10" s="511"/>
      <c r="U10" s="511"/>
    </row>
    <row r="11" spans="1:21" x14ac:dyDescent="0.3">
      <c r="A11" s="107"/>
      <c r="B11" s="107"/>
      <c r="C11" s="107"/>
      <c r="D11" s="107"/>
      <c r="E11" s="226"/>
      <c r="F11" s="226"/>
      <c r="G11" s="226"/>
      <c r="H11" s="226"/>
      <c r="I11" s="226"/>
      <c r="J11" s="226"/>
      <c r="K11" s="226"/>
      <c r="L11" s="226"/>
      <c r="M11" s="226"/>
      <c r="N11" s="511"/>
      <c r="O11" s="511"/>
      <c r="P11" s="511"/>
      <c r="Q11" s="511"/>
      <c r="R11" s="511"/>
      <c r="S11" s="511"/>
      <c r="T11" s="511"/>
      <c r="U11" s="511"/>
    </row>
    <row r="12" spans="1:21" x14ac:dyDescent="0.3">
      <c r="A12" s="257"/>
      <c r="B12" s="113"/>
      <c r="C12" s="113"/>
      <c r="D12" s="113"/>
      <c r="E12" s="257"/>
      <c r="F12" s="257"/>
      <c r="G12" s="114" t="s">
        <v>12</v>
      </c>
      <c r="H12" s="257"/>
      <c r="I12" s="257"/>
      <c r="J12" s="257"/>
      <c r="K12" s="257"/>
      <c r="L12" s="226"/>
      <c r="M12" s="226"/>
      <c r="N12" s="511"/>
      <c r="O12" s="511"/>
      <c r="P12" s="511"/>
      <c r="Q12" s="511"/>
      <c r="R12" s="511"/>
      <c r="S12" s="511"/>
      <c r="T12" s="511"/>
      <c r="U12" s="511"/>
    </row>
    <row r="13" spans="1:21" ht="15.6" x14ac:dyDescent="0.3">
      <c r="A13" s="257"/>
      <c r="B13" s="257"/>
      <c r="C13" s="257"/>
      <c r="D13" s="257"/>
      <c r="E13" s="257"/>
      <c r="F13" s="257"/>
      <c r="G13" s="114" t="s">
        <v>12</v>
      </c>
      <c r="H13" s="257"/>
      <c r="I13" s="257"/>
      <c r="J13" s="257"/>
      <c r="K13" s="257"/>
      <c r="L13" s="116"/>
      <c r="M13" s="117"/>
      <c r="N13" s="257"/>
      <c r="O13" s="257"/>
      <c r="P13" s="257"/>
      <c r="Q13" s="257"/>
      <c r="R13" s="257"/>
      <c r="S13" s="257"/>
      <c r="T13" s="257"/>
      <c r="U13" s="257"/>
    </row>
    <row r="14" spans="1:21" ht="24.75" hidden="1" customHeight="1" x14ac:dyDescent="0.3">
      <c r="A14" s="257"/>
      <c r="B14" s="257"/>
      <c r="C14" s="257"/>
      <c r="D14" s="257"/>
      <c r="E14" s="257"/>
      <c r="F14" s="257"/>
      <c r="G14" s="114" t="s">
        <v>12</v>
      </c>
      <c r="H14" s="257"/>
      <c r="I14" s="257"/>
      <c r="J14" s="257"/>
      <c r="K14" s="257"/>
      <c r="L14" s="257"/>
      <c r="M14" s="257"/>
      <c r="N14" s="257"/>
      <c r="O14" s="257"/>
      <c r="P14" s="257"/>
      <c r="Q14" s="257"/>
      <c r="R14" s="257"/>
      <c r="S14" s="257"/>
      <c r="T14" s="257"/>
      <c r="U14" s="257"/>
    </row>
    <row r="16" spans="1:21" hidden="1" x14ac:dyDescent="0.3"/>
    <row r="19" ht="26.25" customHeight="1" x14ac:dyDescent="0.3"/>
    <row r="22" ht="12.75" customHeight="1" x14ac:dyDescent="0.3"/>
    <row r="24" ht="12.75" customHeight="1" x14ac:dyDescent="0.3"/>
    <row r="26" ht="12.75" customHeight="1" x14ac:dyDescent="0.3"/>
    <row r="28" ht="12.75" customHeight="1" x14ac:dyDescent="0.3"/>
    <row r="36" spans="1:21" ht="108.75" customHeight="1" x14ac:dyDescent="0.3">
      <c r="A36" s="250" t="s">
        <v>12</v>
      </c>
      <c r="E36" s="247" t="s">
        <v>12</v>
      </c>
      <c r="F36" s="251"/>
      <c r="G36" s="118" t="s">
        <v>12</v>
      </c>
      <c r="H36" s="118"/>
      <c r="I36" s="118" t="s">
        <v>12</v>
      </c>
      <c r="J36" s="118"/>
      <c r="K36" s="118"/>
    </row>
    <row r="37" spans="1:21" ht="17.399999999999999" x14ac:dyDescent="0.3">
      <c r="L37" s="118"/>
      <c r="M37" s="119"/>
    </row>
    <row r="38" spans="1:21" ht="0.75" customHeight="1" x14ac:dyDescent="0.3"/>
    <row r="40" spans="1:21" ht="13.5" customHeight="1" x14ac:dyDescent="0.3"/>
    <row r="41" spans="1:21" ht="17.25" customHeight="1" x14ac:dyDescent="0.3">
      <c r="E41" s="228" t="s">
        <v>40</v>
      </c>
      <c r="F41" s="251"/>
      <c r="G41" s="118" t="s">
        <v>41</v>
      </c>
      <c r="H41" s="118"/>
      <c r="I41" s="118"/>
      <c r="J41" s="118"/>
      <c r="K41" s="118"/>
    </row>
    <row r="42" spans="1:21" ht="15" customHeight="1" x14ac:dyDescent="0.3">
      <c r="E42" s="253" t="s">
        <v>42</v>
      </c>
      <c r="F42" s="255"/>
      <c r="G42" s="118"/>
      <c r="H42" s="118"/>
      <c r="I42" s="118"/>
      <c r="J42" s="118"/>
      <c r="K42" s="118"/>
      <c r="L42" s="118"/>
      <c r="M42" s="119"/>
    </row>
    <row r="43" spans="1:21" ht="15" customHeight="1" x14ac:dyDescent="0.3">
      <c r="E43" s="254" t="s">
        <v>43</v>
      </c>
      <c r="F43" s="109"/>
      <c r="G43" s="118"/>
      <c r="H43" s="118"/>
      <c r="I43" s="118"/>
      <c r="J43" s="118"/>
      <c r="K43" s="118"/>
      <c r="L43" s="118"/>
      <c r="M43" s="119"/>
    </row>
    <row r="44" spans="1:21" ht="15" customHeight="1" x14ac:dyDescent="0.3">
      <c r="E44" s="255" t="s">
        <v>44</v>
      </c>
      <c r="F44" s="122"/>
      <c r="G44" s="120" t="s">
        <v>12</v>
      </c>
      <c r="H44" s="120" t="s">
        <v>12</v>
      </c>
      <c r="I44" s="120"/>
      <c r="J44" s="120"/>
      <c r="K44" s="120"/>
      <c r="L44" s="118"/>
      <c r="M44" s="119"/>
    </row>
    <row r="45" spans="1:21" x14ac:dyDescent="0.3">
      <c r="E45" s="249" t="s">
        <v>45</v>
      </c>
      <c r="F45" s="249"/>
      <c r="G45" s="249"/>
      <c r="H45" s="249"/>
      <c r="I45" s="249"/>
      <c r="J45" s="249"/>
      <c r="K45" s="249"/>
      <c r="L45" s="120"/>
      <c r="M45" s="120"/>
      <c r="N45" s="120"/>
      <c r="O45" s="120"/>
      <c r="P45" s="120"/>
      <c r="Q45" s="120"/>
    </row>
    <row r="46" spans="1:21" x14ac:dyDescent="0.3">
      <c r="E46" s="255" t="s">
        <v>46</v>
      </c>
      <c r="F46" s="122"/>
      <c r="L46" s="249"/>
      <c r="M46" s="249"/>
      <c r="N46" s="249"/>
      <c r="O46" s="249"/>
      <c r="P46" s="249"/>
    </row>
    <row r="47" spans="1:21" x14ac:dyDescent="0.3">
      <c r="E47" s="249" t="s">
        <v>47</v>
      </c>
      <c r="F47" s="256"/>
      <c r="G47" s="256"/>
      <c r="H47" s="256"/>
      <c r="I47" s="256"/>
      <c r="J47" s="256"/>
      <c r="K47" s="256"/>
    </row>
    <row r="48" spans="1:21" ht="15" customHeight="1" x14ac:dyDescent="0.3">
      <c r="E48" s="255" t="s">
        <v>48</v>
      </c>
      <c r="F48" s="122"/>
      <c r="L48" s="256"/>
      <c r="M48" s="256"/>
      <c r="N48" s="256"/>
      <c r="O48" s="256"/>
      <c r="P48" s="256"/>
      <c r="Q48" s="256"/>
      <c r="R48" s="256"/>
      <c r="S48" s="256"/>
      <c r="T48" s="256"/>
      <c r="U48" s="256"/>
    </row>
    <row r="49" spans="5:6" x14ac:dyDescent="0.3">
      <c r="E49" s="249" t="s">
        <v>49</v>
      </c>
    </row>
    <row r="50" spans="5:6" ht="15" customHeight="1" x14ac:dyDescent="0.3">
      <c r="E50" s="255" t="s">
        <v>50</v>
      </c>
      <c r="F50" s="122"/>
    </row>
    <row r="51" spans="5:6" x14ac:dyDescent="0.3">
      <c r="E51" s="249" t="s">
        <v>51</v>
      </c>
    </row>
    <row r="52" spans="5:6" ht="15" customHeight="1" x14ac:dyDescent="0.3">
      <c r="E52" s="255" t="s">
        <v>52</v>
      </c>
      <c r="F52" s="255"/>
    </row>
    <row r="53" spans="5:6" x14ac:dyDescent="0.3">
      <c r="E53" s="249" t="s">
        <v>53</v>
      </c>
      <c r="F53" s="252"/>
    </row>
    <row r="54" spans="5:6" ht="15" customHeight="1" x14ac:dyDescent="0.3"/>
  </sheetData>
  <mergeCells count="4">
    <mergeCell ref="O1:R1"/>
    <mergeCell ref="L2:M4"/>
    <mergeCell ref="N2:U5"/>
    <mergeCell ref="N6:U12"/>
  </mergeCells>
  <conditionalFormatting sqref="F2">
    <cfRule type="expression" dxfId="6" priority="1" stopIfTrue="1">
      <formula>$E$2&gt;0</formula>
    </cfRule>
    <cfRule type="expression" dxfId="5" priority="2" stopIfTrue="1">
      <formula>$E$2=0</formula>
    </cfRule>
  </conditionalFormatting>
  <conditionalFormatting sqref="F3">
    <cfRule type="expression" dxfId="4" priority="3" stopIfTrue="1">
      <formula>$E$3&gt;0</formula>
    </cfRule>
    <cfRule type="expression" dxfId="3" priority="4" stopIfTrue="1">
      <formula>$E$3=0</formula>
    </cfRule>
  </conditionalFormatting>
  <conditionalFormatting sqref="F4">
    <cfRule type="expression" dxfId="2" priority="5" stopIfTrue="1">
      <formula>$E$4&gt;0</formula>
    </cfRule>
    <cfRule type="expression" dxfId="1" priority="6" stopIfTrue="1">
      <formula>$E$4=0</formula>
    </cfRule>
  </conditionalFormatting>
  <conditionalFormatting sqref="L13:M13">
    <cfRule type="cellIs" dxfId="0" priority="7" stopIfTrue="1" operator="greaterThan">
      <formula>0.5</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2"/>
  <sheetViews>
    <sheetView zoomScale="60" zoomScaleNormal="60" workbookViewId="0">
      <selection activeCell="K6" sqref="K6"/>
    </sheetView>
  </sheetViews>
  <sheetFormatPr baseColWidth="10" defaultColWidth="11.44140625" defaultRowHeight="14.4" x14ac:dyDescent="0.3"/>
  <cols>
    <col min="1" max="1" width="10.5546875" style="250" customWidth="1"/>
    <col min="2" max="2" width="103.33203125" style="250" customWidth="1"/>
    <col min="3" max="3" width="11.44140625" style="205"/>
    <col min="4" max="4" width="11.44140625" style="250"/>
    <col min="5" max="5" width="69" style="250" customWidth="1"/>
    <col min="6" max="6" width="10.109375" style="250" customWidth="1"/>
    <col min="7" max="7" width="12.5546875" style="250" customWidth="1"/>
    <col min="8" max="8" width="10.33203125" style="250" customWidth="1"/>
    <col min="9" max="9" width="7.6640625" style="250" customWidth="1"/>
    <col min="10" max="10" width="6" style="250" customWidth="1"/>
    <col min="11" max="14" width="11.44140625" style="250"/>
    <col min="15" max="15" width="21.109375" style="250" customWidth="1"/>
    <col min="16" max="16" width="28.33203125" style="250" customWidth="1"/>
    <col min="17" max="17" width="29" style="250" customWidth="1"/>
    <col min="18" max="18" width="5" style="250" customWidth="1"/>
    <col min="19" max="19" width="8.109375" style="250" customWidth="1"/>
    <col min="20" max="20" width="6" style="250" customWidth="1"/>
    <col min="21" max="21" width="1.88671875" style="250" customWidth="1"/>
    <col min="22" max="22" width="1" style="250" customWidth="1"/>
    <col min="23" max="23" width="5.109375" style="250" customWidth="1"/>
    <col min="24" max="24" width="6.109375" style="250" customWidth="1"/>
    <col min="25" max="16384" width="11.44140625" style="250"/>
  </cols>
  <sheetData>
    <row r="1" spans="1:26" s="122" customFormat="1" ht="15" thickBot="1" x14ac:dyDescent="0.35">
      <c r="A1" s="122" t="s">
        <v>12</v>
      </c>
      <c r="B1" s="190" t="s">
        <v>54</v>
      </c>
      <c r="C1" s="191" t="s">
        <v>55</v>
      </c>
      <c r="D1" s="191"/>
      <c r="E1" s="192" t="s">
        <v>7</v>
      </c>
      <c r="F1" s="192" t="s">
        <v>2</v>
      </c>
      <c r="G1" s="192" t="s">
        <v>3</v>
      </c>
      <c r="H1" s="192" t="s">
        <v>4</v>
      </c>
      <c r="I1" s="192" t="s">
        <v>56</v>
      </c>
      <c r="J1" s="192" t="s">
        <v>57</v>
      </c>
      <c r="K1" s="193" t="s">
        <v>58</v>
      </c>
      <c r="L1" s="194"/>
      <c r="M1" s="194"/>
      <c r="N1" s="194"/>
      <c r="O1" s="194"/>
      <c r="P1" s="195"/>
      <c r="Q1" s="194"/>
      <c r="R1" s="194"/>
      <c r="S1" s="191" t="s">
        <v>12</v>
      </c>
    </row>
    <row r="2" spans="1:26" ht="15" thickBot="1" x14ac:dyDescent="0.35">
      <c r="A2" s="492" t="s">
        <v>12</v>
      </c>
      <c r="B2" s="172" t="s">
        <v>1406</v>
      </c>
      <c r="C2" s="196" t="s">
        <v>63</v>
      </c>
      <c r="D2" s="197"/>
      <c r="E2" s="198" t="s">
        <v>1403</v>
      </c>
      <c r="F2" s="199">
        <f>SUM(F3:F6)</f>
        <v>7</v>
      </c>
      <c r="G2" s="199">
        <f>SUM(G3:G6)</f>
        <v>2</v>
      </c>
      <c r="H2" s="199">
        <f>SUM(H3:H6)</f>
        <v>3</v>
      </c>
      <c r="I2" s="199">
        <f>SUM(F2:H2)</f>
        <v>12</v>
      </c>
      <c r="J2" s="479">
        <f>SUM(J3:J6)/COUNTIF(J3:J6,"&gt;-1")</f>
        <v>2.875</v>
      </c>
      <c r="K2" s="478">
        <v>3</v>
      </c>
      <c r="L2" s="249"/>
      <c r="M2" s="249"/>
      <c r="N2" s="249"/>
      <c r="O2" s="249"/>
      <c r="P2" s="249"/>
      <c r="Q2" s="249"/>
      <c r="R2" s="200"/>
      <c r="S2" s="249"/>
    </row>
    <row r="3" spans="1:26" ht="15" thickBot="1" x14ac:dyDescent="0.35">
      <c r="A3" s="492"/>
      <c r="B3" s="172" t="s">
        <v>1407</v>
      </c>
      <c r="C3" s="196" t="s">
        <v>60</v>
      </c>
      <c r="D3" s="197"/>
      <c r="E3" s="249" t="s">
        <v>1408</v>
      </c>
      <c r="F3" s="480">
        <f>COUNTIF(C2:C3, "Oui")</f>
        <v>1</v>
      </c>
      <c r="G3" s="480">
        <f>COUNTIF(C2:C3, "NON")</f>
        <v>1</v>
      </c>
      <c r="H3" s="480">
        <f>COUNTIF(C2:C3, "PAS")</f>
        <v>0</v>
      </c>
      <c r="I3" s="199">
        <f t="shared" ref="I3:I6" si="0">SUM(F3:H3)</f>
        <v>2</v>
      </c>
      <c r="J3" s="479">
        <f>IF(I3=H3,0,5*F3/SUM(F3,G3))</f>
        <v>2.5</v>
      </c>
      <c r="K3" s="478">
        <v>3</v>
      </c>
      <c r="L3" s="249"/>
      <c r="M3" s="249"/>
      <c r="N3" s="249"/>
      <c r="O3" s="249"/>
      <c r="P3" s="249"/>
      <c r="Q3" s="249"/>
      <c r="R3" s="200"/>
      <c r="S3" s="249"/>
    </row>
    <row r="4" spans="1:26" ht="15" thickBot="1" x14ac:dyDescent="0.35">
      <c r="A4" s="492"/>
      <c r="B4" s="172" t="s">
        <v>1409</v>
      </c>
      <c r="C4" s="196" t="s">
        <v>69</v>
      </c>
      <c r="D4" s="197"/>
      <c r="E4" s="249" t="s">
        <v>1410</v>
      </c>
      <c r="F4" s="480">
        <f>COUNTIF(C4:C6, "Oui")</f>
        <v>2</v>
      </c>
      <c r="G4" s="480">
        <f>COUNTIF(C4:C6, "NON")</f>
        <v>0</v>
      </c>
      <c r="H4" s="480">
        <f>COUNTIF(C4:C6, "PAS")</f>
        <v>1</v>
      </c>
      <c r="I4" s="199">
        <f t="shared" si="0"/>
        <v>3</v>
      </c>
      <c r="J4" s="479">
        <f t="shared" ref="J4:J6" si="1">IF(I4=H4,0,5*F4/SUM(F4,G4))</f>
        <v>5</v>
      </c>
      <c r="K4" s="478">
        <v>3</v>
      </c>
      <c r="L4" s="249"/>
      <c r="M4" s="249"/>
      <c r="N4" s="249"/>
      <c r="O4" s="249"/>
      <c r="P4" s="249"/>
      <c r="Q4" s="249"/>
      <c r="R4" s="200"/>
      <c r="S4" s="249"/>
    </row>
    <row r="5" spans="1:26" ht="15" thickBot="1" x14ac:dyDescent="0.35">
      <c r="A5" s="492"/>
      <c r="B5" s="500" t="s">
        <v>1411</v>
      </c>
      <c r="C5" s="196" t="s">
        <v>60</v>
      </c>
      <c r="D5" s="197"/>
      <c r="E5" s="250" t="s">
        <v>1412</v>
      </c>
      <c r="F5" s="480">
        <f>COUNTIF(C7, "Oui")</f>
        <v>0</v>
      </c>
      <c r="G5" s="480">
        <f>COUNTIF(C7, "NON")</f>
        <v>0</v>
      </c>
      <c r="H5" s="480">
        <f>COUNTIF(C7, "PAS")</f>
        <v>1</v>
      </c>
      <c r="I5" s="199">
        <f t="shared" si="0"/>
        <v>1</v>
      </c>
      <c r="J5" s="479">
        <f t="shared" si="1"/>
        <v>0</v>
      </c>
      <c r="K5" s="478">
        <v>3</v>
      </c>
      <c r="L5" s="249"/>
      <c r="M5" s="249"/>
      <c r="N5" s="249"/>
      <c r="O5" s="249"/>
      <c r="P5" s="249"/>
      <c r="Q5" s="249"/>
      <c r="R5" s="200"/>
      <c r="S5" s="249"/>
    </row>
    <row r="6" spans="1:26" ht="15" thickBot="1" x14ac:dyDescent="0.35">
      <c r="A6" s="488" t="s">
        <v>12</v>
      </c>
      <c r="B6" s="500" t="s">
        <v>1413</v>
      </c>
      <c r="C6" s="196" t="s">
        <v>60</v>
      </c>
      <c r="D6" s="249"/>
      <c r="E6" s="250" t="s">
        <v>1414</v>
      </c>
      <c r="F6" s="480">
        <f>COUNTIF(C8:C13, "Oui")</f>
        <v>4</v>
      </c>
      <c r="G6" s="480">
        <f>COUNTIF(C8:C13, "NON")</f>
        <v>1</v>
      </c>
      <c r="H6" s="480">
        <f>COUNTIF(C10:C12, "Pas")</f>
        <v>1</v>
      </c>
      <c r="I6" s="199">
        <f t="shared" si="0"/>
        <v>6</v>
      </c>
      <c r="J6" s="479">
        <f t="shared" si="1"/>
        <v>4</v>
      </c>
      <c r="K6" s="478">
        <v>3</v>
      </c>
      <c r="L6" s="249"/>
      <c r="M6" s="249"/>
      <c r="N6" s="249"/>
      <c r="O6" s="249"/>
      <c r="P6" s="249"/>
      <c r="Q6" s="249"/>
      <c r="R6" s="496"/>
      <c r="S6" s="249"/>
    </row>
    <row r="7" spans="1:26" ht="12.75" customHeight="1" thickBot="1" x14ac:dyDescent="0.35">
      <c r="A7" s="488" t="s">
        <v>12</v>
      </c>
      <c r="B7" s="500" t="s">
        <v>1415</v>
      </c>
      <c r="C7" s="196" t="s">
        <v>69</v>
      </c>
      <c r="E7" s="490">
        <f>COUNTIF(J3:J6,"&gt;-1")</f>
        <v>4</v>
      </c>
      <c r="J7" s="114"/>
      <c r="S7" s="107"/>
    </row>
    <row r="8" spans="1:26" ht="14.25" customHeight="1" thickBot="1" x14ac:dyDescent="0.35">
      <c r="A8" s="488" t="s">
        <v>12</v>
      </c>
      <c r="B8" s="500" t="s">
        <v>1416</v>
      </c>
      <c r="C8" s="196" t="s">
        <v>63</v>
      </c>
      <c r="F8" s="249"/>
      <c r="G8" s="249"/>
      <c r="H8" s="249"/>
      <c r="I8" s="249"/>
      <c r="J8" s="245"/>
      <c r="K8" s="246"/>
      <c r="S8" s="107"/>
    </row>
    <row r="9" spans="1:26" ht="12.75" customHeight="1" thickBot="1" x14ac:dyDescent="0.35">
      <c r="A9" s="488" t="s">
        <v>12</v>
      </c>
      <c r="B9" s="500" t="s">
        <v>1417</v>
      </c>
      <c r="C9" s="196" t="s">
        <v>60</v>
      </c>
      <c r="F9" s="249"/>
      <c r="G9" s="249"/>
      <c r="H9" s="249"/>
      <c r="I9" s="249"/>
      <c r="J9" s="245"/>
      <c r="K9" s="246"/>
      <c r="S9" s="107"/>
    </row>
    <row r="10" spans="1:26" ht="15" thickBot="1" x14ac:dyDescent="0.35">
      <c r="A10" s="488" t="s">
        <v>12</v>
      </c>
      <c r="B10" s="500" t="s">
        <v>1418</v>
      </c>
      <c r="C10" s="196" t="s">
        <v>60</v>
      </c>
      <c r="J10" s="245"/>
      <c r="K10" s="246"/>
      <c r="S10" s="107"/>
    </row>
    <row r="11" spans="1:26" ht="15" thickBot="1" x14ac:dyDescent="0.35">
      <c r="A11" s="488" t="s">
        <v>12</v>
      </c>
      <c r="B11" s="500" t="s">
        <v>1419</v>
      </c>
      <c r="C11" s="196" t="s">
        <v>60</v>
      </c>
      <c r="J11" s="245"/>
      <c r="K11" s="245"/>
      <c r="S11" s="107"/>
    </row>
    <row r="12" spans="1:26" ht="15" thickBot="1" x14ac:dyDescent="0.35">
      <c r="A12" s="488" t="s">
        <v>12</v>
      </c>
      <c r="B12" s="500" t="s">
        <v>1420</v>
      </c>
      <c r="C12" s="196" t="s">
        <v>69</v>
      </c>
      <c r="J12" s="245"/>
      <c r="K12" s="245"/>
      <c r="S12" s="107"/>
    </row>
    <row r="13" spans="1:26" ht="15" thickBot="1" x14ac:dyDescent="0.35">
      <c r="A13" s="204"/>
      <c r="B13" s="500" t="s">
        <v>1421</v>
      </c>
      <c r="C13" s="196" t="s">
        <v>60</v>
      </c>
      <c r="D13" s="249"/>
      <c r="J13" s="245"/>
      <c r="K13" s="245"/>
      <c r="L13" s="246"/>
      <c r="M13" s="246"/>
      <c r="N13" s="246"/>
      <c r="O13" s="246"/>
      <c r="P13" s="246"/>
      <c r="Q13" s="246"/>
      <c r="R13" s="246"/>
      <c r="S13" s="256"/>
      <c r="T13" s="256"/>
      <c r="U13" s="256"/>
      <c r="V13" s="256"/>
      <c r="W13" s="256"/>
      <c r="X13" s="256"/>
      <c r="Y13" s="256"/>
      <c r="Z13" s="256"/>
    </row>
    <row r="14" spans="1:26" ht="15.6" x14ac:dyDescent="0.3">
      <c r="A14" s="501"/>
      <c r="B14" s="495"/>
      <c r="D14" s="249"/>
      <c r="E14" s="249"/>
      <c r="J14" s="245"/>
      <c r="K14" s="245"/>
      <c r="L14" s="246"/>
      <c r="M14" s="246"/>
      <c r="N14" s="246"/>
      <c r="O14" s="246"/>
      <c r="P14" s="246"/>
      <c r="Q14" s="246"/>
      <c r="R14" s="246"/>
      <c r="S14" s="246"/>
      <c r="T14" s="246"/>
      <c r="U14" s="246"/>
      <c r="V14" s="246"/>
      <c r="W14" s="246"/>
      <c r="X14" s="246"/>
      <c r="Y14" s="246"/>
    </row>
    <row r="15" spans="1:26" ht="15.6" x14ac:dyDescent="0.3">
      <c r="A15" s="501"/>
      <c r="B15" s="495"/>
      <c r="E15" s="249"/>
      <c r="J15" s="245"/>
      <c r="K15" s="245"/>
      <c r="L15" s="246"/>
      <c r="M15" s="246"/>
      <c r="N15" s="246"/>
      <c r="O15" s="246"/>
      <c r="P15" s="246"/>
      <c r="Q15" s="246"/>
      <c r="R15" s="246"/>
      <c r="S15" s="246"/>
      <c r="T15" s="246"/>
      <c r="U15" s="246"/>
      <c r="V15" s="246"/>
      <c r="W15" s="246"/>
      <c r="X15" s="246"/>
      <c r="Y15" s="246"/>
    </row>
    <row r="16" spans="1:26" x14ac:dyDescent="0.3">
      <c r="A16" s="206"/>
      <c r="J16" s="245" t="s">
        <v>12</v>
      </c>
      <c r="K16" s="245"/>
      <c r="L16" s="245"/>
      <c r="M16" s="245"/>
      <c r="N16" s="245"/>
      <c r="O16" s="245"/>
      <c r="P16" s="245"/>
      <c r="Q16" s="245"/>
      <c r="R16" s="245"/>
      <c r="S16" s="245"/>
      <c r="T16" s="245"/>
      <c r="U16" s="245"/>
      <c r="V16" s="245"/>
      <c r="W16" s="245"/>
      <c r="X16" s="245"/>
      <c r="Y16" s="245"/>
    </row>
    <row r="17" spans="1:28" x14ac:dyDescent="0.3">
      <c r="B17" s="249"/>
      <c r="J17" s="245"/>
      <c r="K17" s="245"/>
      <c r="L17" s="245"/>
      <c r="M17" s="245"/>
      <c r="N17" s="245"/>
      <c r="O17" s="245"/>
      <c r="P17" s="245"/>
      <c r="Q17" s="245"/>
      <c r="R17" s="245"/>
      <c r="S17" s="245"/>
      <c r="T17" s="245"/>
      <c r="U17" s="245"/>
      <c r="V17" s="245"/>
      <c r="W17" s="245"/>
      <c r="X17" s="245"/>
      <c r="Y17" s="245"/>
    </row>
    <row r="18" spans="1:28" x14ac:dyDescent="0.3">
      <c r="B18" s="249"/>
      <c r="J18" s="256"/>
      <c r="K18" s="256"/>
      <c r="L18" s="245"/>
      <c r="M18" s="245"/>
      <c r="N18" s="245"/>
      <c r="O18" s="245"/>
      <c r="P18" s="245"/>
      <c r="Q18" s="245"/>
      <c r="R18" s="245"/>
      <c r="S18" s="245"/>
      <c r="T18" s="245"/>
      <c r="U18" s="245"/>
      <c r="V18" s="245"/>
      <c r="W18" s="245"/>
      <c r="X18" s="245"/>
      <c r="Y18" s="245"/>
    </row>
    <row r="19" spans="1:28" x14ac:dyDescent="0.3">
      <c r="J19" s="114"/>
      <c r="L19" s="245"/>
      <c r="M19" s="245"/>
      <c r="N19" s="245"/>
      <c r="O19" s="245"/>
      <c r="P19" s="245"/>
      <c r="Q19" s="245"/>
      <c r="R19" s="245"/>
      <c r="S19" s="245"/>
      <c r="T19" s="245"/>
      <c r="U19" s="245"/>
      <c r="V19" s="245"/>
      <c r="W19" s="245"/>
      <c r="X19" s="245"/>
      <c r="Y19" s="245"/>
    </row>
    <row r="20" spans="1:28" x14ac:dyDescent="0.3">
      <c r="J20" s="119"/>
      <c r="K20" s="119"/>
      <c r="L20" s="245"/>
      <c r="M20" s="245"/>
      <c r="N20" s="245"/>
      <c r="O20" s="245"/>
      <c r="P20" s="245"/>
      <c r="Q20" s="245"/>
      <c r="R20" s="245"/>
      <c r="S20" s="245"/>
      <c r="T20" s="245"/>
      <c r="U20" s="245"/>
      <c r="V20" s="245"/>
      <c r="W20" s="245"/>
      <c r="X20" s="245"/>
      <c r="Y20" s="245"/>
      <c r="Z20" s="245"/>
      <c r="AA20" s="245"/>
      <c r="AB20" s="245"/>
    </row>
    <row r="21" spans="1:28" x14ac:dyDescent="0.3">
      <c r="L21" s="245"/>
      <c r="M21" s="245"/>
      <c r="N21" s="245"/>
      <c r="O21" s="245"/>
      <c r="P21" s="245"/>
      <c r="Q21" s="245"/>
      <c r="R21" s="245"/>
      <c r="S21" s="245"/>
      <c r="T21" s="245"/>
      <c r="U21" s="245"/>
      <c r="V21" s="245"/>
      <c r="W21" s="245"/>
      <c r="X21" s="245"/>
      <c r="Y21" s="245"/>
      <c r="Z21" s="245"/>
      <c r="AA21" s="245"/>
      <c r="AB21" s="245"/>
    </row>
    <row r="22" spans="1:28" x14ac:dyDescent="0.3">
      <c r="F22" s="119"/>
      <c r="G22" s="119"/>
      <c r="H22" s="119"/>
      <c r="I22" s="119"/>
      <c r="J22" s="119"/>
      <c r="K22" s="119"/>
      <c r="L22" s="245"/>
      <c r="M22" s="245"/>
      <c r="N22" s="245"/>
      <c r="O22" s="245"/>
      <c r="P22" s="245"/>
      <c r="Q22" s="245"/>
      <c r="R22" s="245"/>
      <c r="S22" s="245"/>
      <c r="T22" s="245"/>
      <c r="U22" s="245"/>
      <c r="V22" s="245"/>
      <c r="W22" s="245"/>
      <c r="X22" s="245"/>
      <c r="Y22" s="245"/>
      <c r="Z22" s="245"/>
      <c r="AA22" s="245"/>
      <c r="AB22" s="245"/>
    </row>
    <row r="23" spans="1:28" x14ac:dyDescent="0.3">
      <c r="F23" s="249"/>
      <c r="G23" s="249"/>
      <c r="H23" s="249"/>
      <c r="I23" s="249"/>
      <c r="J23" s="249"/>
      <c r="K23" s="249"/>
      <c r="L23" s="256"/>
      <c r="M23" s="256"/>
      <c r="N23" s="256"/>
      <c r="O23" s="256"/>
      <c r="P23" s="256"/>
      <c r="Q23" s="256"/>
      <c r="R23" s="256"/>
      <c r="S23" s="256"/>
      <c r="T23" s="256"/>
      <c r="U23" s="256"/>
      <c r="V23" s="256"/>
      <c r="W23" s="256"/>
      <c r="X23" s="256"/>
      <c r="Y23" s="256"/>
      <c r="Z23" s="256"/>
      <c r="AA23" s="256"/>
      <c r="AB23" s="256"/>
    </row>
    <row r="24" spans="1:28" x14ac:dyDescent="0.3">
      <c r="Q24" s="119"/>
      <c r="R24" s="119"/>
    </row>
    <row r="25" spans="1:28" x14ac:dyDescent="0.3">
      <c r="F25" s="256"/>
      <c r="G25" s="256"/>
      <c r="H25" s="256"/>
      <c r="I25" s="256"/>
      <c r="J25" s="256"/>
      <c r="K25" s="256"/>
    </row>
    <row r="26" spans="1:28" x14ac:dyDescent="0.3">
      <c r="C26" s="249"/>
      <c r="T26" s="119"/>
      <c r="U26" s="119"/>
      <c r="V26" s="119"/>
    </row>
    <row r="27" spans="1:28" x14ac:dyDescent="0.3">
      <c r="A27" s="119"/>
      <c r="D27" s="119"/>
      <c r="L27" s="119"/>
      <c r="M27" s="119"/>
      <c r="N27" s="119"/>
      <c r="O27" s="119"/>
    </row>
    <row r="28" spans="1:28" x14ac:dyDescent="0.3">
      <c r="A28" s="249"/>
      <c r="C28" s="256"/>
      <c r="D28" s="249"/>
      <c r="E28" s="119"/>
      <c r="L28" s="249"/>
      <c r="M28" s="249"/>
      <c r="N28" s="249"/>
      <c r="T28" s="249"/>
      <c r="U28" s="249"/>
    </row>
    <row r="29" spans="1:28" x14ac:dyDescent="0.3">
      <c r="A29" s="119"/>
      <c r="E29" s="249"/>
    </row>
    <row r="30" spans="1:28" x14ac:dyDescent="0.3">
      <c r="A30" s="252"/>
      <c r="C30" s="250"/>
      <c r="D30" s="256"/>
      <c r="F30" s="119"/>
      <c r="G30" s="119"/>
      <c r="H30" s="119"/>
      <c r="I30" s="119"/>
      <c r="L30" s="256"/>
      <c r="M30" s="256"/>
      <c r="N30" s="256"/>
      <c r="O30" s="256"/>
      <c r="P30" s="256"/>
      <c r="Q30" s="256"/>
      <c r="R30" s="256"/>
      <c r="S30" s="256"/>
    </row>
    <row r="31" spans="1:28" x14ac:dyDescent="0.3">
      <c r="A31" s="119"/>
      <c r="B31" s="119"/>
      <c r="E31" s="256"/>
      <c r="F31" s="252"/>
      <c r="G31" s="252"/>
      <c r="H31" s="252"/>
      <c r="I31" s="252"/>
    </row>
    <row r="32" spans="1:28" x14ac:dyDescent="0.3">
      <c r="A32" s="252"/>
      <c r="B32" s="249"/>
      <c r="C32" s="250"/>
    </row>
    <row r="33" spans="1:33" x14ac:dyDescent="0.3">
      <c r="A33" s="119"/>
      <c r="F33" s="245"/>
      <c r="G33" s="245"/>
      <c r="H33" s="245"/>
      <c r="I33" s="245"/>
      <c r="J33" s="245"/>
      <c r="K33" s="245"/>
    </row>
    <row r="34" spans="1:33" x14ac:dyDescent="0.3">
      <c r="A34" s="252"/>
      <c r="B34" s="256"/>
      <c r="C34" s="252"/>
    </row>
    <row r="35" spans="1:33" x14ac:dyDescent="0.3">
      <c r="A35" s="119"/>
      <c r="D35" s="119"/>
    </row>
    <row r="36" spans="1:33" x14ac:dyDescent="0.3">
      <c r="A36" s="252"/>
      <c r="C36" s="163"/>
      <c r="D36" s="252"/>
      <c r="E36" s="119"/>
    </row>
    <row r="37" spans="1:33" x14ac:dyDescent="0.3">
      <c r="E37" s="252"/>
    </row>
    <row r="38" spans="1:33" x14ac:dyDescent="0.3">
      <c r="A38" s="245"/>
      <c r="D38" s="245"/>
      <c r="L38" s="245"/>
      <c r="M38" s="245"/>
      <c r="N38" s="245"/>
      <c r="O38" s="245"/>
      <c r="P38" s="245"/>
      <c r="Q38" s="245"/>
      <c r="R38" s="245"/>
      <c r="S38" s="245"/>
      <c r="T38" s="245"/>
      <c r="U38" s="245"/>
      <c r="V38" s="245"/>
      <c r="W38" s="245"/>
      <c r="X38" s="245"/>
      <c r="Y38" s="245"/>
      <c r="Z38" s="245"/>
      <c r="AA38" s="245"/>
      <c r="AB38" s="245"/>
      <c r="AC38" s="245"/>
      <c r="AD38" s="245"/>
      <c r="AE38" s="245"/>
      <c r="AF38" s="245"/>
      <c r="AG38" s="245"/>
    </row>
    <row r="39" spans="1:33" x14ac:dyDescent="0.3">
      <c r="B39" s="119"/>
      <c r="E39" s="245"/>
    </row>
    <row r="40" spans="1:33" x14ac:dyDescent="0.3">
      <c r="B40" s="252"/>
    </row>
    <row r="42" spans="1:33" x14ac:dyDescent="0.3">
      <c r="B42" s="245"/>
    </row>
  </sheetData>
  <dataValidations count="1">
    <dataValidation type="list" allowBlank="1" showInputMessage="1" showErrorMessage="1" sqref="C2:C13">
      <formula1>"Oui,Non,Pas"</formula1>
    </dataValidation>
  </dataValidations>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4"/>
  <sheetViews>
    <sheetView zoomScale="60" zoomScaleNormal="60" workbookViewId="0">
      <selection activeCell="K6" sqref="K6"/>
    </sheetView>
  </sheetViews>
  <sheetFormatPr baseColWidth="10" defaultColWidth="11.44140625" defaultRowHeight="14.4" x14ac:dyDescent="0.3"/>
  <cols>
    <col min="1" max="1" width="10.5546875" style="250" customWidth="1"/>
    <col min="2" max="2" width="103.33203125" style="250" customWidth="1"/>
    <col min="3" max="3" width="11.44140625" style="205"/>
    <col min="4" max="4" width="11.44140625" style="250"/>
    <col min="5" max="5" width="69" style="250" customWidth="1"/>
    <col min="6" max="6" width="10.109375" style="250" customWidth="1"/>
    <col min="7" max="7" width="12.5546875" style="250" customWidth="1"/>
    <col min="8" max="8" width="10.33203125" style="250" customWidth="1"/>
    <col min="9" max="9" width="7.6640625" style="250" customWidth="1"/>
    <col min="10" max="10" width="6" style="250" customWidth="1"/>
    <col min="11" max="14" width="11.44140625" style="250"/>
    <col min="15" max="15" width="21.109375" style="250" customWidth="1"/>
    <col min="16" max="16" width="28.33203125" style="250" customWidth="1"/>
    <col min="17" max="17" width="29" style="250" customWidth="1"/>
    <col min="18" max="18" width="5" style="250" customWidth="1"/>
    <col min="19" max="19" width="8.109375" style="250" customWidth="1"/>
    <col min="20" max="20" width="6" style="250" customWidth="1"/>
    <col min="21" max="21" width="1.88671875" style="250" customWidth="1"/>
    <col min="22" max="22" width="1" style="250" customWidth="1"/>
    <col min="23" max="23" width="5.109375" style="250" customWidth="1"/>
    <col min="24" max="24" width="6.109375" style="250" customWidth="1"/>
    <col min="25" max="16384" width="11.44140625" style="250"/>
  </cols>
  <sheetData>
    <row r="1" spans="1:24" s="122" customFormat="1" ht="15" thickBot="1" x14ac:dyDescent="0.35">
      <c r="A1" s="122" t="s">
        <v>12</v>
      </c>
      <c r="B1" s="190" t="s">
        <v>54</v>
      </c>
      <c r="C1" s="191" t="s">
        <v>55</v>
      </c>
      <c r="D1" s="191"/>
      <c r="E1" s="192" t="s">
        <v>7</v>
      </c>
      <c r="F1" s="192" t="s">
        <v>2</v>
      </c>
      <c r="G1" s="192" t="s">
        <v>3</v>
      </c>
      <c r="H1" s="192" t="s">
        <v>4</v>
      </c>
      <c r="I1" s="192" t="s">
        <v>56</v>
      </c>
      <c r="J1" s="192" t="s">
        <v>57</v>
      </c>
      <c r="K1" s="193" t="s">
        <v>58</v>
      </c>
      <c r="L1" s="194"/>
      <c r="M1" s="194"/>
      <c r="N1" s="194"/>
      <c r="O1" s="194"/>
      <c r="P1" s="195"/>
      <c r="Q1" s="194"/>
      <c r="R1" s="194"/>
      <c r="S1" s="191" t="s">
        <v>12</v>
      </c>
    </row>
    <row r="2" spans="1:24" ht="15" thickBot="1" x14ac:dyDescent="0.35">
      <c r="A2" s="492" t="s">
        <v>12</v>
      </c>
      <c r="B2" s="250" t="s">
        <v>1422</v>
      </c>
      <c r="C2" s="196" t="s">
        <v>60</v>
      </c>
      <c r="D2" s="197"/>
      <c r="E2" s="198" t="s">
        <v>1404</v>
      </c>
      <c r="F2" s="199">
        <f>SUM(F3:F8)</f>
        <v>13</v>
      </c>
      <c r="G2" s="199">
        <f>SUM(G3:G8)</f>
        <v>2</v>
      </c>
      <c r="H2" s="199">
        <f>SUM(H3:H8)</f>
        <v>2</v>
      </c>
      <c r="I2" s="199">
        <f>SUM(F2:H2)</f>
        <v>17</v>
      </c>
      <c r="J2" s="479">
        <f>SUM(J3:J10)/COUNTIF(J3:J10,"&gt;-1")</f>
        <v>3.3125</v>
      </c>
      <c r="K2" s="478">
        <v>3</v>
      </c>
      <c r="L2" s="249"/>
      <c r="M2" s="249"/>
      <c r="N2" s="249"/>
      <c r="O2" s="249"/>
      <c r="P2" s="249"/>
      <c r="Q2" s="249"/>
      <c r="R2" s="200"/>
      <c r="S2" s="249"/>
    </row>
    <row r="3" spans="1:24" ht="15" thickBot="1" x14ac:dyDescent="0.35">
      <c r="A3" s="492"/>
      <c r="B3" s="250" t="s">
        <v>1423</v>
      </c>
      <c r="C3" s="196" t="s">
        <v>60</v>
      </c>
      <c r="D3" s="197"/>
      <c r="E3" s="250" t="s">
        <v>1424</v>
      </c>
      <c r="F3" s="480">
        <f>COUNTIF(C2, "Oui")</f>
        <v>1</v>
      </c>
      <c r="G3" s="480">
        <f>COUNTIF(C2, "NON")</f>
        <v>0</v>
      </c>
      <c r="H3" s="480">
        <f>COUNTIF(C2, "PAS")</f>
        <v>0</v>
      </c>
      <c r="I3" s="480">
        <f>SUM(F3:H3)</f>
        <v>1</v>
      </c>
      <c r="J3" s="479">
        <f>IF(I3=H3,0,5*F3/SUM(F3,G3))</f>
        <v>5</v>
      </c>
      <c r="K3" s="478">
        <v>3</v>
      </c>
      <c r="L3" s="249"/>
      <c r="M3" s="249"/>
      <c r="N3" s="249"/>
      <c r="O3" s="249"/>
      <c r="P3" s="249"/>
      <c r="Q3" s="249"/>
      <c r="R3" s="200"/>
      <c r="S3" s="249"/>
    </row>
    <row r="4" spans="1:24" ht="15" thickBot="1" x14ac:dyDescent="0.35">
      <c r="A4" s="492"/>
      <c r="B4" s="250" t="s">
        <v>1425</v>
      </c>
      <c r="C4" s="196" t="s">
        <v>69</v>
      </c>
      <c r="D4" s="197"/>
      <c r="E4" s="250" t="s">
        <v>1426</v>
      </c>
      <c r="F4" s="480">
        <f>COUNTIF(C3, "Oui")</f>
        <v>1</v>
      </c>
      <c r="G4" s="480">
        <f>COUNTIF(C3, "NON")</f>
        <v>0</v>
      </c>
      <c r="H4" s="480">
        <f>COUNTIF(C3, "PAS")</f>
        <v>0</v>
      </c>
      <c r="I4" s="480">
        <f t="shared" ref="I4:I10" si="0">SUM(F4:H4)</f>
        <v>1</v>
      </c>
      <c r="J4" s="479">
        <f t="shared" ref="J4:J10" si="1">IF(I4=H4,0,5*F4/SUM(F4,G4))</f>
        <v>5</v>
      </c>
      <c r="K4" s="478">
        <v>3</v>
      </c>
      <c r="L4" s="249"/>
      <c r="M4" s="249"/>
      <c r="N4" s="249"/>
      <c r="O4" s="249"/>
      <c r="P4" s="249"/>
      <c r="Q4" s="249"/>
      <c r="R4" s="200"/>
      <c r="S4" s="249"/>
    </row>
    <row r="5" spans="1:24" ht="15" thickBot="1" x14ac:dyDescent="0.35">
      <c r="A5" s="492"/>
      <c r="B5" s="250" t="s">
        <v>1427</v>
      </c>
      <c r="C5" s="196" t="s">
        <v>63</v>
      </c>
      <c r="D5" s="197"/>
      <c r="E5" s="250" t="s">
        <v>1428</v>
      </c>
      <c r="F5" s="480">
        <f>COUNTIF(C4:C5, "Oui")</f>
        <v>0</v>
      </c>
      <c r="G5" s="480">
        <f>COUNTIF(C4:C5, "NON")</f>
        <v>1</v>
      </c>
      <c r="H5" s="480">
        <f>COUNTIF(C4:C5, "PAS")</f>
        <v>1</v>
      </c>
      <c r="I5" s="480">
        <f t="shared" si="0"/>
        <v>2</v>
      </c>
      <c r="J5" s="479">
        <f t="shared" si="1"/>
        <v>0</v>
      </c>
      <c r="K5" s="478">
        <v>3</v>
      </c>
      <c r="L5" s="249"/>
      <c r="M5" s="249"/>
      <c r="N5" s="249"/>
      <c r="O5" s="249"/>
      <c r="P5" s="249"/>
      <c r="Q5" s="249"/>
      <c r="R5" s="200"/>
      <c r="S5" s="249"/>
    </row>
    <row r="6" spans="1:24" ht="15" thickBot="1" x14ac:dyDescent="0.35">
      <c r="A6" s="488" t="s">
        <v>12</v>
      </c>
      <c r="B6" s="250" t="s">
        <v>1429</v>
      </c>
      <c r="C6" s="196" t="s">
        <v>60</v>
      </c>
      <c r="D6" s="249"/>
      <c r="E6" s="250" t="s">
        <v>1430</v>
      </c>
      <c r="F6" s="480">
        <f>COUNTIF(C6:C11, "Oui")</f>
        <v>4</v>
      </c>
      <c r="G6" s="480">
        <f>COUNTIF(C6:C11, "NON")</f>
        <v>1</v>
      </c>
      <c r="H6" s="480">
        <f>COUNTIF(C6:C11, "PAS")</f>
        <v>1</v>
      </c>
      <c r="I6" s="480">
        <f t="shared" si="0"/>
        <v>6</v>
      </c>
      <c r="J6" s="479">
        <f t="shared" si="1"/>
        <v>4</v>
      </c>
      <c r="K6" s="478">
        <v>3</v>
      </c>
      <c r="L6" s="249"/>
      <c r="M6" s="249"/>
      <c r="N6" s="249"/>
      <c r="O6" s="249"/>
      <c r="P6" s="249"/>
      <c r="Q6" s="249"/>
      <c r="R6" s="496"/>
      <c r="S6" s="249"/>
    </row>
    <row r="7" spans="1:24" ht="15" thickBot="1" x14ac:dyDescent="0.35">
      <c r="A7" s="488" t="s">
        <v>12</v>
      </c>
      <c r="B7" s="250" t="s">
        <v>1431</v>
      </c>
      <c r="C7" s="196" t="s">
        <v>60</v>
      </c>
      <c r="E7" s="250" t="s">
        <v>1432</v>
      </c>
      <c r="F7" s="480">
        <f>COUNTIF(C12:C14, "Oui")</f>
        <v>3</v>
      </c>
      <c r="G7" s="480">
        <f>COUNTIF(C12:C14, "NON")</f>
        <v>0</v>
      </c>
      <c r="H7" s="480">
        <f>COUNTIF(C12:C14, "PAS")</f>
        <v>0</v>
      </c>
      <c r="I7" s="480">
        <f t="shared" si="0"/>
        <v>3</v>
      </c>
      <c r="J7" s="479">
        <f t="shared" si="1"/>
        <v>5</v>
      </c>
      <c r="K7" s="478">
        <v>3</v>
      </c>
      <c r="S7" s="107"/>
    </row>
    <row r="8" spans="1:24" ht="12.75" customHeight="1" thickBot="1" x14ac:dyDescent="0.35">
      <c r="A8" s="488" t="s">
        <v>12</v>
      </c>
      <c r="B8" s="250" t="s">
        <v>1433</v>
      </c>
      <c r="C8" s="196" t="s">
        <v>63</v>
      </c>
      <c r="E8" s="250" t="s">
        <v>1434</v>
      </c>
      <c r="F8" s="480">
        <f>COUNTIF(C15:C18, "OUI")</f>
        <v>4</v>
      </c>
      <c r="G8" s="480">
        <f>COUNTIF(C15:C18, "NON")</f>
        <v>0</v>
      </c>
      <c r="H8" s="480">
        <f>COUNTIF(C15:C18, "PAS")</f>
        <v>0</v>
      </c>
      <c r="I8" s="480">
        <f t="shared" si="0"/>
        <v>4</v>
      </c>
      <c r="J8" s="479">
        <f t="shared" si="1"/>
        <v>5</v>
      </c>
      <c r="K8" s="478">
        <v>3</v>
      </c>
      <c r="S8" s="107"/>
    </row>
    <row r="9" spans="1:24" ht="12.75" customHeight="1" thickBot="1" x14ac:dyDescent="0.35">
      <c r="A9" s="488" t="s">
        <v>12</v>
      </c>
      <c r="B9" s="250" t="s">
        <v>1435</v>
      </c>
      <c r="C9" s="196" t="s">
        <v>69</v>
      </c>
      <c r="E9" s="250" t="s">
        <v>1436</v>
      </c>
      <c r="F9" s="480">
        <f>COUNTIF(C19:C33, "OUI")</f>
        <v>5</v>
      </c>
      <c r="G9" s="480">
        <f>COUNTIF(C19:C33, "NON")</f>
        <v>5</v>
      </c>
      <c r="H9" s="480">
        <f>COUNTIF(C19:C33, "PAS")</f>
        <v>5</v>
      </c>
      <c r="I9" s="480">
        <f t="shared" si="0"/>
        <v>15</v>
      </c>
      <c r="J9" s="479">
        <f t="shared" si="1"/>
        <v>2.5</v>
      </c>
      <c r="K9" s="478">
        <v>3</v>
      </c>
      <c r="S9" s="107"/>
    </row>
    <row r="10" spans="1:24" ht="14.25" customHeight="1" thickBot="1" x14ac:dyDescent="0.35">
      <c r="A10" s="488" t="s">
        <v>12</v>
      </c>
      <c r="B10" s="250" t="s">
        <v>1437</v>
      </c>
      <c r="C10" s="196" t="s">
        <v>60</v>
      </c>
      <c r="E10" s="250" t="s">
        <v>1438</v>
      </c>
      <c r="F10" s="480">
        <f>COUNTIF(C34:C40, "OUI")</f>
        <v>0</v>
      </c>
      <c r="G10" s="480">
        <f>COUNTIF(C34:C40, "NON")</f>
        <v>6</v>
      </c>
      <c r="H10" s="480">
        <f>COUNTIF(C34:C40, "PAS")</f>
        <v>1</v>
      </c>
      <c r="I10" s="480">
        <f t="shared" si="0"/>
        <v>7</v>
      </c>
      <c r="J10" s="479">
        <f t="shared" si="1"/>
        <v>0</v>
      </c>
      <c r="K10" s="478">
        <v>3</v>
      </c>
      <c r="S10" s="107"/>
    </row>
    <row r="11" spans="1:24" ht="12.75" customHeight="1" thickBot="1" x14ac:dyDescent="0.35">
      <c r="A11" s="488" t="s">
        <v>12</v>
      </c>
      <c r="B11" s="250" t="s">
        <v>1439</v>
      </c>
      <c r="C11" s="196" t="s">
        <v>60</v>
      </c>
      <c r="E11" s="250">
        <v>8</v>
      </c>
      <c r="F11" s="249"/>
      <c r="G11" s="249"/>
      <c r="H11" s="245"/>
      <c r="I11" s="246"/>
      <c r="J11" s="246"/>
      <c r="K11" s="246"/>
      <c r="S11" s="107"/>
    </row>
    <row r="12" spans="1:24" ht="15" thickBot="1" x14ac:dyDescent="0.35">
      <c r="A12" s="488" t="s">
        <v>12</v>
      </c>
      <c r="B12" s="250" t="s">
        <v>1440</v>
      </c>
      <c r="C12" s="196" t="s">
        <v>60</v>
      </c>
      <c r="H12" s="245"/>
      <c r="I12" s="246"/>
      <c r="J12" s="246"/>
      <c r="K12" s="246"/>
      <c r="S12" s="107"/>
    </row>
    <row r="13" spans="1:24" ht="16.2" thickBot="1" x14ac:dyDescent="0.35">
      <c r="A13" s="488" t="s">
        <v>12</v>
      </c>
      <c r="B13" s="250" t="s">
        <v>1441</v>
      </c>
      <c r="C13" s="196" t="s">
        <v>60</v>
      </c>
      <c r="D13" s="489"/>
      <c r="E13" s="489"/>
      <c r="J13" s="245"/>
      <c r="K13" s="245"/>
      <c r="S13" s="107"/>
    </row>
    <row r="14" spans="1:24" ht="15" thickBot="1" x14ac:dyDescent="0.35">
      <c r="A14" s="488" t="s">
        <v>12</v>
      </c>
      <c r="B14" s="250" t="s">
        <v>1442</v>
      </c>
      <c r="C14" s="196" t="s">
        <v>60</v>
      </c>
      <c r="J14" s="245"/>
      <c r="K14" s="245"/>
      <c r="Q14" s="107"/>
    </row>
    <row r="15" spans="1:24" ht="15" thickBot="1" x14ac:dyDescent="0.35">
      <c r="A15" s="204"/>
      <c r="B15" s="250" t="s">
        <v>1443</v>
      </c>
      <c r="C15" s="196" t="s">
        <v>60</v>
      </c>
      <c r="D15" s="249"/>
      <c r="E15" s="249"/>
      <c r="J15" s="245"/>
      <c r="K15" s="245"/>
      <c r="L15" s="246"/>
      <c r="M15" s="246"/>
      <c r="N15" s="246"/>
      <c r="O15" s="246"/>
      <c r="P15" s="246"/>
      <c r="Q15" s="256"/>
      <c r="R15" s="256"/>
      <c r="S15" s="256"/>
      <c r="T15" s="256"/>
      <c r="U15" s="256"/>
      <c r="V15" s="256"/>
      <c r="W15" s="256"/>
      <c r="X15" s="256"/>
    </row>
    <row r="16" spans="1:24" ht="15" thickBot="1" x14ac:dyDescent="0.35">
      <c r="A16" s="122"/>
      <c r="B16" s="250" t="s">
        <v>1444</v>
      </c>
      <c r="C16" s="196" t="s">
        <v>60</v>
      </c>
      <c r="D16" s="249"/>
      <c r="E16" s="249"/>
      <c r="J16" s="245"/>
      <c r="K16" s="245"/>
      <c r="L16" s="246"/>
      <c r="M16" s="246"/>
      <c r="N16" s="246"/>
      <c r="O16" s="246"/>
      <c r="P16" s="246"/>
      <c r="Q16" s="246"/>
      <c r="R16" s="246"/>
      <c r="S16" s="246"/>
      <c r="T16" s="246"/>
      <c r="U16" s="246"/>
      <c r="V16" s="246"/>
      <c r="W16" s="246"/>
    </row>
    <row r="17" spans="1:28" ht="15" thickBot="1" x14ac:dyDescent="0.35">
      <c r="A17" s="122"/>
      <c r="B17" s="250" t="s">
        <v>1445</v>
      </c>
      <c r="C17" s="196" t="s">
        <v>60</v>
      </c>
      <c r="J17" s="245"/>
      <c r="K17" s="245"/>
      <c r="L17" s="246"/>
      <c r="M17" s="246"/>
      <c r="N17" s="246"/>
      <c r="O17" s="246"/>
      <c r="P17" s="246"/>
      <c r="Q17" s="246"/>
      <c r="R17" s="246"/>
      <c r="S17" s="246"/>
      <c r="T17" s="246"/>
      <c r="U17" s="246"/>
      <c r="V17" s="246"/>
      <c r="W17" s="246"/>
    </row>
    <row r="18" spans="1:28" ht="15" thickBot="1" x14ac:dyDescent="0.35">
      <c r="A18" s="122"/>
      <c r="B18" s="250" t="s">
        <v>1446</v>
      </c>
      <c r="C18" s="196" t="s">
        <v>60</v>
      </c>
      <c r="J18" s="245" t="s">
        <v>12</v>
      </c>
      <c r="K18" s="245"/>
      <c r="L18" s="245"/>
      <c r="M18" s="245"/>
      <c r="N18" s="245"/>
      <c r="O18" s="245"/>
      <c r="P18" s="245"/>
      <c r="Q18" s="245"/>
      <c r="R18" s="245"/>
      <c r="S18" s="245"/>
      <c r="T18" s="245"/>
      <c r="U18" s="245"/>
      <c r="V18" s="245"/>
      <c r="W18" s="245"/>
      <c r="X18" s="245"/>
      <c r="Y18" s="245"/>
    </row>
    <row r="19" spans="1:28" ht="15" thickBot="1" x14ac:dyDescent="0.35">
      <c r="A19" s="122"/>
      <c r="B19" s="250" t="s">
        <v>1447</v>
      </c>
      <c r="C19" s="196" t="s">
        <v>60</v>
      </c>
      <c r="J19" s="245"/>
      <c r="K19" s="245"/>
      <c r="L19" s="245"/>
      <c r="M19" s="245"/>
      <c r="N19" s="245"/>
      <c r="O19" s="245"/>
      <c r="P19" s="245"/>
      <c r="Q19" s="245"/>
      <c r="R19" s="245"/>
      <c r="S19" s="245"/>
      <c r="T19" s="245"/>
      <c r="U19" s="245"/>
      <c r="V19" s="245"/>
      <c r="W19" s="245"/>
      <c r="X19" s="245"/>
      <c r="Y19" s="245"/>
    </row>
    <row r="20" spans="1:28" ht="15" thickBot="1" x14ac:dyDescent="0.35">
      <c r="A20" s="122"/>
      <c r="B20" s="250" t="s">
        <v>1448</v>
      </c>
      <c r="C20" s="196" t="s">
        <v>60</v>
      </c>
      <c r="J20" s="256"/>
      <c r="K20" s="256"/>
      <c r="L20" s="245"/>
      <c r="M20" s="245"/>
      <c r="N20" s="245"/>
      <c r="O20" s="245"/>
      <c r="P20" s="245"/>
      <c r="Q20" s="245"/>
      <c r="R20" s="245"/>
      <c r="S20" s="245"/>
      <c r="T20" s="245"/>
      <c r="U20" s="245"/>
      <c r="V20" s="245"/>
      <c r="W20" s="245"/>
      <c r="X20" s="245"/>
      <c r="Y20" s="245"/>
    </row>
    <row r="21" spans="1:28" ht="15" thickBot="1" x14ac:dyDescent="0.35">
      <c r="A21" s="122"/>
      <c r="B21" s="250" t="s">
        <v>1449</v>
      </c>
      <c r="C21" s="196" t="s">
        <v>60</v>
      </c>
      <c r="J21" s="114"/>
      <c r="L21" s="245"/>
      <c r="M21" s="245"/>
      <c r="N21" s="245"/>
      <c r="O21" s="245"/>
      <c r="P21" s="245"/>
      <c r="Q21" s="245"/>
      <c r="R21" s="245"/>
      <c r="S21" s="245"/>
      <c r="T21" s="245"/>
      <c r="U21" s="245"/>
      <c r="V21" s="245"/>
      <c r="W21" s="245"/>
      <c r="X21" s="245"/>
      <c r="Y21" s="245"/>
    </row>
    <row r="22" spans="1:28" ht="15" thickBot="1" x14ac:dyDescent="0.35">
      <c r="A22" s="122"/>
      <c r="B22" s="250" t="s">
        <v>1450</v>
      </c>
      <c r="C22" s="196" t="s">
        <v>60</v>
      </c>
      <c r="J22" s="119"/>
      <c r="K22" s="119"/>
      <c r="L22" s="245"/>
      <c r="M22" s="245"/>
      <c r="N22" s="245"/>
      <c r="O22" s="245"/>
      <c r="P22" s="245"/>
      <c r="Q22" s="245"/>
      <c r="R22" s="245"/>
      <c r="S22" s="245"/>
      <c r="T22" s="245"/>
      <c r="U22" s="245"/>
      <c r="V22" s="245"/>
      <c r="W22" s="245"/>
      <c r="X22" s="245"/>
      <c r="Y22" s="245"/>
      <c r="Z22" s="245"/>
      <c r="AA22" s="245"/>
      <c r="AB22" s="245"/>
    </row>
    <row r="23" spans="1:28" ht="15" thickBot="1" x14ac:dyDescent="0.35">
      <c r="A23" s="122"/>
      <c r="B23" s="250" t="s">
        <v>1451</v>
      </c>
      <c r="C23" s="196" t="s">
        <v>60</v>
      </c>
      <c r="L23" s="245"/>
      <c r="M23" s="245"/>
      <c r="N23" s="245"/>
      <c r="O23" s="245"/>
      <c r="P23" s="245"/>
      <c r="Q23" s="245"/>
      <c r="R23" s="245"/>
      <c r="S23" s="245"/>
      <c r="T23" s="245"/>
      <c r="U23" s="245"/>
      <c r="V23" s="245"/>
      <c r="W23" s="245"/>
      <c r="X23" s="245"/>
      <c r="Y23" s="245"/>
      <c r="Z23" s="245"/>
      <c r="AA23" s="245"/>
      <c r="AB23" s="245"/>
    </row>
    <row r="24" spans="1:28" ht="15" thickBot="1" x14ac:dyDescent="0.35">
      <c r="A24" s="122"/>
      <c r="B24" s="250" t="s">
        <v>1452</v>
      </c>
      <c r="C24" s="196" t="s">
        <v>69</v>
      </c>
      <c r="F24" s="119"/>
      <c r="G24" s="119"/>
      <c r="H24" s="119"/>
      <c r="I24" s="119"/>
      <c r="J24" s="119"/>
      <c r="K24" s="119"/>
      <c r="L24" s="245"/>
      <c r="M24" s="245"/>
      <c r="N24" s="245"/>
      <c r="O24" s="245"/>
      <c r="P24" s="245"/>
      <c r="Q24" s="245"/>
      <c r="R24" s="245"/>
      <c r="S24" s="245"/>
      <c r="T24" s="245"/>
      <c r="U24" s="245"/>
      <c r="V24" s="245"/>
      <c r="W24" s="245"/>
      <c r="X24" s="245"/>
      <c r="Y24" s="245"/>
      <c r="Z24" s="245"/>
      <c r="AA24" s="245"/>
      <c r="AB24" s="245"/>
    </row>
    <row r="25" spans="1:28" ht="15" thickBot="1" x14ac:dyDescent="0.35">
      <c r="A25" s="122"/>
      <c r="B25" s="250" t="s">
        <v>1453</v>
      </c>
      <c r="C25" s="196" t="s">
        <v>69</v>
      </c>
      <c r="F25" s="249"/>
      <c r="G25" s="249"/>
      <c r="H25" s="249"/>
      <c r="I25" s="249"/>
      <c r="J25" s="249"/>
      <c r="K25" s="249"/>
      <c r="L25" s="256"/>
      <c r="M25" s="256"/>
      <c r="N25" s="256"/>
      <c r="O25" s="256"/>
      <c r="P25" s="256"/>
      <c r="Q25" s="256"/>
      <c r="R25" s="256"/>
      <c r="S25" s="256"/>
      <c r="T25" s="256"/>
      <c r="U25" s="256"/>
      <c r="V25" s="256"/>
      <c r="W25" s="256"/>
      <c r="X25" s="256"/>
      <c r="Y25" s="256"/>
      <c r="Z25" s="256"/>
      <c r="AA25" s="256"/>
      <c r="AB25" s="256"/>
    </row>
    <row r="26" spans="1:28" ht="15" thickBot="1" x14ac:dyDescent="0.35">
      <c r="A26" s="122"/>
      <c r="B26" s="250" t="s">
        <v>1454</v>
      </c>
      <c r="C26" s="196" t="s">
        <v>69</v>
      </c>
      <c r="Q26" s="119"/>
      <c r="R26" s="119"/>
    </row>
    <row r="27" spans="1:28" ht="15" thickBot="1" x14ac:dyDescent="0.35">
      <c r="A27" s="122"/>
      <c r="B27" s="250" t="s">
        <v>1455</v>
      </c>
      <c r="C27" s="196" t="s">
        <v>69</v>
      </c>
      <c r="F27" s="256"/>
      <c r="G27" s="256"/>
      <c r="H27" s="256"/>
      <c r="I27" s="256"/>
      <c r="J27" s="256"/>
      <c r="K27" s="256"/>
    </row>
    <row r="28" spans="1:28" ht="15" thickBot="1" x14ac:dyDescent="0.35">
      <c r="A28" s="122"/>
      <c r="B28" s="250" t="s">
        <v>1456</v>
      </c>
      <c r="C28" s="196" t="s">
        <v>69</v>
      </c>
      <c r="T28" s="119"/>
      <c r="U28" s="119"/>
      <c r="V28" s="119"/>
    </row>
    <row r="29" spans="1:28" ht="15" thickBot="1" x14ac:dyDescent="0.35">
      <c r="A29" s="122"/>
      <c r="B29" s="250" t="s">
        <v>1457</v>
      </c>
      <c r="C29" s="196" t="s">
        <v>63</v>
      </c>
      <c r="D29" s="119"/>
      <c r="L29" s="119"/>
      <c r="M29" s="119"/>
      <c r="N29" s="119"/>
      <c r="O29" s="119"/>
    </row>
    <row r="30" spans="1:28" ht="15" thickBot="1" x14ac:dyDescent="0.35">
      <c r="A30" s="122"/>
      <c r="B30" s="250" t="s">
        <v>1458</v>
      </c>
      <c r="C30" s="196" t="s">
        <v>63</v>
      </c>
      <c r="D30" s="249"/>
      <c r="E30" s="119"/>
      <c r="L30" s="249"/>
      <c r="M30" s="249"/>
      <c r="N30" s="249"/>
      <c r="T30" s="249"/>
      <c r="U30" s="249"/>
    </row>
    <row r="31" spans="1:28" ht="15" thickBot="1" x14ac:dyDescent="0.35">
      <c r="A31" s="122"/>
      <c r="B31" s="250" t="s">
        <v>1459</v>
      </c>
      <c r="C31" s="196" t="s">
        <v>63</v>
      </c>
      <c r="E31" s="249"/>
    </row>
    <row r="32" spans="1:28" ht="15" thickBot="1" x14ac:dyDescent="0.35">
      <c r="A32" s="122"/>
      <c r="B32" s="250" t="s">
        <v>1460</v>
      </c>
      <c r="C32" s="196" t="s">
        <v>63</v>
      </c>
      <c r="D32" s="256"/>
      <c r="F32" s="119"/>
      <c r="G32" s="119"/>
      <c r="H32" s="119"/>
      <c r="I32" s="119"/>
      <c r="L32" s="256"/>
      <c r="M32" s="256"/>
      <c r="N32" s="256"/>
      <c r="O32" s="256"/>
      <c r="P32" s="256"/>
      <c r="Q32" s="256"/>
      <c r="R32" s="256"/>
      <c r="S32" s="256"/>
    </row>
    <row r="33" spans="1:33" ht="15" thickBot="1" x14ac:dyDescent="0.35">
      <c r="A33" s="122"/>
      <c r="B33" s="250" t="s">
        <v>1461</v>
      </c>
      <c r="C33" s="196" t="s">
        <v>63</v>
      </c>
      <c r="E33" s="256"/>
      <c r="F33" s="252"/>
      <c r="G33" s="252"/>
      <c r="H33" s="252"/>
      <c r="I33" s="252"/>
    </row>
    <row r="34" spans="1:33" ht="15" thickBot="1" x14ac:dyDescent="0.35">
      <c r="A34" s="122"/>
      <c r="B34" s="250" t="s">
        <v>1462</v>
      </c>
      <c r="C34" s="196" t="s">
        <v>63</v>
      </c>
    </row>
    <row r="35" spans="1:33" ht="15" thickBot="1" x14ac:dyDescent="0.35">
      <c r="A35" s="122"/>
      <c r="B35" s="250" t="s">
        <v>1463</v>
      </c>
      <c r="C35" s="196" t="s">
        <v>63</v>
      </c>
      <c r="F35" s="245"/>
      <c r="G35" s="245"/>
      <c r="H35" s="245"/>
      <c r="I35" s="245"/>
      <c r="J35" s="245"/>
      <c r="K35" s="245"/>
    </row>
    <row r="36" spans="1:33" ht="15" thickBot="1" x14ac:dyDescent="0.35">
      <c r="A36" s="122"/>
      <c r="B36" s="250" t="s">
        <v>1464</v>
      </c>
      <c r="C36" s="196" t="s">
        <v>63</v>
      </c>
    </row>
    <row r="37" spans="1:33" ht="15" thickBot="1" x14ac:dyDescent="0.35">
      <c r="A37" s="122"/>
      <c r="B37" s="250" t="s">
        <v>1465</v>
      </c>
      <c r="C37" s="196" t="s">
        <v>63</v>
      </c>
      <c r="D37" s="119"/>
    </row>
    <row r="38" spans="1:33" ht="15" thickBot="1" x14ac:dyDescent="0.35">
      <c r="A38" s="122"/>
      <c r="B38" s="250" t="s">
        <v>1466</v>
      </c>
      <c r="C38" s="196" t="s">
        <v>63</v>
      </c>
      <c r="D38" s="252"/>
      <c r="E38" s="119"/>
    </row>
    <row r="39" spans="1:33" ht="15" thickBot="1" x14ac:dyDescent="0.35">
      <c r="A39" s="122"/>
      <c r="B39" s="250" t="s">
        <v>1467</v>
      </c>
      <c r="C39" s="196" t="s">
        <v>63</v>
      </c>
      <c r="E39" s="252"/>
    </row>
    <row r="40" spans="1:33" ht="15" thickBot="1" x14ac:dyDescent="0.35">
      <c r="A40" s="122"/>
      <c r="B40" s="109" t="s">
        <v>1468</v>
      </c>
      <c r="C40" s="196" t="s">
        <v>69</v>
      </c>
      <c r="D40" s="245"/>
      <c r="L40" s="245"/>
      <c r="M40" s="245"/>
      <c r="N40" s="245"/>
      <c r="O40" s="245"/>
      <c r="P40" s="245"/>
      <c r="Q40" s="245"/>
      <c r="R40" s="245"/>
      <c r="S40" s="245"/>
      <c r="T40" s="245"/>
      <c r="U40" s="245"/>
      <c r="V40" s="245"/>
      <c r="W40" s="245"/>
      <c r="X40" s="245"/>
      <c r="Y40" s="245"/>
      <c r="Z40" s="245"/>
      <c r="AA40" s="245"/>
      <c r="AB40" s="245"/>
      <c r="AC40" s="245"/>
      <c r="AD40" s="245"/>
      <c r="AE40" s="245"/>
      <c r="AF40" s="245"/>
      <c r="AG40" s="245"/>
    </row>
    <row r="41" spans="1:33" x14ac:dyDescent="0.3">
      <c r="B41" s="119"/>
      <c r="E41" s="245"/>
    </row>
    <row r="42" spans="1:33" x14ac:dyDescent="0.3">
      <c r="B42" s="252"/>
    </row>
    <row r="44" spans="1:33" x14ac:dyDescent="0.3">
      <c r="B44" s="245"/>
    </row>
  </sheetData>
  <dataValidations count="1">
    <dataValidation type="list" allowBlank="1" showInputMessage="1" showErrorMessage="1" sqref="C2:C40">
      <formula1>"Oui,Non,Pas"</formula1>
    </dataValidation>
  </dataValidations>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5"/>
  <sheetViews>
    <sheetView zoomScale="60" zoomScaleNormal="60" workbookViewId="0">
      <selection activeCell="K6" sqref="K6"/>
    </sheetView>
  </sheetViews>
  <sheetFormatPr baseColWidth="10" defaultColWidth="11.44140625" defaultRowHeight="14.4" x14ac:dyDescent="0.3"/>
  <cols>
    <col min="1" max="1" width="10.5546875" style="257" customWidth="1"/>
    <col min="2" max="2" width="106.109375" style="257" customWidth="1"/>
    <col min="3" max="3" width="11.44140625" style="149"/>
    <col min="4" max="4" width="11.44140625" style="257"/>
    <col min="5" max="5" width="69" style="257" customWidth="1"/>
    <col min="6" max="6" width="10.109375" style="257" customWidth="1"/>
    <col min="7" max="7" width="12.5546875" style="257" customWidth="1"/>
    <col min="8" max="8" width="10.33203125" style="257" customWidth="1"/>
    <col min="9" max="9" width="7.6640625" style="257" customWidth="1"/>
    <col min="10" max="10" width="6" style="257" customWidth="1"/>
    <col min="11" max="14" width="11.44140625" style="257"/>
    <col min="15" max="15" width="21.109375" style="257" customWidth="1"/>
    <col min="16" max="16" width="28.33203125" style="257" customWidth="1"/>
    <col min="17" max="17" width="29" style="257" customWidth="1"/>
    <col min="18" max="18" width="5" style="257" customWidth="1"/>
    <col min="19" max="19" width="8.109375" style="257" customWidth="1"/>
    <col min="20" max="20" width="6" style="257" customWidth="1"/>
    <col min="21" max="21" width="1.88671875" style="257" customWidth="1"/>
    <col min="22" max="22" width="1" style="257" customWidth="1"/>
    <col min="23" max="23" width="5.109375" style="257" customWidth="1"/>
    <col min="24" max="24" width="6.109375" style="257" customWidth="1"/>
    <col min="25" max="16384" width="11.44140625" style="257"/>
  </cols>
  <sheetData>
    <row r="1" spans="1:19" s="259" customFormat="1" ht="15" thickBot="1" x14ac:dyDescent="0.35">
      <c r="A1" s="259" t="s">
        <v>12</v>
      </c>
      <c r="B1" s="486" t="s">
        <v>54</v>
      </c>
      <c r="C1" s="481" t="s">
        <v>55</v>
      </c>
      <c r="D1" s="481"/>
      <c r="E1" s="485" t="s">
        <v>7</v>
      </c>
      <c r="F1" s="485" t="s">
        <v>2</v>
      </c>
      <c r="G1" s="485" t="s">
        <v>3</v>
      </c>
      <c r="H1" s="485" t="s">
        <v>4</v>
      </c>
      <c r="I1" s="485" t="s">
        <v>56</v>
      </c>
      <c r="J1" s="485" t="s">
        <v>57</v>
      </c>
      <c r="K1" s="484" t="s">
        <v>58</v>
      </c>
      <c r="L1" s="482"/>
      <c r="M1" s="482"/>
      <c r="N1" s="482"/>
      <c r="O1" s="482"/>
      <c r="P1" s="483"/>
      <c r="Q1" s="482"/>
      <c r="R1" s="482"/>
      <c r="S1" s="481" t="s">
        <v>12</v>
      </c>
    </row>
    <row r="2" spans="1:19" ht="15" thickBot="1" x14ac:dyDescent="0.35">
      <c r="A2" s="477" t="s">
        <v>12</v>
      </c>
      <c r="B2" s="257" t="s">
        <v>1469</v>
      </c>
      <c r="C2" s="196" t="s">
        <v>63</v>
      </c>
      <c r="D2" s="197"/>
      <c r="E2" s="198" t="s">
        <v>1405</v>
      </c>
      <c r="F2" s="199">
        <f>SUM(F3:F9)</f>
        <v>24</v>
      </c>
      <c r="G2" s="199">
        <f>SUM(G3:G9)</f>
        <v>4</v>
      </c>
      <c r="H2" s="199">
        <f>SUM(H3:H9)</f>
        <v>1</v>
      </c>
      <c r="I2" s="199">
        <f>SUM(F2:H2)</f>
        <v>29</v>
      </c>
      <c r="J2" s="479">
        <f>SUM(J3:J9)/COUNTIF(J3:J9,"&gt;-1")</f>
        <v>3.8095238095238098</v>
      </c>
      <c r="K2" s="497"/>
      <c r="L2" s="249"/>
      <c r="M2" s="249"/>
      <c r="N2" s="249"/>
      <c r="O2" s="249"/>
      <c r="P2" s="249"/>
      <c r="Q2" s="249"/>
      <c r="R2" s="200"/>
      <c r="S2" s="249"/>
    </row>
    <row r="3" spans="1:19" ht="15" thickBot="1" x14ac:dyDescent="0.35">
      <c r="A3" s="477"/>
      <c r="B3" s="257" t="s">
        <v>1470</v>
      </c>
      <c r="C3" s="196" t="s">
        <v>60</v>
      </c>
      <c r="D3" s="197"/>
      <c r="E3" s="502" t="s">
        <v>1471</v>
      </c>
      <c r="F3" s="480">
        <f>COUNTIF(C2, "Oui")</f>
        <v>0</v>
      </c>
      <c r="G3" s="480">
        <f>COUNTIF(C2:C3, "Non")</f>
        <v>1</v>
      </c>
      <c r="H3" s="480">
        <f>COUNTIF(C2:C3, "Pas")</f>
        <v>0</v>
      </c>
      <c r="I3" s="199">
        <f t="shared" ref="I3:I9" si="0">SUM(F3:H3)</f>
        <v>1</v>
      </c>
      <c r="J3" s="479">
        <f>IF(I3=H3,0,5*F3/SUM(F3,G3))</f>
        <v>0</v>
      </c>
      <c r="K3" s="478">
        <v>3</v>
      </c>
      <c r="L3" s="249"/>
      <c r="M3" s="249"/>
      <c r="N3" s="249"/>
      <c r="O3" s="249"/>
      <c r="P3" s="249"/>
      <c r="Q3" s="249"/>
      <c r="R3" s="200"/>
      <c r="S3" s="249"/>
    </row>
    <row r="4" spans="1:19" ht="15" thickBot="1" x14ac:dyDescent="0.35">
      <c r="A4" s="477"/>
      <c r="B4" s="257" t="s">
        <v>1472</v>
      </c>
      <c r="C4" s="196" t="s">
        <v>69</v>
      </c>
      <c r="D4" s="197"/>
      <c r="E4" s="257" t="s">
        <v>1473</v>
      </c>
      <c r="F4" s="480">
        <f>COUNTIF(C3:C8,"Oui")</f>
        <v>4</v>
      </c>
      <c r="G4" s="480">
        <f>COUNTIF(C4,"Non")</f>
        <v>0</v>
      </c>
      <c r="H4" s="480">
        <f>COUNTIF(C4,"Pas")</f>
        <v>1</v>
      </c>
      <c r="I4" s="199">
        <f t="shared" si="0"/>
        <v>5</v>
      </c>
      <c r="J4" s="479">
        <f t="shared" ref="J4:J9" si="1">IF(I4=H4,0,5*F4/SUM(F4,G4))</f>
        <v>5</v>
      </c>
      <c r="K4" s="478">
        <v>3</v>
      </c>
      <c r="L4" s="249"/>
      <c r="M4" s="249"/>
      <c r="N4" s="249"/>
      <c r="O4" s="249"/>
      <c r="P4" s="249"/>
      <c r="Q4" s="249"/>
      <c r="R4" s="200"/>
      <c r="S4" s="249"/>
    </row>
    <row r="5" spans="1:19" ht="15" thickBot="1" x14ac:dyDescent="0.35">
      <c r="A5" s="477"/>
      <c r="B5" s="257" t="s">
        <v>1474</v>
      </c>
      <c r="C5" s="196" t="s">
        <v>60</v>
      </c>
      <c r="D5" s="197"/>
      <c r="E5" s="257" t="s">
        <v>1475</v>
      </c>
      <c r="F5" s="480">
        <f>COUNTIF(C9:C15,"Oui")</f>
        <v>5</v>
      </c>
      <c r="G5" s="480">
        <f>COUNTIF(C5:C6,"Non")</f>
        <v>0</v>
      </c>
      <c r="H5" s="480">
        <f>COUNTIF(C5:C6,"Pas")</f>
        <v>0</v>
      </c>
      <c r="I5" s="199">
        <f t="shared" si="0"/>
        <v>5</v>
      </c>
      <c r="J5" s="479">
        <f t="shared" si="1"/>
        <v>5</v>
      </c>
      <c r="K5" s="478">
        <v>3</v>
      </c>
      <c r="L5" s="249"/>
      <c r="M5" s="249"/>
      <c r="N5" s="249"/>
      <c r="O5" s="249"/>
      <c r="P5" s="249"/>
      <c r="Q5" s="249"/>
      <c r="R5" s="200"/>
      <c r="S5" s="249"/>
    </row>
    <row r="6" spans="1:19" ht="15" thickBot="1" x14ac:dyDescent="0.35">
      <c r="A6" s="259" t="s">
        <v>12</v>
      </c>
      <c r="B6" s="257" t="s">
        <v>1476</v>
      </c>
      <c r="C6" s="196" t="s">
        <v>60</v>
      </c>
      <c r="D6" s="249"/>
      <c r="E6" s="257" t="s">
        <v>1477</v>
      </c>
      <c r="F6" s="480">
        <f>COUNTIF(C16:C19,"Oui")</f>
        <v>4</v>
      </c>
      <c r="G6" s="480">
        <f>COUNTIF(C7:C9,"Non")</f>
        <v>2</v>
      </c>
      <c r="H6" s="480">
        <f>COUNTIF(C7:C9,"Pas")</f>
        <v>0</v>
      </c>
      <c r="I6" s="199">
        <f t="shared" si="0"/>
        <v>6</v>
      </c>
      <c r="J6" s="479">
        <f t="shared" si="1"/>
        <v>3.3333333333333335</v>
      </c>
      <c r="K6" s="478">
        <v>3</v>
      </c>
      <c r="L6" s="249"/>
      <c r="M6" s="249"/>
      <c r="N6" s="249"/>
      <c r="O6" s="249"/>
      <c r="P6" s="249"/>
      <c r="Q6" s="249"/>
      <c r="R6" s="496"/>
      <c r="S6" s="249"/>
    </row>
    <row r="7" spans="1:19" ht="15" thickBot="1" x14ac:dyDescent="0.35">
      <c r="A7" s="259"/>
      <c r="B7" s="257" t="s">
        <v>1478</v>
      </c>
      <c r="C7" s="196" t="s">
        <v>63</v>
      </c>
      <c r="D7" s="249"/>
      <c r="E7" s="257" t="s">
        <v>1479</v>
      </c>
      <c r="F7" s="480">
        <f>COUNTIF(C20:C21,"Oui")</f>
        <v>2</v>
      </c>
      <c r="G7" s="480">
        <f>COUNTIF(C10:C14,"Non")</f>
        <v>1</v>
      </c>
      <c r="H7" s="480">
        <f>COUNTIF(C10:C14,"Pas")</f>
        <v>0</v>
      </c>
      <c r="I7" s="199">
        <f t="shared" si="0"/>
        <v>3</v>
      </c>
      <c r="J7" s="479">
        <f t="shared" si="1"/>
        <v>3.3333333333333335</v>
      </c>
      <c r="K7" s="478">
        <v>3</v>
      </c>
      <c r="L7" s="249"/>
      <c r="M7" s="249"/>
      <c r="N7" s="249"/>
      <c r="O7" s="249"/>
      <c r="P7" s="249"/>
      <c r="Q7" s="249"/>
      <c r="R7" s="496"/>
      <c r="S7" s="249"/>
    </row>
    <row r="8" spans="1:19" ht="15" thickBot="1" x14ac:dyDescent="0.35">
      <c r="A8" s="259" t="s">
        <v>12</v>
      </c>
      <c r="B8" s="257" t="s">
        <v>1480</v>
      </c>
      <c r="C8" s="196" t="s">
        <v>60</v>
      </c>
      <c r="E8" s="257" t="s">
        <v>1481</v>
      </c>
      <c r="F8" s="480">
        <f>COUNTIF(C22:C25,"Oui")</f>
        <v>4</v>
      </c>
      <c r="G8" s="480">
        <f>COUNTIF(C15:C16,"Non")</f>
        <v>0</v>
      </c>
      <c r="H8" s="480">
        <f>COUNTIF(C15:C16,"Pas")</f>
        <v>0</v>
      </c>
      <c r="I8" s="199">
        <f t="shared" si="0"/>
        <v>4</v>
      </c>
      <c r="J8" s="479">
        <f t="shared" si="1"/>
        <v>5</v>
      </c>
      <c r="K8" s="478">
        <v>3</v>
      </c>
      <c r="S8" s="107"/>
    </row>
    <row r="9" spans="1:19" ht="12.75" customHeight="1" thickBot="1" x14ac:dyDescent="0.35">
      <c r="A9" s="259" t="s">
        <v>12</v>
      </c>
      <c r="B9" s="257" t="s">
        <v>1482</v>
      </c>
      <c r="C9" s="196" t="s">
        <v>63</v>
      </c>
      <c r="E9" s="258" t="s">
        <v>1483</v>
      </c>
      <c r="F9" s="480">
        <f>COUNTIF(C26:C30,"Oui")</f>
        <v>5</v>
      </c>
      <c r="G9" s="480">
        <f>COUNTIF(C26:C30,"NON")</f>
        <v>0</v>
      </c>
      <c r="H9" s="480">
        <f>COUNTIF(C26:C30,"PAS")</f>
        <v>0</v>
      </c>
      <c r="I9" s="199">
        <f t="shared" si="0"/>
        <v>5</v>
      </c>
      <c r="J9" s="479">
        <f t="shared" si="1"/>
        <v>5</v>
      </c>
      <c r="K9" s="478">
        <v>3</v>
      </c>
      <c r="S9" s="107"/>
    </row>
    <row r="10" spans="1:19" ht="12.75" customHeight="1" thickBot="1" x14ac:dyDescent="0.35">
      <c r="A10" s="259" t="s">
        <v>12</v>
      </c>
      <c r="B10" s="257" t="s">
        <v>1484</v>
      </c>
      <c r="C10" s="196" t="s">
        <v>60</v>
      </c>
      <c r="E10" s="495">
        <f>COUNTIF(J3:J9,"&gt;-1")</f>
        <v>7</v>
      </c>
      <c r="J10" s="114"/>
      <c r="S10" s="107"/>
    </row>
    <row r="11" spans="1:19" ht="14.25" customHeight="1" thickBot="1" x14ac:dyDescent="0.35">
      <c r="A11" s="259" t="s">
        <v>12</v>
      </c>
      <c r="B11" s="257" t="s">
        <v>1485</v>
      </c>
      <c r="C11" s="196" t="s">
        <v>63</v>
      </c>
      <c r="F11" s="249"/>
      <c r="G11" s="249"/>
      <c r="H11" s="249"/>
      <c r="I11" s="249"/>
      <c r="J11" s="475"/>
      <c r="K11" s="502"/>
      <c r="S11" s="107"/>
    </row>
    <row r="12" spans="1:19" ht="12.75" customHeight="1" thickBot="1" x14ac:dyDescent="0.35">
      <c r="A12" s="259" t="s">
        <v>12</v>
      </c>
      <c r="B12" s="257" t="s">
        <v>1486</v>
      </c>
      <c r="C12" s="196" t="s">
        <v>60</v>
      </c>
      <c r="F12" s="249"/>
      <c r="G12" s="249"/>
      <c r="H12" s="249"/>
      <c r="I12" s="249"/>
      <c r="J12" s="475"/>
      <c r="K12" s="502"/>
      <c r="S12" s="107"/>
    </row>
    <row r="13" spans="1:19" ht="15" thickBot="1" x14ac:dyDescent="0.35">
      <c r="A13" s="259" t="s">
        <v>12</v>
      </c>
      <c r="B13" s="257" t="s">
        <v>1487</v>
      </c>
      <c r="C13" s="196" t="s">
        <v>60</v>
      </c>
      <c r="H13" s="475"/>
      <c r="I13" s="502"/>
      <c r="J13" s="502"/>
      <c r="K13" s="502"/>
      <c r="S13" s="107"/>
    </row>
    <row r="14" spans="1:19" ht="15" thickBot="1" x14ac:dyDescent="0.35">
      <c r="A14" s="259" t="s">
        <v>12</v>
      </c>
      <c r="B14" s="257" t="s">
        <v>1488</v>
      </c>
      <c r="C14" s="196" t="s">
        <v>60</v>
      </c>
      <c r="J14" s="475"/>
      <c r="K14" s="475"/>
      <c r="S14" s="107"/>
    </row>
    <row r="15" spans="1:19" ht="15" thickBot="1" x14ac:dyDescent="0.35">
      <c r="A15" s="259" t="s">
        <v>12</v>
      </c>
      <c r="B15" s="257" t="s">
        <v>1489</v>
      </c>
      <c r="C15" s="196" t="s">
        <v>60</v>
      </c>
      <c r="J15" s="475"/>
      <c r="K15" s="475"/>
      <c r="S15" s="107"/>
    </row>
    <row r="16" spans="1:19" ht="15" thickBot="1" x14ac:dyDescent="0.35">
      <c r="A16" s="158"/>
      <c r="B16" s="257" t="s">
        <v>1490</v>
      </c>
      <c r="C16" s="196" t="s">
        <v>60</v>
      </c>
      <c r="D16" s="249"/>
      <c r="J16" s="475"/>
      <c r="K16" s="475"/>
      <c r="L16" s="502"/>
      <c r="M16" s="502"/>
      <c r="N16" s="502"/>
      <c r="O16" s="502"/>
      <c r="P16" s="502"/>
      <c r="Q16" s="502"/>
      <c r="R16" s="502"/>
    </row>
    <row r="17" spans="1:28" ht="15" thickBot="1" x14ac:dyDescent="0.35">
      <c r="A17" s="259"/>
      <c r="B17" s="257" t="s">
        <v>1491</v>
      </c>
      <c r="C17" s="196" t="s">
        <v>60</v>
      </c>
      <c r="D17" s="249"/>
      <c r="E17" s="249"/>
      <c r="J17" s="475"/>
      <c r="K17" s="475"/>
      <c r="L17" s="502"/>
      <c r="M17" s="502"/>
      <c r="N17" s="502"/>
      <c r="O17" s="502"/>
      <c r="P17" s="502"/>
      <c r="Q17" s="502"/>
      <c r="R17" s="502"/>
      <c r="S17" s="502"/>
      <c r="T17" s="502"/>
      <c r="U17" s="502"/>
      <c r="V17" s="502"/>
      <c r="W17" s="502"/>
      <c r="X17" s="502"/>
      <c r="Y17" s="502"/>
    </row>
    <row r="18" spans="1:28" ht="15" thickBot="1" x14ac:dyDescent="0.35">
      <c r="A18" s="259"/>
      <c r="B18" s="257" t="s">
        <v>1492</v>
      </c>
      <c r="C18" s="196" t="s">
        <v>60</v>
      </c>
      <c r="J18" s="475"/>
      <c r="K18" s="475"/>
      <c r="L18" s="502"/>
      <c r="M18" s="502"/>
      <c r="N18" s="502"/>
      <c r="O18" s="502"/>
      <c r="P18" s="502"/>
      <c r="Q18" s="502"/>
      <c r="R18" s="502"/>
      <c r="S18" s="502"/>
      <c r="T18" s="502"/>
      <c r="U18" s="502"/>
      <c r="V18" s="502"/>
      <c r="W18" s="502"/>
    </row>
    <row r="19" spans="1:28" ht="15" thickBot="1" x14ac:dyDescent="0.35">
      <c r="A19" s="259"/>
      <c r="B19" s="257" t="s">
        <v>1493</v>
      </c>
      <c r="C19" s="196" t="s">
        <v>60</v>
      </c>
      <c r="J19" s="475" t="s">
        <v>12</v>
      </c>
      <c r="K19" s="475"/>
      <c r="L19" s="475"/>
      <c r="M19" s="475"/>
      <c r="N19" s="475"/>
      <c r="O19" s="475"/>
      <c r="P19" s="475"/>
      <c r="Q19" s="475"/>
      <c r="R19" s="475"/>
      <c r="S19" s="475"/>
      <c r="T19" s="475"/>
      <c r="U19" s="475"/>
      <c r="V19" s="475"/>
      <c r="W19" s="475"/>
      <c r="X19" s="475"/>
      <c r="Y19" s="475"/>
    </row>
    <row r="20" spans="1:28" ht="15" thickBot="1" x14ac:dyDescent="0.35">
      <c r="A20" s="259"/>
      <c r="B20" s="257" t="s">
        <v>1494</v>
      </c>
      <c r="C20" s="196" t="s">
        <v>60</v>
      </c>
      <c r="J20" s="475"/>
      <c r="K20" s="475"/>
      <c r="L20" s="475"/>
      <c r="M20" s="475"/>
      <c r="N20" s="475"/>
      <c r="O20" s="475"/>
      <c r="P20" s="475"/>
      <c r="Q20" s="475"/>
      <c r="R20" s="475"/>
      <c r="S20" s="475"/>
      <c r="T20" s="475"/>
      <c r="U20" s="475"/>
      <c r="V20" s="475"/>
      <c r="W20" s="475"/>
      <c r="X20" s="475"/>
      <c r="Y20" s="475"/>
    </row>
    <row r="21" spans="1:28" ht="15" thickBot="1" x14ac:dyDescent="0.35">
      <c r="A21" s="259"/>
      <c r="B21" s="257" t="s">
        <v>1495</v>
      </c>
      <c r="C21" s="196" t="s">
        <v>60</v>
      </c>
      <c r="L21" s="475"/>
      <c r="M21" s="475"/>
      <c r="N21" s="475"/>
      <c r="O21" s="475"/>
      <c r="P21" s="475"/>
      <c r="Q21" s="475"/>
      <c r="R21" s="475"/>
      <c r="S21" s="475"/>
      <c r="T21" s="475"/>
      <c r="U21" s="475"/>
      <c r="V21" s="475"/>
      <c r="W21" s="475"/>
      <c r="X21" s="475"/>
      <c r="Y21" s="475"/>
    </row>
    <row r="22" spans="1:28" ht="15" thickBot="1" x14ac:dyDescent="0.35">
      <c r="A22" s="259"/>
      <c r="B22" s="257" t="s">
        <v>1496</v>
      </c>
      <c r="C22" s="196" t="s">
        <v>60</v>
      </c>
      <c r="J22" s="114"/>
      <c r="L22" s="475"/>
      <c r="M22" s="475"/>
      <c r="N22" s="475"/>
      <c r="O22" s="475"/>
      <c r="P22" s="475"/>
      <c r="Q22" s="475"/>
      <c r="R22" s="475"/>
      <c r="S22" s="475"/>
      <c r="T22" s="475"/>
      <c r="U22" s="475"/>
      <c r="V22" s="475"/>
      <c r="W22" s="475"/>
      <c r="X22" s="475"/>
      <c r="Y22" s="475"/>
    </row>
    <row r="23" spans="1:28" ht="15" thickBot="1" x14ac:dyDescent="0.35">
      <c r="A23" s="259"/>
      <c r="B23" s="257" t="s">
        <v>1497</v>
      </c>
      <c r="C23" s="196" t="s">
        <v>60</v>
      </c>
      <c r="J23" s="161"/>
      <c r="K23" s="161"/>
      <c r="L23" s="475"/>
      <c r="M23" s="475"/>
      <c r="N23" s="475"/>
      <c r="O23" s="475"/>
      <c r="P23" s="475"/>
      <c r="Q23" s="475"/>
      <c r="R23" s="475"/>
      <c r="S23" s="475"/>
      <c r="T23" s="475"/>
      <c r="U23" s="475"/>
      <c r="V23" s="475"/>
      <c r="W23" s="475"/>
      <c r="X23" s="475"/>
      <c r="Y23" s="475"/>
      <c r="Z23" s="475"/>
      <c r="AA23" s="475"/>
      <c r="AB23" s="475"/>
    </row>
    <row r="24" spans="1:28" ht="15" thickBot="1" x14ac:dyDescent="0.35">
      <c r="A24" s="259"/>
      <c r="B24" s="257" t="s">
        <v>1498</v>
      </c>
      <c r="C24" s="196" t="s">
        <v>60</v>
      </c>
      <c r="L24" s="475"/>
      <c r="M24" s="475"/>
      <c r="N24" s="475"/>
      <c r="O24" s="475"/>
      <c r="P24" s="475"/>
      <c r="Q24" s="475"/>
      <c r="R24" s="475"/>
      <c r="S24" s="475"/>
      <c r="T24" s="475"/>
      <c r="U24" s="475"/>
      <c r="V24" s="475"/>
      <c r="W24" s="475"/>
      <c r="X24" s="475"/>
      <c r="Y24" s="475"/>
      <c r="Z24" s="475"/>
      <c r="AA24" s="475"/>
      <c r="AB24" s="475"/>
    </row>
    <row r="25" spans="1:28" ht="15" thickBot="1" x14ac:dyDescent="0.35">
      <c r="A25" s="259"/>
      <c r="B25" s="257" t="s">
        <v>1499</v>
      </c>
      <c r="C25" s="196" t="s">
        <v>60</v>
      </c>
      <c r="F25" s="161"/>
      <c r="G25" s="161"/>
      <c r="H25" s="161"/>
      <c r="I25" s="161"/>
      <c r="J25" s="161"/>
      <c r="K25" s="161"/>
      <c r="L25" s="475"/>
      <c r="M25" s="475"/>
      <c r="N25" s="475"/>
      <c r="O25" s="475"/>
      <c r="P25" s="475"/>
      <c r="Q25" s="475"/>
      <c r="R25" s="475"/>
      <c r="S25" s="475"/>
      <c r="T25" s="475"/>
      <c r="U25" s="475"/>
      <c r="V25" s="475"/>
      <c r="W25" s="475"/>
      <c r="X25" s="475"/>
      <c r="Y25" s="475"/>
      <c r="Z25" s="475"/>
      <c r="AA25" s="475"/>
      <c r="AB25" s="475"/>
    </row>
    <row r="26" spans="1:28" ht="15" thickBot="1" x14ac:dyDescent="0.35">
      <c r="A26" s="259"/>
      <c r="B26" s="257" t="s">
        <v>1500</v>
      </c>
      <c r="C26" s="196" t="s">
        <v>60</v>
      </c>
      <c r="F26" s="249"/>
      <c r="G26" s="249"/>
      <c r="H26" s="249"/>
      <c r="I26" s="249"/>
      <c r="J26" s="249"/>
      <c r="K26" s="249"/>
    </row>
    <row r="27" spans="1:28" ht="15" thickBot="1" x14ac:dyDescent="0.35">
      <c r="A27" s="259"/>
      <c r="B27" s="257" t="s">
        <v>1501</v>
      </c>
      <c r="C27" s="196" t="s">
        <v>60</v>
      </c>
      <c r="Q27" s="161"/>
      <c r="R27" s="161"/>
    </row>
    <row r="28" spans="1:28" ht="15" thickBot="1" x14ac:dyDescent="0.35">
      <c r="A28" s="259"/>
      <c r="B28" s="257" t="s">
        <v>1502</v>
      </c>
      <c r="C28" s="196" t="s">
        <v>60</v>
      </c>
    </row>
    <row r="29" spans="1:28" ht="15" thickBot="1" x14ac:dyDescent="0.35">
      <c r="A29" s="259"/>
      <c r="B29" s="257" t="s">
        <v>1503</v>
      </c>
      <c r="C29" s="196" t="s">
        <v>60</v>
      </c>
      <c r="T29" s="161"/>
      <c r="U29" s="161"/>
      <c r="V29" s="161"/>
    </row>
    <row r="30" spans="1:28" ht="15" thickBot="1" x14ac:dyDescent="0.35">
      <c r="A30" s="259"/>
      <c r="B30" s="257" t="s">
        <v>1504</v>
      </c>
      <c r="C30" s="196" t="s">
        <v>60</v>
      </c>
      <c r="D30" s="161"/>
      <c r="L30" s="161"/>
      <c r="M30" s="161"/>
      <c r="N30" s="161"/>
      <c r="O30" s="161"/>
    </row>
    <row r="31" spans="1:28" x14ac:dyDescent="0.3">
      <c r="A31" s="249"/>
      <c r="C31" s="249"/>
      <c r="D31" s="249"/>
      <c r="E31" s="161"/>
      <c r="L31" s="249"/>
      <c r="M31" s="249"/>
      <c r="N31" s="249"/>
      <c r="T31" s="249"/>
      <c r="U31" s="249"/>
    </row>
    <row r="32" spans="1:28" x14ac:dyDescent="0.3">
      <c r="A32" s="161"/>
      <c r="E32" s="249"/>
    </row>
    <row r="33" spans="1:33" x14ac:dyDescent="0.3">
      <c r="A33" s="249"/>
      <c r="C33" s="257"/>
      <c r="F33" s="161"/>
      <c r="G33" s="161"/>
      <c r="H33" s="161"/>
      <c r="I33" s="161"/>
    </row>
    <row r="34" spans="1:33" x14ac:dyDescent="0.3">
      <c r="A34" s="161"/>
      <c r="B34" s="161"/>
      <c r="F34" s="249"/>
      <c r="G34" s="249"/>
      <c r="H34" s="249"/>
      <c r="I34" s="249"/>
    </row>
    <row r="35" spans="1:33" x14ac:dyDescent="0.3">
      <c r="A35" s="249"/>
      <c r="B35" s="249"/>
      <c r="C35" s="257"/>
    </row>
    <row r="36" spans="1:33" x14ac:dyDescent="0.3">
      <c r="A36" s="161"/>
      <c r="F36" s="475"/>
      <c r="G36" s="475"/>
      <c r="H36" s="475"/>
      <c r="I36" s="475"/>
      <c r="J36" s="475"/>
      <c r="K36" s="475"/>
    </row>
    <row r="37" spans="1:33" x14ac:dyDescent="0.3">
      <c r="A37" s="249"/>
      <c r="C37" s="257"/>
    </row>
    <row r="38" spans="1:33" x14ac:dyDescent="0.3">
      <c r="A38" s="161"/>
      <c r="D38" s="161"/>
    </row>
    <row r="39" spans="1:33" x14ac:dyDescent="0.3">
      <c r="A39" s="249"/>
      <c r="C39" s="249"/>
      <c r="D39" s="249"/>
      <c r="E39" s="161"/>
    </row>
    <row r="40" spans="1:33" x14ac:dyDescent="0.3">
      <c r="E40" s="249"/>
    </row>
    <row r="41" spans="1:33" x14ac:dyDescent="0.3">
      <c r="A41" s="475"/>
      <c r="C41" s="476"/>
      <c r="D41" s="475"/>
      <c r="L41" s="475"/>
      <c r="M41" s="475"/>
      <c r="N41" s="475"/>
      <c r="O41" s="475"/>
      <c r="P41" s="475"/>
      <c r="Q41" s="475"/>
      <c r="R41" s="475"/>
      <c r="S41" s="475"/>
      <c r="T41" s="475"/>
      <c r="U41" s="475"/>
      <c r="V41" s="475"/>
      <c r="W41" s="475"/>
      <c r="X41" s="475"/>
      <c r="Y41" s="475"/>
      <c r="Z41" s="475"/>
      <c r="AA41" s="475"/>
      <c r="AB41" s="475"/>
      <c r="AC41" s="475"/>
      <c r="AD41" s="475"/>
      <c r="AE41" s="475"/>
      <c r="AF41" s="475"/>
      <c r="AG41" s="475"/>
    </row>
    <row r="42" spans="1:33" x14ac:dyDescent="0.3">
      <c r="B42" s="161"/>
      <c r="E42" s="475"/>
    </row>
    <row r="43" spans="1:33" x14ac:dyDescent="0.3">
      <c r="B43" s="249"/>
    </row>
    <row r="45" spans="1:33" x14ac:dyDescent="0.3">
      <c r="B45" s="475"/>
    </row>
  </sheetData>
  <dataValidations count="1">
    <dataValidation type="list" allowBlank="1" showInputMessage="1" showErrorMessage="1" sqref="C2:C30">
      <formula1>"Oui,Non,Pas"</formula1>
    </dataValidation>
  </dataValidation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1"/>
  <sheetViews>
    <sheetView zoomScale="85" zoomScaleNormal="85" workbookViewId="0">
      <selection activeCell="L2" sqref="L2:M17"/>
    </sheetView>
  </sheetViews>
  <sheetFormatPr baseColWidth="10" defaultColWidth="11.44140625" defaultRowHeight="14.4" x14ac:dyDescent="0.3"/>
  <cols>
    <col min="1" max="1" width="10.5546875" style="147" customWidth="1"/>
    <col min="2" max="2" width="103.33203125" style="147" customWidth="1"/>
    <col min="3" max="3" width="11.44140625" style="149"/>
    <col min="4" max="4" width="11.44140625" style="147"/>
    <col min="5" max="5" width="69" style="147" customWidth="1"/>
    <col min="6" max="6" width="10.109375" style="147" customWidth="1"/>
    <col min="7" max="7" width="12.5546875" style="147" customWidth="1"/>
    <col min="8" max="8" width="10.33203125" style="147" customWidth="1"/>
    <col min="9" max="9" width="7.6640625" style="147" customWidth="1"/>
    <col min="10" max="10" width="6" style="147" customWidth="1"/>
    <col min="11" max="14" width="11.44140625" style="147"/>
    <col min="15" max="15" width="21.109375" style="147" customWidth="1"/>
    <col min="16" max="16" width="28.33203125" style="147" customWidth="1"/>
    <col min="17" max="17" width="29" style="147" customWidth="1"/>
    <col min="18" max="18" width="5" style="147" customWidth="1"/>
    <col min="19" max="19" width="8.109375" style="147" customWidth="1"/>
    <col min="20" max="20" width="6" style="147" customWidth="1"/>
    <col min="21" max="21" width="1.88671875" style="147" customWidth="1"/>
    <col min="22" max="22" width="1" style="147" customWidth="1"/>
    <col min="23" max="23" width="5.109375" style="147" customWidth="1"/>
    <col min="24" max="24" width="6.109375" style="147" customWidth="1"/>
    <col min="25" max="16384" width="11.44140625" style="147"/>
  </cols>
  <sheetData>
    <row r="1" spans="1:26" s="139" customFormat="1" ht="15" thickBot="1" x14ac:dyDescent="0.35">
      <c r="A1" s="139" t="s">
        <v>12</v>
      </c>
      <c r="B1" s="140" t="s">
        <v>54</v>
      </c>
      <c r="C1" s="141" t="s">
        <v>55</v>
      </c>
      <c r="D1" s="141"/>
      <c r="E1" s="142" t="s">
        <v>7</v>
      </c>
      <c r="F1" s="142" t="s">
        <v>2</v>
      </c>
      <c r="G1" s="142" t="s">
        <v>3</v>
      </c>
      <c r="H1" s="142" t="s">
        <v>4</v>
      </c>
      <c r="I1" s="142" t="s">
        <v>56</v>
      </c>
      <c r="J1" s="142" t="s">
        <v>57</v>
      </c>
      <c r="K1" s="143" t="s">
        <v>58</v>
      </c>
      <c r="L1" s="144"/>
      <c r="M1" s="144"/>
      <c r="N1" s="144"/>
      <c r="O1" s="144"/>
      <c r="P1" s="145"/>
      <c r="Q1" s="144"/>
      <c r="R1" s="144"/>
      <c r="S1" s="141" t="s">
        <v>12</v>
      </c>
    </row>
    <row r="2" spans="1:26" ht="15" thickBot="1" x14ac:dyDescent="0.35">
      <c r="A2" s="146" t="s">
        <v>12</v>
      </c>
      <c r="B2" s="147" t="s">
        <v>757</v>
      </c>
      <c r="C2" s="148" t="s">
        <v>60</v>
      </c>
      <c r="D2" s="149"/>
      <c r="E2" s="150" t="s">
        <v>705</v>
      </c>
      <c r="F2" s="151">
        <f>SUM(F3:F10)</f>
        <v>5</v>
      </c>
      <c r="G2" s="151">
        <f>SUM(G3:G10)</f>
        <v>5</v>
      </c>
      <c r="H2" s="151">
        <f>SUM(H3:H10)</f>
        <v>0</v>
      </c>
      <c r="I2" s="151">
        <f>SUM(F2:H2)</f>
        <v>10</v>
      </c>
      <c r="J2" s="151">
        <f>SUM(J3:J5)/COUNTIF(J3:J5,"&gt;-1")</f>
        <v>2.3888888888888888</v>
      </c>
      <c r="K2" s="151"/>
      <c r="R2" s="152"/>
    </row>
    <row r="3" spans="1:26" ht="15" thickBot="1" x14ac:dyDescent="0.35">
      <c r="A3" s="146" t="s">
        <v>12</v>
      </c>
      <c r="B3" s="147" t="s">
        <v>758</v>
      </c>
      <c r="C3" s="148" t="s">
        <v>63</v>
      </c>
      <c r="E3" s="206" t="s">
        <v>759</v>
      </c>
      <c r="F3" s="154">
        <f>COUNTIF(C2:C6,"Oui")</f>
        <v>3</v>
      </c>
      <c r="G3" s="154">
        <f>COUNTIF(C2:C6,"Non")</f>
        <v>2</v>
      </c>
      <c r="H3" s="154">
        <f>COUNTIF(C2:C6,"Pas")</f>
        <v>0</v>
      </c>
      <c r="I3" s="154">
        <f t="shared" ref="I3:I5" si="0">SUM(F3:H3)</f>
        <v>5</v>
      </c>
      <c r="J3" s="155">
        <f>IF(I3=H3,0,5*F3/SUM(F3,G3))</f>
        <v>3</v>
      </c>
      <c r="K3" s="153">
        <v>3</v>
      </c>
      <c r="R3" s="156"/>
    </row>
    <row r="4" spans="1:26" ht="15" thickBot="1" x14ac:dyDescent="0.35">
      <c r="A4" s="146" t="s">
        <v>12</v>
      </c>
      <c r="B4" s="147" t="s">
        <v>760</v>
      </c>
      <c r="C4" s="148" t="s">
        <v>60</v>
      </c>
      <c r="E4" s="206" t="s">
        <v>761</v>
      </c>
      <c r="F4" s="154">
        <f>COUNTIF(C7:C8,"Oui")</f>
        <v>1</v>
      </c>
      <c r="G4" s="154">
        <f>COUNTIF(C7:C8,"Non")</f>
        <v>1</v>
      </c>
      <c r="H4" s="154">
        <f>COUNTIF(C7:C8,"Pas")</f>
        <v>0</v>
      </c>
      <c r="I4" s="154">
        <f t="shared" si="0"/>
        <v>2</v>
      </c>
      <c r="J4" s="155">
        <f t="shared" ref="J4:J5" si="1">IF(I4=H4,0,5*F4/SUM(F4,G4))</f>
        <v>2.5</v>
      </c>
      <c r="K4" s="153">
        <v>3</v>
      </c>
      <c r="S4" s="157"/>
    </row>
    <row r="5" spans="1:26" ht="15" thickBot="1" x14ac:dyDescent="0.35">
      <c r="A5" s="146" t="s">
        <v>12</v>
      </c>
      <c r="B5" s="147" t="s">
        <v>762</v>
      </c>
      <c r="C5" s="148" t="s">
        <v>63</v>
      </c>
      <c r="E5" s="206" t="s">
        <v>763</v>
      </c>
      <c r="F5" s="154">
        <f>COUNTIF(C9:C11,"Oui")</f>
        <v>1</v>
      </c>
      <c r="G5" s="154">
        <f>COUNTIF(C9:C11,"Non")</f>
        <v>2</v>
      </c>
      <c r="H5" s="154">
        <f>COUNTIF(C9:C11,"Pas")</f>
        <v>0</v>
      </c>
      <c r="I5" s="153">
        <f t="shared" si="0"/>
        <v>3</v>
      </c>
      <c r="J5" s="155">
        <f t="shared" si="1"/>
        <v>1.6666666666666667</v>
      </c>
      <c r="K5" s="153">
        <v>3</v>
      </c>
      <c r="S5" s="157"/>
    </row>
    <row r="6" spans="1:26" ht="15" thickBot="1" x14ac:dyDescent="0.35">
      <c r="A6" s="146" t="s">
        <v>12</v>
      </c>
      <c r="B6" s="147" t="s">
        <v>764</v>
      </c>
      <c r="C6" s="148" t="s">
        <v>60</v>
      </c>
      <c r="E6" s="239">
        <f>COUNTIF(J3:J5,"&gt;-1")</f>
        <v>3</v>
      </c>
      <c r="S6" s="157"/>
    </row>
    <row r="7" spans="1:26" ht="15" thickBot="1" x14ac:dyDescent="0.35">
      <c r="A7" s="146" t="s">
        <v>12</v>
      </c>
      <c r="B7" s="147" t="s">
        <v>765</v>
      </c>
      <c r="C7" s="148" t="s">
        <v>63</v>
      </c>
      <c r="S7" s="157"/>
    </row>
    <row r="8" spans="1:26" ht="15" thickBot="1" x14ac:dyDescent="0.35">
      <c r="A8" s="146" t="s">
        <v>12</v>
      </c>
      <c r="B8" s="147" t="s">
        <v>766</v>
      </c>
      <c r="C8" s="148" t="s">
        <v>60</v>
      </c>
      <c r="F8" s="239"/>
      <c r="G8" s="239"/>
      <c r="H8" s="239"/>
      <c r="I8" s="239"/>
      <c r="J8" s="239"/>
      <c r="K8" s="239"/>
      <c r="S8" s="157"/>
    </row>
    <row r="9" spans="1:26" ht="15" thickBot="1" x14ac:dyDescent="0.35">
      <c r="A9" s="146" t="s">
        <v>12</v>
      </c>
      <c r="B9" s="147" t="s">
        <v>767</v>
      </c>
      <c r="C9" s="148" t="s">
        <v>63</v>
      </c>
      <c r="E9" s="239"/>
      <c r="F9" s="239"/>
      <c r="G9" s="239"/>
      <c r="H9" s="239"/>
      <c r="I9" s="239"/>
      <c r="J9" s="239"/>
      <c r="K9" s="239"/>
      <c r="S9" s="157"/>
    </row>
    <row r="10" spans="1:26" ht="15" thickBot="1" x14ac:dyDescent="0.35">
      <c r="A10" s="146" t="s">
        <v>12</v>
      </c>
      <c r="B10" s="147" t="s">
        <v>768</v>
      </c>
      <c r="C10" s="148" t="s">
        <v>60</v>
      </c>
      <c r="E10" s="239"/>
      <c r="F10" s="239"/>
      <c r="G10" s="239"/>
      <c r="H10" s="239"/>
      <c r="I10" s="239"/>
      <c r="J10" s="239"/>
      <c r="K10" s="239"/>
      <c r="S10" s="157"/>
    </row>
    <row r="11" spans="1:26" ht="15" thickBot="1" x14ac:dyDescent="0.35">
      <c r="A11" s="146" t="s">
        <v>12</v>
      </c>
      <c r="B11" s="147" t="s">
        <v>769</v>
      </c>
      <c r="C11" s="148" t="s">
        <v>63</v>
      </c>
      <c r="J11" s="156"/>
      <c r="K11" s="156"/>
      <c r="L11" s="156"/>
      <c r="M11" s="156"/>
      <c r="N11" s="156"/>
      <c r="O11" s="156"/>
      <c r="P11" s="156"/>
      <c r="Q11" s="156"/>
      <c r="R11" s="156"/>
      <c r="S11" s="157"/>
    </row>
    <row r="12" spans="1:26" x14ac:dyDescent="0.3">
      <c r="A12" s="158"/>
      <c r="C12" s="147"/>
      <c r="J12" s="159"/>
      <c r="K12" s="224"/>
      <c r="L12" s="224"/>
      <c r="M12" s="224"/>
      <c r="N12" s="224"/>
      <c r="O12" s="224"/>
      <c r="P12" s="224"/>
      <c r="Q12" s="224"/>
      <c r="R12" s="224"/>
      <c r="S12" s="224"/>
      <c r="T12" s="224"/>
      <c r="U12" s="224"/>
      <c r="V12" s="224"/>
      <c r="W12" s="224"/>
      <c r="X12" s="224"/>
      <c r="Y12" s="224"/>
      <c r="Z12" s="224"/>
    </row>
    <row r="13" spans="1:26" x14ac:dyDescent="0.3">
      <c r="A13" s="139"/>
      <c r="C13" s="147"/>
      <c r="J13" s="159"/>
      <c r="K13" s="224"/>
      <c r="L13" s="224"/>
      <c r="M13" s="224"/>
      <c r="N13" s="224"/>
      <c r="O13" s="224"/>
      <c r="P13" s="224"/>
      <c r="Q13" s="224"/>
      <c r="R13" s="224"/>
      <c r="S13" s="224"/>
      <c r="T13" s="224"/>
      <c r="U13" s="224"/>
      <c r="V13" s="224"/>
      <c r="W13" s="224"/>
      <c r="X13" s="224"/>
      <c r="Y13" s="224"/>
    </row>
    <row r="14" spans="1:26" x14ac:dyDescent="0.3">
      <c r="C14" s="147"/>
      <c r="J14" s="159"/>
      <c r="K14" s="224"/>
      <c r="L14" s="224"/>
      <c r="M14" s="224"/>
      <c r="N14" s="224"/>
      <c r="O14" s="224"/>
      <c r="P14" s="224"/>
      <c r="Q14" s="224"/>
      <c r="R14" s="224"/>
      <c r="S14" s="224"/>
      <c r="T14" s="224"/>
      <c r="U14" s="224"/>
      <c r="V14" s="224"/>
      <c r="W14" s="224"/>
      <c r="X14" s="224"/>
      <c r="Y14" s="224"/>
    </row>
    <row r="15" spans="1:26" x14ac:dyDescent="0.3">
      <c r="C15" s="147"/>
      <c r="J15" s="159"/>
      <c r="K15" s="159"/>
      <c r="L15" s="159"/>
      <c r="M15" s="159"/>
      <c r="N15" s="159"/>
      <c r="O15" s="159"/>
      <c r="P15" s="159"/>
      <c r="Q15" s="159"/>
      <c r="R15" s="159"/>
      <c r="S15" s="159"/>
      <c r="T15" s="159"/>
      <c r="U15" s="159"/>
      <c r="V15" s="159"/>
      <c r="W15" s="159"/>
      <c r="X15" s="159"/>
      <c r="Y15" s="159"/>
    </row>
    <row r="16" spans="1:26" x14ac:dyDescent="0.3">
      <c r="C16" s="147"/>
      <c r="J16" s="159"/>
      <c r="K16" s="159"/>
      <c r="L16" s="159"/>
      <c r="M16" s="159"/>
      <c r="N16" s="159"/>
      <c r="O16" s="159"/>
      <c r="P16" s="159"/>
      <c r="Q16" s="159"/>
      <c r="R16" s="159"/>
      <c r="S16" s="159"/>
      <c r="T16" s="159"/>
      <c r="U16" s="159"/>
      <c r="V16" s="159"/>
      <c r="W16" s="159"/>
      <c r="X16" s="159"/>
      <c r="Y16" s="159"/>
    </row>
    <row r="17" spans="1:28" x14ac:dyDescent="0.3">
      <c r="C17" s="147"/>
      <c r="J17" s="159"/>
      <c r="K17" s="159"/>
      <c r="L17" s="159"/>
      <c r="M17" s="159"/>
      <c r="N17" s="159"/>
      <c r="O17" s="159"/>
      <c r="P17" s="159"/>
      <c r="Q17" s="159"/>
      <c r="R17" s="159"/>
      <c r="S17" s="159"/>
      <c r="T17" s="159"/>
      <c r="U17" s="159"/>
      <c r="V17" s="159"/>
      <c r="W17" s="159"/>
      <c r="X17" s="159"/>
      <c r="Y17" s="159"/>
    </row>
    <row r="18" spans="1:28" x14ac:dyDescent="0.3">
      <c r="J18" s="159"/>
      <c r="K18" s="159"/>
      <c r="L18" s="159"/>
      <c r="M18" s="159"/>
      <c r="N18" s="159"/>
      <c r="O18" s="159"/>
      <c r="P18" s="159"/>
      <c r="Q18" s="159"/>
      <c r="R18" s="159"/>
      <c r="S18" s="159"/>
      <c r="T18" s="159"/>
      <c r="U18" s="159"/>
      <c r="V18" s="159"/>
      <c r="W18" s="159"/>
      <c r="X18" s="159"/>
      <c r="Y18" s="159"/>
    </row>
    <row r="19" spans="1:28" x14ac:dyDescent="0.3">
      <c r="J19" s="159"/>
      <c r="K19" s="159"/>
      <c r="L19" s="159"/>
      <c r="M19" s="159"/>
      <c r="N19" s="159"/>
      <c r="O19" s="159"/>
      <c r="P19" s="159"/>
      <c r="Q19" s="159"/>
      <c r="R19" s="159"/>
      <c r="S19" s="159"/>
      <c r="T19" s="159"/>
      <c r="U19" s="159"/>
      <c r="V19" s="159"/>
      <c r="W19" s="159"/>
      <c r="X19" s="159"/>
      <c r="Y19" s="159"/>
      <c r="Z19" s="159"/>
      <c r="AA19" s="159"/>
      <c r="AB19" s="159"/>
    </row>
    <row r="20" spans="1:28" x14ac:dyDescent="0.3">
      <c r="J20" s="159" t="s">
        <v>12</v>
      </c>
      <c r="K20" s="159"/>
      <c r="L20" s="159"/>
      <c r="M20" s="159"/>
      <c r="N20" s="159"/>
      <c r="O20" s="159"/>
      <c r="P20" s="159"/>
      <c r="Q20" s="159"/>
      <c r="R20" s="159"/>
      <c r="S20" s="159"/>
      <c r="T20" s="159"/>
      <c r="U20" s="159"/>
      <c r="V20" s="159"/>
      <c r="W20" s="159"/>
      <c r="X20" s="159"/>
      <c r="Y20" s="159"/>
      <c r="Z20" s="159"/>
      <c r="AA20" s="159"/>
      <c r="AB20" s="159"/>
    </row>
    <row r="21" spans="1:28" x14ac:dyDescent="0.3">
      <c r="J21" s="159"/>
      <c r="K21" s="159"/>
      <c r="L21" s="159"/>
      <c r="M21" s="159"/>
      <c r="N21" s="159"/>
      <c r="O21" s="159"/>
      <c r="P21" s="159"/>
      <c r="Q21" s="159"/>
      <c r="R21" s="159"/>
      <c r="S21" s="159"/>
      <c r="T21" s="159"/>
      <c r="U21" s="159"/>
      <c r="V21" s="159"/>
      <c r="W21" s="159"/>
      <c r="X21" s="159"/>
      <c r="Y21" s="159"/>
      <c r="Z21" s="159"/>
      <c r="AA21" s="159"/>
      <c r="AB21" s="159"/>
    </row>
    <row r="22" spans="1:28" x14ac:dyDescent="0.3">
      <c r="J22" s="224"/>
      <c r="K22" s="224"/>
      <c r="L22" s="224"/>
      <c r="M22" s="224"/>
      <c r="N22" s="224"/>
      <c r="O22" s="224"/>
      <c r="P22" s="224"/>
      <c r="Q22" s="224"/>
      <c r="R22" s="224"/>
      <c r="S22" s="224"/>
      <c r="T22" s="224"/>
      <c r="U22" s="224"/>
      <c r="V22" s="224"/>
      <c r="W22" s="224"/>
      <c r="X22" s="224"/>
      <c r="Y22" s="224"/>
      <c r="Z22" s="224"/>
      <c r="AA22" s="224"/>
      <c r="AB22" s="224"/>
    </row>
    <row r="23" spans="1:28" x14ac:dyDescent="0.3">
      <c r="B23" s="240"/>
      <c r="C23" s="240"/>
      <c r="D23" s="240"/>
      <c r="E23" s="240"/>
      <c r="F23" s="240"/>
      <c r="G23" s="240"/>
      <c r="H23" s="240"/>
      <c r="I23" s="240"/>
      <c r="J23" s="240"/>
      <c r="K23" s="240"/>
      <c r="L23" s="240"/>
      <c r="M23" s="240"/>
      <c r="N23" s="240"/>
      <c r="O23" s="240"/>
      <c r="P23" s="240"/>
      <c r="Q23" s="240"/>
      <c r="R23" s="240"/>
    </row>
    <row r="24" spans="1:28" x14ac:dyDescent="0.3">
      <c r="B24" s="240"/>
      <c r="C24" s="222"/>
      <c r="D24" s="222"/>
      <c r="E24" s="222"/>
      <c r="F24" s="222"/>
      <c r="G24" s="222"/>
      <c r="H24" s="222"/>
      <c r="I24" s="222"/>
      <c r="J24" s="222"/>
      <c r="K24" s="222"/>
      <c r="L24" s="222"/>
      <c r="M24" s="222"/>
      <c r="N24" s="222"/>
      <c r="O24" s="222"/>
      <c r="P24" s="222"/>
      <c r="Q24" s="222"/>
      <c r="R24" s="220"/>
    </row>
    <row r="25" spans="1:28" x14ac:dyDescent="0.3">
      <c r="B25" s="240"/>
      <c r="C25" s="222"/>
      <c r="D25" s="222"/>
      <c r="E25" s="222"/>
      <c r="F25" s="222"/>
      <c r="G25" s="222"/>
      <c r="H25" s="222"/>
      <c r="I25" s="222"/>
      <c r="J25" s="222"/>
      <c r="K25" s="222"/>
      <c r="L25" s="222"/>
      <c r="M25" s="222"/>
      <c r="N25" s="222"/>
      <c r="O25" s="222"/>
      <c r="P25" s="222"/>
      <c r="Q25" s="222"/>
      <c r="R25" s="220"/>
      <c r="T25" s="161"/>
      <c r="U25" s="161"/>
      <c r="V25" s="161"/>
    </row>
    <row r="26" spans="1:28" ht="14.4" customHeight="1" x14ac:dyDescent="0.3">
      <c r="A26" s="161"/>
      <c r="B26" s="241"/>
      <c r="C26" s="241"/>
      <c r="D26" s="241"/>
      <c r="E26" s="241"/>
      <c r="F26" s="241"/>
      <c r="G26" s="241"/>
      <c r="H26" s="241"/>
      <c r="I26" s="241"/>
      <c r="J26" s="241"/>
      <c r="K26" s="241"/>
      <c r="L26" s="241"/>
      <c r="M26" s="241"/>
      <c r="N26" s="241"/>
      <c r="O26" s="241"/>
      <c r="P26" s="241"/>
      <c r="Q26" s="241"/>
      <c r="R26" s="220"/>
    </row>
    <row r="27" spans="1:28" x14ac:dyDescent="0.3">
      <c r="C27" s="147"/>
    </row>
    <row r="28" spans="1:28" x14ac:dyDescent="0.3">
      <c r="A28" s="161"/>
    </row>
    <row r="29" spans="1:28" x14ac:dyDescent="0.3">
      <c r="A29" s="224"/>
      <c r="C29" s="224"/>
      <c r="D29" s="224"/>
      <c r="E29" s="224"/>
      <c r="F29" s="224"/>
      <c r="G29" s="224"/>
      <c r="H29" s="224"/>
      <c r="I29" s="224"/>
      <c r="J29" s="224"/>
      <c r="K29" s="224"/>
      <c r="L29" s="224"/>
      <c r="M29" s="224"/>
      <c r="N29" s="224"/>
      <c r="O29" s="224"/>
      <c r="P29" s="224"/>
      <c r="Q29" s="224"/>
      <c r="R29" s="224"/>
      <c r="S29" s="224"/>
    </row>
    <row r="30" spans="1:28" x14ac:dyDescent="0.3">
      <c r="A30" s="161"/>
      <c r="B30" s="161"/>
    </row>
    <row r="31" spans="1:28" x14ac:dyDescent="0.3">
      <c r="A31" s="224"/>
      <c r="C31" s="147"/>
    </row>
    <row r="32" spans="1:28" x14ac:dyDescent="0.3">
      <c r="A32" s="161"/>
    </row>
    <row r="33" spans="1:33" x14ac:dyDescent="0.3">
      <c r="A33" s="224"/>
      <c r="B33" s="224"/>
      <c r="C33" s="147"/>
    </row>
    <row r="34" spans="1:33" x14ac:dyDescent="0.3">
      <c r="A34" s="161"/>
      <c r="D34" s="161"/>
      <c r="E34" s="161"/>
      <c r="F34" s="161"/>
      <c r="G34" s="161"/>
      <c r="H34" s="161"/>
      <c r="I34" s="161"/>
    </row>
    <row r="35" spans="1:33" x14ac:dyDescent="0.3">
      <c r="A35" s="224"/>
      <c r="C35" s="224"/>
      <c r="D35" s="224"/>
      <c r="E35" s="224"/>
      <c r="F35" s="224"/>
      <c r="G35" s="224"/>
      <c r="H35" s="224"/>
      <c r="I35" s="224"/>
    </row>
    <row r="37" spans="1:33" x14ac:dyDescent="0.3">
      <c r="A37" s="223"/>
      <c r="C37" s="163"/>
      <c r="D37" s="223"/>
      <c r="E37" s="223"/>
      <c r="F37" s="223"/>
      <c r="G37" s="223"/>
      <c r="H37" s="223"/>
      <c r="I37" s="223"/>
      <c r="J37" s="223"/>
      <c r="K37" s="223"/>
      <c r="L37" s="223"/>
      <c r="M37" s="223"/>
      <c r="N37" s="223"/>
      <c r="O37" s="223"/>
      <c r="P37" s="223"/>
      <c r="Q37" s="223"/>
      <c r="R37" s="223"/>
      <c r="S37" s="223"/>
      <c r="T37" s="223"/>
      <c r="U37" s="223"/>
      <c r="V37" s="223"/>
      <c r="W37" s="223"/>
      <c r="X37" s="223"/>
      <c r="Y37" s="223"/>
      <c r="Z37" s="223"/>
      <c r="AA37" s="223"/>
      <c r="AB37" s="223"/>
      <c r="AC37" s="223"/>
      <c r="AD37" s="223"/>
      <c r="AE37" s="223"/>
      <c r="AF37" s="223"/>
      <c r="AG37" s="223"/>
    </row>
    <row r="38" spans="1:33" x14ac:dyDescent="0.3">
      <c r="B38" s="161"/>
    </row>
    <row r="39" spans="1:33" x14ac:dyDescent="0.3">
      <c r="B39" s="224"/>
    </row>
    <row r="41" spans="1:33" x14ac:dyDescent="0.3">
      <c r="B41" s="223"/>
    </row>
  </sheetData>
  <dataValidations count="1">
    <dataValidation type="list" allowBlank="1" showInputMessage="1" showErrorMessage="1" sqref="C2:C11">
      <formula1>"Oui,Non,Pas"</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1"/>
  <sheetViews>
    <sheetView zoomScale="85" zoomScaleNormal="85" workbookViewId="0">
      <selection activeCell="L2" sqref="L2:M17"/>
    </sheetView>
  </sheetViews>
  <sheetFormatPr baseColWidth="10" defaultColWidth="11.44140625" defaultRowHeight="14.4" x14ac:dyDescent="0.3"/>
  <cols>
    <col min="1" max="1" width="10.5546875" style="147" customWidth="1"/>
    <col min="2" max="2" width="103.33203125" style="147" customWidth="1"/>
    <col min="3" max="3" width="11.44140625" style="149"/>
    <col min="4" max="4" width="11.44140625" style="147"/>
    <col min="5" max="5" width="69" style="147" customWidth="1"/>
    <col min="6" max="6" width="10.109375" style="147" customWidth="1"/>
    <col min="7" max="7" width="12.5546875" style="147" customWidth="1"/>
    <col min="8" max="8" width="10.33203125" style="147" customWidth="1"/>
    <col min="9" max="9" width="7.6640625" style="147" customWidth="1"/>
    <col min="10" max="10" width="6" style="147" customWidth="1"/>
    <col min="11" max="14" width="11.44140625" style="147"/>
    <col min="15" max="15" width="21.109375" style="147" customWidth="1"/>
    <col min="16" max="16" width="28.33203125" style="147" customWidth="1"/>
    <col min="17" max="17" width="29" style="147" customWidth="1"/>
    <col min="18" max="18" width="5" style="147" customWidth="1"/>
    <col min="19" max="19" width="8.109375" style="147" customWidth="1"/>
    <col min="20" max="20" width="6" style="147" customWidth="1"/>
    <col min="21" max="21" width="1.88671875" style="147" customWidth="1"/>
    <col min="22" max="22" width="1" style="147" customWidth="1"/>
    <col min="23" max="23" width="5.109375" style="147" customWidth="1"/>
    <col min="24" max="24" width="6.109375" style="147" customWidth="1"/>
    <col min="25" max="16384" width="11.44140625" style="147"/>
  </cols>
  <sheetData>
    <row r="1" spans="1:26" s="139" customFormat="1" ht="15" thickBot="1" x14ac:dyDescent="0.35">
      <c r="A1" s="139" t="s">
        <v>12</v>
      </c>
      <c r="B1" s="140" t="s">
        <v>54</v>
      </c>
      <c r="C1" s="141" t="s">
        <v>55</v>
      </c>
      <c r="D1" s="141"/>
      <c r="E1" s="142" t="s">
        <v>7</v>
      </c>
      <c r="F1" s="142" t="s">
        <v>2</v>
      </c>
      <c r="G1" s="142" t="s">
        <v>3</v>
      </c>
      <c r="H1" s="142" t="s">
        <v>4</v>
      </c>
      <c r="I1" s="142" t="s">
        <v>56</v>
      </c>
      <c r="J1" s="142" t="s">
        <v>57</v>
      </c>
      <c r="K1" s="143" t="s">
        <v>58</v>
      </c>
      <c r="L1" s="144"/>
      <c r="M1" s="144"/>
      <c r="N1" s="144"/>
      <c r="O1" s="144"/>
      <c r="P1" s="145"/>
      <c r="Q1" s="144"/>
      <c r="R1" s="144"/>
      <c r="S1" s="141" t="s">
        <v>12</v>
      </c>
    </row>
    <row r="2" spans="1:26" ht="15" thickBot="1" x14ac:dyDescent="0.35">
      <c r="A2" s="146" t="s">
        <v>12</v>
      </c>
      <c r="B2" s="147" t="s">
        <v>770</v>
      </c>
      <c r="C2" s="148" t="s">
        <v>60</v>
      </c>
      <c r="D2" s="149"/>
      <c r="E2" s="150" t="s">
        <v>706</v>
      </c>
      <c r="F2" s="151">
        <f>SUM(F3:F10)</f>
        <v>6</v>
      </c>
      <c r="G2" s="151">
        <f>SUM(G3:G10)</f>
        <v>4</v>
      </c>
      <c r="H2" s="151">
        <f>SUM(H3:H10)</f>
        <v>0</v>
      </c>
      <c r="I2" s="151">
        <f>SUM(F2:H2)</f>
        <v>10</v>
      </c>
      <c r="J2" s="151">
        <f>SUM(J3:J7)/COUNTIF(J3:J7,"&gt;-1")</f>
        <v>3.0555555555555558</v>
      </c>
      <c r="K2" s="151"/>
      <c r="R2" s="152"/>
    </row>
    <row r="3" spans="1:26" ht="15" thickBot="1" x14ac:dyDescent="0.35">
      <c r="A3" s="146" t="s">
        <v>12</v>
      </c>
      <c r="B3" s="147" t="s">
        <v>771</v>
      </c>
      <c r="C3" s="148" t="s">
        <v>63</v>
      </c>
      <c r="E3" s="206" t="s">
        <v>772</v>
      </c>
      <c r="F3" s="154">
        <f>COUNTIF(C2:C4,"Oui")</f>
        <v>2</v>
      </c>
      <c r="G3" s="154">
        <f>COUNTIF(C2:C4,"Non")</f>
        <v>1</v>
      </c>
      <c r="H3" s="154">
        <f>COUNTIF(C2:C4,"Pas")</f>
        <v>0</v>
      </c>
      <c r="I3" s="154">
        <f t="shared" ref="I3:I5" si="0">SUM(F3:H3)</f>
        <v>3</v>
      </c>
      <c r="J3" s="155">
        <f>IF(I3=H3,0,5*F3/SUM(F3,G3))</f>
        <v>3.3333333333333335</v>
      </c>
      <c r="K3" s="153">
        <v>3</v>
      </c>
      <c r="R3" s="156"/>
    </row>
    <row r="4" spans="1:26" ht="15" thickBot="1" x14ac:dyDescent="0.35">
      <c r="A4" s="146" t="s">
        <v>12</v>
      </c>
      <c r="B4" s="147" t="s">
        <v>773</v>
      </c>
      <c r="C4" s="148" t="s">
        <v>60</v>
      </c>
      <c r="E4" s="206" t="s">
        <v>774</v>
      </c>
      <c r="F4" s="154">
        <f>COUNTIF(C5:C8,"Oui")</f>
        <v>2</v>
      </c>
      <c r="G4" s="154">
        <f>COUNTIF(C5:C8,"Non")</f>
        <v>2</v>
      </c>
      <c r="H4" s="154">
        <f>COUNTIF(C5:C8,"Pas")</f>
        <v>0</v>
      </c>
      <c r="I4" s="154">
        <f t="shared" si="0"/>
        <v>4</v>
      </c>
      <c r="J4" s="155">
        <f t="shared" ref="J4:J5" si="1">IF(I4=H4,0,5*F4/SUM(F4,G4))</f>
        <v>2.5</v>
      </c>
      <c r="K4" s="153">
        <v>3</v>
      </c>
      <c r="S4" s="157"/>
    </row>
    <row r="5" spans="1:26" ht="15" thickBot="1" x14ac:dyDescent="0.35">
      <c r="A5" s="146" t="s">
        <v>12</v>
      </c>
      <c r="B5" s="147" t="s">
        <v>775</v>
      </c>
      <c r="C5" s="148" t="s">
        <v>63</v>
      </c>
      <c r="E5" s="206" t="s">
        <v>776</v>
      </c>
      <c r="F5" s="154">
        <f>COUNTIF(C9:C11,"Oui")</f>
        <v>2</v>
      </c>
      <c r="G5" s="154">
        <f>COUNTIF(C9:C11,"Non")</f>
        <v>1</v>
      </c>
      <c r="H5" s="154">
        <f>COUNTIF(C9:C11,"Pas")</f>
        <v>0</v>
      </c>
      <c r="I5" s="153">
        <f t="shared" si="0"/>
        <v>3</v>
      </c>
      <c r="J5" s="155">
        <f t="shared" si="1"/>
        <v>3.3333333333333335</v>
      </c>
      <c r="K5" s="153">
        <v>3</v>
      </c>
      <c r="S5" s="157"/>
    </row>
    <row r="6" spans="1:26" ht="15" thickBot="1" x14ac:dyDescent="0.35">
      <c r="A6" s="146" t="s">
        <v>12</v>
      </c>
      <c r="B6" s="147" t="s">
        <v>777</v>
      </c>
      <c r="C6" s="148" t="s">
        <v>60</v>
      </c>
      <c r="E6" s="239">
        <f>COUNTIF(J3:J5,"&gt;-1")</f>
        <v>3</v>
      </c>
      <c r="S6" s="157"/>
    </row>
    <row r="7" spans="1:26" ht="15" thickBot="1" x14ac:dyDescent="0.35">
      <c r="A7" s="146" t="s">
        <v>12</v>
      </c>
      <c r="B7" s="147" t="s">
        <v>778</v>
      </c>
      <c r="C7" s="148" t="s">
        <v>63</v>
      </c>
      <c r="S7" s="157"/>
    </row>
    <row r="8" spans="1:26" ht="15" thickBot="1" x14ac:dyDescent="0.35">
      <c r="A8" s="146" t="s">
        <v>12</v>
      </c>
      <c r="B8" s="147" t="s">
        <v>779</v>
      </c>
      <c r="C8" s="148" t="s">
        <v>60</v>
      </c>
      <c r="F8" s="239"/>
      <c r="G8" s="239"/>
      <c r="H8" s="239"/>
      <c r="I8" s="239"/>
      <c r="J8" s="239"/>
      <c r="K8" s="239"/>
      <c r="S8" s="157"/>
    </row>
    <row r="9" spans="1:26" ht="15" thickBot="1" x14ac:dyDescent="0.35">
      <c r="A9" s="146" t="s">
        <v>12</v>
      </c>
      <c r="B9" s="147" t="s">
        <v>780</v>
      </c>
      <c r="C9" s="148" t="s">
        <v>60</v>
      </c>
      <c r="E9" s="239"/>
      <c r="F9" s="239"/>
      <c r="G9" s="239"/>
      <c r="H9" s="239"/>
      <c r="I9" s="239"/>
      <c r="J9" s="239"/>
      <c r="K9" s="239"/>
      <c r="S9" s="157"/>
    </row>
    <row r="10" spans="1:26" ht="15" thickBot="1" x14ac:dyDescent="0.35">
      <c r="A10" s="146" t="s">
        <v>12</v>
      </c>
      <c r="B10" s="147" t="s">
        <v>781</v>
      </c>
      <c r="C10" s="148" t="s">
        <v>60</v>
      </c>
      <c r="E10" s="239"/>
      <c r="F10" s="239"/>
      <c r="G10" s="239"/>
      <c r="H10" s="239"/>
      <c r="I10" s="239"/>
      <c r="J10" s="239"/>
      <c r="K10" s="239"/>
      <c r="S10" s="157"/>
    </row>
    <row r="11" spans="1:26" ht="15" thickBot="1" x14ac:dyDescent="0.35">
      <c r="A11" s="146" t="s">
        <v>12</v>
      </c>
      <c r="B11" s="147" t="s">
        <v>782</v>
      </c>
      <c r="C11" s="148" t="s">
        <v>63</v>
      </c>
      <c r="J11" s="156"/>
      <c r="K11" s="156"/>
      <c r="L11" s="156"/>
      <c r="M11" s="156"/>
      <c r="N11" s="156"/>
      <c r="O11" s="156"/>
      <c r="P11" s="156"/>
      <c r="Q11" s="156"/>
      <c r="R11" s="156"/>
      <c r="S11" s="157"/>
    </row>
    <row r="12" spans="1:26" x14ac:dyDescent="0.3">
      <c r="A12" s="158"/>
      <c r="C12" s="147"/>
      <c r="J12" s="159"/>
      <c r="K12" s="224"/>
      <c r="L12" s="224"/>
      <c r="M12" s="224"/>
      <c r="N12" s="224"/>
      <c r="O12" s="224"/>
      <c r="P12" s="224"/>
      <c r="Q12" s="224"/>
      <c r="R12" s="224"/>
      <c r="S12" s="224"/>
      <c r="T12" s="224"/>
      <c r="U12" s="224"/>
      <c r="V12" s="224"/>
      <c r="W12" s="224"/>
      <c r="X12" s="224"/>
      <c r="Y12" s="224"/>
      <c r="Z12" s="224"/>
    </row>
    <row r="13" spans="1:26" x14ac:dyDescent="0.3">
      <c r="A13" s="139"/>
      <c r="C13" s="147"/>
      <c r="J13" s="159"/>
      <c r="K13" s="224"/>
      <c r="L13" s="224"/>
      <c r="M13" s="224"/>
      <c r="N13" s="224"/>
      <c r="O13" s="224"/>
      <c r="P13" s="224"/>
      <c r="Q13" s="224"/>
      <c r="R13" s="224"/>
      <c r="S13" s="224"/>
      <c r="T13" s="224"/>
      <c r="U13" s="224"/>
      <c r="V13" s="224"/>
      <c r="W13" s="224"/>
      <c r="X13" s="224"/>
      <c r="Y13" s="224"/>
    </row>
    <row r="14" spans="1:26" x14ac:dyDescent="0.3">
      <c r="C14" s="147"/>
      <c r="J14" s="159"/>
      <c r="K14" s="224"/>
      <c r="L14" s="224"/>
      <c r="M14" s="224"/>
      <c r="N14" s="224"/>
      <c r="O14" s="224"/>
      <c r="P14" s="224"/>
      <c r="Q14" s="224"/>
      <c r="R14" s="224"/>
      <c r="S14" s="224"/>
      <c r="T14" s="224"/>
      <c r="U14" s="224"/>
      <c r="V14" s="224"/>
      <c r="W14" s="224"/>
      <c r="X14" s="224"/>
      <c r="Y14" s="224"/>
    </row>
    <row r="15" spans="1:26" x14ac:dyDescent="0.3">
      <c r="C15" s="147"/>
      <c r="J15" s="159"/>
      <c r="K15" s="159"/>
      <c r="L15" s="159"/>
      <c r="M15" s="159"/>
      <c r="N15" s="159"/>
      <c r="O15" s="159"/>
      <c r="P15" s="159"/>
      <c r="Q15" s="159"/>
      <c r="R15" s="159"/>
      <c r="S15" s="159"/>
      <c r="T15" s="159"/>
      <c r="U15" s="159"/>
      <c r="V15" s="159"/>
      <c r="W15" s="159"/>
      <c r="X15" s="159"/>
      <c r="Y15" s="159"/>
    </row>
    <row r="16" spans="1:26" x14ac:dyDescent="0.3">
      <c r="C16" s="147"/>
      <c r="J16" s="159"/>
      <c r="K16" s="159"/>
      <c r="L16" s="159"/>
      <c r="M16" s="159"/>
      <c r="N16" s="159"/>
      <c r="O16" s="159"/>
      <c r="P16" s="159"/>
      <c r="Q16" s="159"/>
      <c r="R16" s="159"/>
      <c r="S16" s="159"/>
      <c r="T16" s="159"/>
      <c r="U16" s="159"/>
      <c r="V16" s="159"/>
      <c r="W16" s="159"/>
      <c r="X16" s="159"/>
      <c r="Y16" s="159"/>
    </row>
    <row r="17" spans="1:28" x14ac:dyDescent="0.3">
      <c r="C17" s="147"/>
      <c r="J17" s="159"/>
      <c r="K17" s="159"/>
      <c r="L17" s="159"/>
      <c r="M17" s="159"/>
      <c r="N17" s="159"/>
      <c r="O17" s="159"/>
      <c r="P17" s="159"/>
      <c r="Q17" s="159"/>
      <c r="R17" s="159"/>
      <c r="S17" s="159"/>
      <c r="T17" s="159"/>
      <c r="U17" s="159"/>
      <c r="V17" s="159"/>
      <c r="W17" s="159"/>
      <c r="X17" s="159"/>
      <c r="Y17" s="159"/>
    </row>
    <row r="18" spans="1:28" x14ac:dyDescent="0.3">
      <c r="J18" s="159"/>
      <c r="K18" s="159"/>
      <c r="L18" s="159"/>
      <c r="M18" s="159"/>
      <c r="N18" s="159"/>
      <c r="O18" s="159"/>
      <c r="P18" s="159"/>
      <c r="Q18" s="159"/>
      <c r="R18" s="159"/>
      <c r="S18" s="159"/>
      <c r="T18" s="159"/>
      <c r="U18" s="159"/>
      <c r="V18" s="159"/>
      <c r="W18" s="159"/>
      <c r="X18" s="159"/>
      <c r="Y18" s="159"/>
    </row>
    <row r="19" spans="1:28" x14ac:dyDescent="0.3">
      <c r="J19" s="159"/>
      <c r="K19" s="159"/>
      <c r="L19" s="159"/>
      <c r="M19" s="159"/>
      <c r="N19" s="159"/>
      <c r="O19" s="159"/>
      <c r="P19" s="159"/>
      <c r="Q19" s="159"/>
      <c r="R19" s="159"/>
      <c r="S19" s="159"/>
      <c r="T19" s="159"/>
      <c r="U19" s="159"/>
      <c r="V19" s="159"/>
      <c r="W19" s="159"/>
      <c r="X19" s="159"/>
      <c r="Y19" s="159"/>
      <c r="Z19" s="159"/>
      <c r="AA19" s="159"/>
      <c r="AB19" s="159"/>
    </row>
    <row r="20" spans="1:28" x14ac:dyDescent="0.3">
      <c r="J20" s="159" t="s">
        <v>12</v>
      </c>
      <c r="K20" s="159"/>
      <c r="L20" s="159"/>
      <c r="M20" s="159"/>
      <c r="N20" s="159"/>
      <c r="O20" s="159"/>
      <c r="P20" s="159"/>
      <c r="Q20" s="159"/>
      <c r="R20" s="159"/>
      <c r="S20" s="159"/>
      <c r="T20" s="159"/>
      <c r="U20" s="159"/>
      <c r="V20" s="159"/>
      <c r="W20" s="159"/>
      <c r="X20" s="159"/>
      <c r="Y20" s="159"/>
      <c r="Z20" s="159"/>
      <c r="AA20" s="159"/>
      <c r="AB20" s="159"/>
    </row>
    <row r="21" spans="1:28" x14ac:dyDescent="0.3">
      <c r="J21" s="159"/>
      <c r="K21" s="159"/>
      <c r="L21" s="159"/>
      <c r="M21" s="159"/>
      <c r="N21" s="159"/>
      <c r="O21" s="159"/>
      <c r="P21" s="159"/>
      <c r="Q21" s="159"/>
      <c r="R21" s="159"/>
      <c r="S21" s="159"/>
      <c r="T21" s="159"/>
      <c r="U21" s="159"/>
      <c r="V21" s="159"/>
      <c r="W21" s="159"/>
      <c r="X21" s="159"/>
      <c r="Y21" s="159"/>
      <c r="Z21" s="159"/>
      <c r="AA21" s="159"/>
      <c r="AB21" s="159"/>
    </row>
    <row r="22" spans="1:28" x14ac:dyDescent="0.3">
      <c r="J22" s="224"/>
      <c r="K22" s="224"/>
      <c r="L22" s="224"/>
      <c r="M22" s="224"/>
      <c r="N22" s="224"/>
      <c r="O22" s="224"/>
      <c r="P22" s="224"/>
      <c r="Q22" s="224"/>
      <c r="R22" s="224"/>
      <c r="S22" s="224"/>
      <c r="T22" s="224"/>
      <c r="U22" s="224"/>
      <c r="V22" s="224"/>
      <c r="W22" s="224"/>
      <c r="X22" s="224"/>
      <c r="Y22" s="224"/>
      <c r="Z22" s="224"/>
      <c r="AA22" s="224"/>
      <c r="AB22" s="224"/>
    </row>
    <row r="23" spans="1:28" x14ac:dyDescent="0.3">
      <c r="B23" s="240"/>
      <c r="C23" s="240"/>
      <c r="D23" s="240"/>
      <c r="E23" s="240"/>
      <c r="F23" s="240"/>
      <c r="G23" s="240"/>
      <c r="H23" s="240"/>
      <c r="I23" s="240"/>
      <c r="J23" s="240"/>
      <c r="K23" s="240"/>
      <c r="L23" s="240"/>
      <c r="M23" s="240"/>
      <c r="N23" s="240"/>
      <c r="O23" s="240"/>
      <c r="P23" s="240"/>
      <c r="Q23" s="240"/>
      <c r="R23" s="240"/>
    </row>
    <row r="24" spans="1:28" x14ac:dyDescent="0.3">
      <c r="B24" s="240"/>
      <c r="C24" s="222"/>
      <c r="D24" s="222"/>
      <c r="E24" s="222"/>
      <c r="F24" s="222"/>
      <c r="G24" s="222"/>
      <c r="H24" s="222"/>
      <c r="I24" s="222"/>
      <c r="J24" s="222"/>
      <c r="K24" s="222"/>
      <c r="L24" s="222"/>
      <c r="M24" s="222"/>
      <c r="N24" s="222"/>
      <c r="O24" s="222"/>
      <c r="P24" s="222"/>
      <c r="Q24" s="222"/>
      <c r="R24" s="220"/>
    </row>
    <row r="25" spans="1:28" x14ac:dyDescent="0.3">
      <c r="B25" s="240"/>
      <c r="C25" s="222"/>
      <c r="D25" s="222"/>
      <c r="E25" s="222"/>
      <c r="F25" s="222"/>
      <c r="G25" s="222"/>
      <c r="H25" s="222"/>
      <c r="I25" s="222"/>
      <c r="J25" s="222"/>
      <c r="K25" s="222"/>
      <c r="L25" s="222"/>
      <c r="M25" s="222"/>
      <c r="N25" s="222"/>
      <c r="O25" s="222"/>
      <c r="P25" s="222"/>
      <c r="Q25" s="222"/>
      <c r="R25" s="220"/>
      <c r="T25" s="161"/>
      <c r="U25" s="161"/>
      <c r="V25" s="161"/>
    </row>
    <row r="26" spans="1:28" ht="14.4" customHeight="1" x14ac:dyDescent="0.3">
      <c r="A26" s="161"/>
      <c r="B26" s="241"/>
      <c r="C26" s="241"/>
      <c r="D26" s="241"/>
      <c r="E26" s="241"/>
      <c r="F26" s="241"/>
      <c r="G26" s="241"/>
      <c r="H26" s="241"/>
      <c r="I26" s="241"/>
      <c r="J26" s="241"/>
      <c r="K26" s="241"/>
      <c r="L26" s="241"/>
      <c r="M26" s="241"/>
      <c r="N26" s="241"/>
      <c r="O26" s="241"/>
      <c r="P26" s="241"/>
      <c r="Q26" s="241"/>
      <c r="R26" s="220"/>
    </row>
    <row r="27" spans="1:28" x14ac:dyDescent="0.3">
      <c r="C27" s="147"/>
    </row>
    <row r="28" spans="1:28" x14ac:dyDescent="0.3">
      <c r="A28" s="161"/>
    </row>
    <row r="29" spans="1:28" x14ac:dyDescent="0.3">
      <c r="A29" s="224"/>
      <c r="C29" s="224"/>
      <c r="D29" s="224"/>
      <c r="E29" s="224"/>
      <c r="F29" s="224"/>
      <c r="G29" s="224"/>
      <c r="H29" s="224"/>
      <c r="I29" s="224"/>
      <c r="J29" s="224"/>
      <c r="K29" s="224"/>
      <c r="L29" s="224"/>
      <c r="M29" s="224"/>
      <c r="N29" s="224"/>
      <c r="O29" s="224"/>
      <c r="P29" s="224"/>
      <c r="Q29" s="224"/>
      <c r="R29" s="224"/>
      <c r="S29" s="224"/>
    </row>
    <row r="30" spans="1:28" x14ac:dyDescent="0.3">
      <c r="A30" s="161"/>
      <c r="B30" s="161"/>
    </row>
    <row r="31" spans="1:28" x14ac:dyDescent="0.3">
      <c r="A31" s="224"/>
      <c r="C31" s="147"/>
    </row>
    <row r="32" spans="1:28" x14ac:dyDescent="0.3">
      <c r="A32" s="161"/>
    </row>
    <row r="33" spans="1:33" x14ac:dyDescent="0.3">
      <c r="A33" s="224"/>
      <c r="B33" s="224"/>
      <c r="C33" s="147"/>
    </row>
    <row r="34" spans="1:33" x14ac:dyDescent="0.3">
      <c r="A34" s="161"/>
      <c r="D34" s="161"/>
      <c r="E34" s="161"/>
      <c r="F34" s="161"/>
      <c r="G34" s="161"/>
      <c r="H34" s="161"/>
      <c r="I34" s="161"/>
    </row>
    <row r="35" spans="1:33" x14ac:dyDescent="0.3">
      <c r="A35" s="224"/>
      <c r="C35" s="224"/>
      <c r="D35" s="224"/>
      <c r="E35" s="224"/>
      <c r="F35" s="224"/>
      <c r="G35" s="224"/>
      <c r="H35" s="224"/>
      <c r="I35" s="224"/>
    </row>
    <row r="37" spans="1:33" x14ac:dyDescent="0.3">
      <c r="A37" s="223"/>
      <c r="C37" s="163"/>
      <c r="D37" s="223"/>
      <c r="E37" s="223"/>
      <c r="F37" s="223"/>
      <c r="G37" s="223"/>
      <c r="H37" s="223"/>
      <c r="I37" s="223"/>
      <c r="J37" s="223"/>
      <c r="K37" s="223"/>
      <c r="L37" s="223"/>
      <c r="M37" s="223"/>
      <c r="N37" s="223"/>
      <c r="O37" s="223"/>
      <c r="P37" s="223"/>
      <c r="Q37" s="223"/>
      <c r="R37" s="223"/>
      <c r="S37" s="223"/>
      <c r="T37" s="223"/>
      <c r="U37" s="223"/>
      <c r="V37" s="223"/>
      <c r="W37" s="223"/>
      <c r="X37" s="223"/>
      <c r="Y37" s="223"/>
      <c r="Z37" s="223"/>
      <c r="AA37" s="223"/>
      <c r="AB37" s="223"/>
      <c r="AC37" s="223"/>
      <c r="AD37" s="223"/>
      <c r="AE37" s="223"/>
      <c r="AF37" s="223"/>
      <c r="AG37" s="223"/>
    </row>
    <row r="38" spans="1:33" x14ac:dyDescent="0.3">
      <c r="B38" s="161"/>
    </row>
    <row r="39" spans="1:33" x14ac:dyDescent="0.3">
      <c r="B39" s="224"/>
    </row>
    <row r="41" spans="1:33" x14ac:dyDescent="0.3">
      <c r="B41" s="223"/>
    </row>
  </sheetData>
  <dataValidations count="1">
    <dataValidation type="list" allowBlank="1" showInputMessage="1" showErrorMessage="1" sqref="C2:C11">
      <formula1>"Oui,Non,Pas"</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1"/>
  <sheetViews>
    <sheetView zoomScale="70" zoomScaleNormal="70" workbookViewId="0">
      <selection activeCell="L2" sqref="L2:M17"/>
    </sheetView>
  </sheetViews>
  <sheetFormatPr baseColWidth="10" defaultColWidth="11.44140625" defaultRowHeight="14.4" x14ac:dyDescent="0.3"/>
  <cols>
    <col min="1" max="1" width="10.5546875" style="147" customWidth="1"/>
    <col min="2" max="2" width="103.33203125" style="147" customWidth="1"/>
    <col min="3" max="3" width="11.44140625" style="149"/>
    <col min="4" max="4" width="11.44140625" style="147"/>
    <col min="5" max="5" width="69" style="147" customWidth="1"/>
    <col min="6" max="6" width="10.109375" style="147" customWidth="1"/>
    <col min="7" max="7" width="12.5546875" style="147" customWidth="1"/>
    <col min="8" max="8" width="10.33203125" style="147" customWidth="1"/>
    <col min="9" max="9" width="7.6640625" style="147" customWidth="1"/>
    <col min="10" max="10" width="6" style="147" customWidth="1"/>
    <col min="11" max="14" width="11.44140625" style="147"/>
    <col min="15" max="15" width="21.109375" style="147" customWidth="1"/>
    <col min="16" max="16" width="28.33203125" style="147" customWidth="1"/>
    <col min="17" max="17" width="29" style="147" customWidth="1"/>
    <col min="18" max="18" width="5" style="147" customWidth="1"/>
    <col min="19" max="19" width="8.109375" style="147" customWidth="1"/>
    <col min="20" max="20" width="6" style="147" customWidth="1"/>
    <col min="21" max="21" width="1.88671875" style="147" customWidth="1"/>
    <col min="22" max="22" width="1" style="147" customWidth="1"/>
    <col min="23" max="23" width="5.109375" style="147" customWidth="1"/>
    <col min="24" max="24" width="6.109375" style="147" customWidth="1"/>
    <col min="25" max="16384" width="11.44140625" style="147"/>
  </cols>
  <sheetData>
    <row r="1" spans="1:26" s="139" customFormat="1" ht="15" thickBot="1" x14ac:dyDescent="0.35">
      <c r="A1" s="139" t="s">
        <v>12</v>
      </c>
      <c r="B1" s="140" t="s">
        <v>54</v>
      </c>
      <c r="C1" s="141" t="s">
        <v>55</v>
      </c>
      <c r="D1" s="141"/>
      <c r="E1" s="142" t="s">
        <v>7</v>
      </c>
      <c r="F1" s="142" t="s">
        <v>2</v>
      </c>
      <c r="G1" s="142" t="s">
        <v>3</v>
      </c>
      <c r="H1" s="142" t="s">
        <v>4</v>
      </c>
      <c r="I1" s="142" t="s">
        <v>56</v>
      </c>
      <c r="J1" s="142" t="s">
        <v>57</v>
      </c>
      <c r="K1" s="143" t="s">
        <v>58</v>
      </c>
      <c r="L1" s="144"/>
      <c r="M1" s="144"/>
      <c r="N1" s="144"/>
      <c r="O1" s="144"/>
      <c r="P1" s="145"/>
      <c r="Q1" s="144"/>
      <c r="R1" s="144"/>
      <c r="S1" s="141" t="s">
        <v>12</v>
      </c>
    </row>
    <row r="2" spans="1:26" ht="15" thickBot="1" x14ac:dyDescent="0.35">
      <c r="A2" s="146" t="s">
        <v>12</v>
      </c>
      <c r="B2" s="147" t="s">
        <v>783</v>
      </c>
      <c r="C2" s="148" t="s">
        <v>60</v>
      </c>
      <c r="D2" s="149"/>
      <c r="E2" s="243" t="s">
        <v>707</v>
      </c>
      <c r="F2" s="151">
        <f>SUM(F3:F4)</f>
        <v>5</v>
      </c>
      <c r="G2" s="151">
        <f t="shared" ref="G2:H2" si="0">SUM(G3:G4)</f>
        <v>1</v>
      </c>
      <c r="H2" s="151">
        <f t="shared" si="0"/>
        <v>0</v>
      </c>
      <c r="I2" s="151">
        <f>SUM(F2:H2)</f>
        <v>6</v>
      </c>
      <c r="J2" s="151">
        <f>SUM(J3:J4)/COUNTIF(J3:J4,"&gt;-1")</f>
        <v>4.166666666666667</v>
      </c>
      <c r="K2" s="151"/>
      <c r="R2" s="152"/>
    </row>
    <row r="3" spans="1:26" ht="15" thickBot="1" x14ac:dyDescent="0.35">
      <c r="A3" s="146" t="s">
        <v>12</v>
      </c>
      <c r="B3" s="147" t="s">
        <v>784</v>
      </c>
      <c r="C3" s="148" t="s">
        <v>63</v>
      </c>
      <c r="E3" s="206" t="s">
        <v>785</v>
      </c>
      <c r="F3" s="244">
        <f>COUNTIF(C2:C4,"Oui")</f>
        <v>2</v>
      </c>
      <c r="G3" s="154">
        <f>COUNTIF(C2:C4,"Non")</f>
        <v>1</v>
      </c>
      <c r="H3" s="154">
        <f>COUNTIF(C2:C4,"Pas")</f>
        <v>0</v>
      </c>
      <c r="I3" s="154">
        <f t="shared" ref="I3:I4" si="1">SUM(F3:H3)</f>
        <v>3</v>
      </c>
      <c r="J3" s="155">
        <f>IF(I3=H3,0,5*F3/SUM(F3,G3))</f>
        <v>3.3333333333333335</v>
      </c>
      <c r="K3" s="153">
        <v>3</v>
      </c>
      <c r="R3" s="156"/>
    </row>
    <row r="4" spans="1:26" ht="15" thickBot="1" x14ac:dyDescent="0.35">
      <c r="A4" s="146" t="s">
        <v>12</v>
      </c>
      <c r="B4" s="147" t="s">
        <v>786</v>
      </c>
      <c r="C4" s="148" t="s">
        <v>60</v>
      </c>
      <c r="E4" s="206" t="s">
        <v>787</v>
      </c>
      <c r="F4" s="244">
        <f>COUNTIF(C5:C7,"Oui")</f>
        <v>3</v>
      </c>
      <c r="G4" s="154">
        <f>COUNTIF(C5:C7,"Non")</f>
        <v>0</v>
      </c>
      <c r="H4" s="154">
        <f>COUNTIF(C5:C7,"Pas")</f>
        <v>0</v>
      </c>
      <c r="I4" s="154">
        <f t="shared" si="1"/>
        <v>3</v>
      </c>
      <c r="J4" s="155">
        <f>IF(I4=0,0,5*F4/I4)</f>
        <v>5</v>
      </c>
      <c r="K4" s="153">
        <v>3</v>
      </c>
      <c r="S4" s="157"/>
    </row>
    <row r="5" spans="1:26" ht="15" thickBot="1" x14ac:dyDescent="0.35">
      <c r="A5" s="146" t="s">
        <v>12</v>
      </c>
      <c r="B5" s="147" t="s">
        <v>788</v>
      </c>
      <c r="C5" s="148" t="s">
        <v>60</v>
      </c>
      <c r="E5" s="147">
        <f>COUNTIF(J3:J4,"&gt;-1")</f>
        <v>2</v>
      </c>
      <c r="S5" s="157"/>
    </row>
    <row r="6" spans="1:26" ht="15" thickBot="1" x14ac:dyDescent="0.35">
      <c r="A6" s="146" t="s">
        <v>12</v>
      </c>
      <c r="B6" s="147" t="s">
        <v>789</v>
      </c>
      <c r="C6" s="148" t="s">
        <v>60</v>
      </c>
      <c r="D6" s="239"/>
      <c r="S6" s="157"/>
    </row>
    <row r="7" spans="1:26" ht="15" thickBot="1" x14ac:dyDescent="0.35">
      <c r="A7" s="146" t="s">
        <v>12</v>
      </c>
      <c r="B7" s="147" t="s">
        <v>790</v>
      </c>
      <c r="C7" s="148" t="s">
        <v>60</v>
      </c>
      <c r="E7" s="239"/>
      <c r="F7" s="239"/>
      <c r="G7" s="239"/>
      <c r="H7" s="239"/>
      <c r="I7" s="239"/>
      <c r="J7" s="239"/>
      <c r="K7" s="239"/>
      <c r="S7" s="157"/>
    </row>
    <row r="8" spans="1:26" x14ac:dyDescent="0.3">
      <c r="A8" s="146" t="s">
        <v>12</v>
      </c>
      <c r="C8" s="147"/>
      <c r="E8" s="239"/>
      <c r="F8" s="239"/>
      <c r="G8" s="239"/>
      <c r="H8" s="239"/>
      <c r="I8" s="239"/>
      <c r="J8" s="239"/>
      <c r="K8" s="239"/>
      <c r="S8" s="157"/>
    </row>
    <row r="9" spans="1:26" x14ac:dyDescent="0.3">
      <c r="A9" s="146" t="s">
        <v>12</v>
      </c>
      <c r="C9" s="147"/>
      <c r="E9" s="239"/>
      <c r="F9" s="239"/>
      <c r="G9" s="239"/>
      <c r="H9" s="239"/>
      <c r="I9" s="239"/>
      <c r="J9" s="239"/>
      <c r="K9" s="239"/>
      <c r="S9" s="157"/>
    </row>
    <row r="10" spans="1:26" x14ac:dyDescent="0.3">
      <c r="A10" s="146" t="s">
        <v>12</v>
      </c>
      <c r="C10" s="147"/>
      <c r="E10" s="239"/>
      <c r="F10" s="239"/>
      <c r="G10" s="239"/>
      <c r="H10" s="239"/>
      <c r="I10" s="239"/>
      <c r="J10" s="239"/>
      <c r="K10" s="239"/>
      <c r="S10" s="157"/>
    </row>
    <row r="11" spans="1:26" x14ac:dyDescent="0.3">
      <c r="A11" s="146" t="s">
        <v>12</v>
      </c>
      <c r="C11" s="147"/>
      <c r="J11" s="156"/>
      <c r="K11" s="156"/>
      <c r="L11" s="156"/>
      <c r="M11" s="156"/>
      <c r="N11" s="156"/>
      <c r="O11" s="156"/>
      <c r="P11" s="156"/>
      <c r="Q11" s="156"/>
      <c r="R11" s="156"/>
      <c r="S11" s="157"/>
    </row>
    <row r="12" spans="1:26" x14ac:dyDescent="0.3">
      <c r="A12" s="158"/>
      <c r="C12" s="147"/>
      <c r="J12" s="159"/>
      <c r="K12" s="224"/>
      <c r="L12" s="224"/>
      <c r="M12" s="224"/>
      <c r="N12" s="224"/>
      <c r="O12" s="224"/>
      <c r="P12" s="224"/>
      <c r="Q12" s="224"/>
      <c r="R12" s="224"/>
      <c r="S12" s="224"/>
      <c r="T12" s="224"/>
      <c r="U12" s="224"/>
      <c r="V12" s="224"/>
      <c r="W12" s="224"/>
      <c r="X12" s="224"/>
      <c r="Y12" s="224"/>
      <c r="Z12" s="224"/>
    </row>
    <row r="13" spans="1:26" x14ac:dyDescent="0.3">
      <c r="A13" s="139"/>
      <c r="C13" s="147"/>
      <c r="J13" s="159"/>
      <c r="K13" s="224"/>
      <c r="L13" s="224"/>
      <c r="M13" s="224"/>
      <c r="N13" s="224"/>
      <c r="O13" s="224"/>
      <c r="P13" s="224"/>
      <c r="Q13" s="224"/>
      <c r="R13" s="224"/>
      <c r="S13" s="224"/>
      <c r="T13" s="224"/>
      <c r="U13" s="224"/>
      <c r="V13" s="224"/>
      <c r="W13" s="224"/>
      <c r="X13" s="224"/>
      <c r="Y13" s="224"/>
    </row>
    <row r="14" spans="1:26" x14ac:dyDescent="0.3">
      <c r="J14" s="159"/>
      <c r="K14" s="224"/>
      <c r="L14" s="224"/>
      <c r="M14" s="224"/>
      <c r="N14" s="224"/>
      <c r="O14" s="224"/>
      <c r="P14" s="224"/>
      <c r="Q14" s="224"/>
      <c r="R14" s="224"/>
      <c r="S14" s="224"/>
      <c r="T14" s="224"/>
      <c r="U14" s="224"/>
      <c r="V14" s="224"/>
      <c r="W14" s="224"/>
      <c r="X14" s="224"/>
      <c r="Y14" s="224"/>
    </row>
    <row r="15" spans="1:26" x14ac:dyDescent="0.3">
      <c r="J15" s="159"/>
      <c r="K15" s="159"/>
      <c r="L15" s="159"/>
      <c r="M15" s="159"/>
      <c r="N15" s="159"/>
      <c r="O15" s="159"/>
      <c r="P15" s="159"/>
      <c r="Q15" s="159"/>
      <c r="R15" s="159"/>
      <c r="S15" s="159"/>
      <c r="T15" s="159"/>
      <c r="U15" s="159"/>
      <c r="V15" s="159"/>
      <c r="W15" s="159"/>
      <c r="X15" s="159"/>
      <c r="Y15" s="159"/>
    </row>
    <row r="16" spans="1:26" x14ac:dyDescent="0.3">
      <c r="J16" s="159"/>
      <c r="K16" s="159"/>
      <c r="L16" s="159"/>
      <c r="M16" s="159"/>
      <c r="N16" s="159"/>
      <c r="O16" s="159"/>
      <c r="P16" s="159"/>
      <c r="Q16" s="159"/>
      <c r="R16" s="159"/>
      <c r="S16" s="159"/>
      <c r="T16" s="159"/>
      <c r="U16" s="159"/>
      <c r="V16" s="159"/>
      <c r="W16" s="159"/>
      <c r="X16" s="159"/>
      <c r="Y16" s="159"/>
    </row>
    <row r="17" spans="1:28" x14ac:dyDescent="0.3">
      <c r="J17" s="159"/>
      <c r="K17" s="159"/>
      <c r="L17" s="159"/>
      <c r="M17" s="159"/>
      <c r="N17" s="159"/>
      <c r="O17" s="159"/>
      <c r="P17" s="159"/>
      <c r="Q17" s="159"/>
      <c r="R17" s="159"/>
      <c r="S17" s="159"/>
      <c r="T17" s="159"/>
      <c r="U17" s="159"/>
      <c r="V17" s="159"/>
      <c r="W17" s="159"/>
      <c r="X17" s="159"/>
      <c r="Y17" s="159"/>
    </row>
    <row r="18" spans="1:28" x14ac:dyDescent="0.3">
      <c r="J18" s="159"/>
      <c r="K18" s="159"/>
      <c r="L18" s="159"/>
      <c r="M18" s="159"/>
      <c r="N18" s="159"/>
      <c r="O18" s="159"/>
      <c r="P18" s="159"/>
      <c r="Q18" s="159"/>
      <c r="R18" s="159"/>
      <c r="S18" s="159"/>
      <c r="T18" s="159"/>
      <c r="U18" s="159"/>
      <c r="V18" s="159"/>
      <c r="W18" s="159"/>
      <c r="X18" s="159"/>
      <c r="Y18" s="159"/>
    </row>
    <row r="19" spans="1:28" x14ac:dyDescent="0.3">
      <c r="J19" s="159"/>
      <c r="K19" s="159"/>
      <c r="L19" s="159"/>
      <c r="M19" s="159"/>
      <c r="N19" s="159"/>
      <c r="O19" s="159"/>
      <c r="P19" s="159"/>
      <c r="Q19" s="159"/>
      <c r="R19" s="159"/>
      <c r="S19" s="159"/>
      <c r="T19" s="159"/>
      <c r="U19" s="159"/>
      <c r="V19" s="159"/>
      <c r="W19" s="159"/>
      <c r="X19" s="159"/>
      <c r="Y19" s="159"/>
      <c r="Z19" s="159"/>
      <c r="AA19" s="159"/>
      <c r="AB19" s="159"/>
    </row>
    <row r="20" spans="1:28" x14ac:dyDescent="0.3">
      <c r="B20" s="241"/>
      <c r="C20" s="222"/>
      <c r="D20" s="222"/>
      <c r="E20" s="222"/>
      <c r="F20" s="222"/>
      <c r="G20" s="222"/>
      <c r="H20" s="222"/>
      <c r="I20" s="222"/>
      <c r="J20" s="222"/>
      <c r="K20" s="222"/>
      <c r="L20" s="222"/>
      <c r="M20" s="222"/>
      <c r="N20" s="222"/>
      <c r="O20" s="222"/>
      <c r="P20" s="222"/>
      <c r="Q20" s="222"/>
      <c r="R20" s="222"/>
      <c r="S20" s="159"/>
      <c r="T20" s="159"/>
      <c r="U20" s="159"/>
      <c r="V20" s="159"/>
      <c r="W20" s="159"/>
      <c r="X20" s="159"/>
      <c r="Y20" s="159"/>
      <c r="Z20" s="159"/>
      <c r="AA20" s="159"/>
      <c r="AB20" s="159"/>
    </row>
    <row r="21" spans="1:28" x14ac:dyDescent="0.3">
      <c r="B21" s="241"/>
      <c r="C21" s="222"/>
      <c r="D21" s="222"/>
      <c r="E21" s="222"/>
      <c r="F21" s="222"/>
      <c r="G21" s="222"/>
      <c r="H21" s="222"/>
      <c r="I21" s="222"/>
      <c r="J21" s="222"/>
      <c r="K21" s="222"/>
      <c r="L21" s="222"/>
      <c r="M21" s="222"/>
      <c r="N21" s="222"/>
      <c r="O21" s="222"/>
      <c r="P21" s="222"/>
      <c r="Q21" s="222"/>
      <c r="R21" s="220"/>
      <c r="S21" s="159"/>
      <c r="T21" s="159"/>
      <c r="U21" s="159"/>
      <c r="V21" s="159"/>
      <c r="W21" s="159"/>
      <c r="X21" s="159"/>
      <c r="Y21" s="159"/>
      <c r="Z21" s="159"/>
      <c r="AA21" s="159"/>
      <c r="AB21" s="159"/>
    </row>
    <row r="22" spans="1:28" x14ac:dyDescent="0.3">
      <c r="B22" s="245"/>
      <c r="C22" s="246"/>
      <c r="D22" s="246"/>
      <c r="E22" s="246"/>
      <c r="F22" s="246"/>
      <c r="G22" s="246"/>
      <c r="H22" s="246"/>
      <c r="I22" s="246"/>
      <c r="J22" s="246"/>
      <c r="K22" s="246"/>
      <c r="L22" s="246"/>
      <c r="M22" s="246"/>
      <c r="N22" s="246"/>
      <c r="O22" s="246"/>
      <c r="P22" s="246"/>
      <c r="Q22" s="246"/>
      <c r="R22" s="220"/>
      <c r="S22" s="224"/>
      <c r="T22" s="224"/>
      <c r="U22" s="224"/>
      <c r="V22" s="224"/>
      <c r="W22" s="224"/>
      <c r="X22" s="224"/>
      <c r="Y22" s="224"/>
      <c r="Z22" s="224"/>
      <c r="AA22" s="224"/>
      <c r="AB22" s="224"/>
    </row>
    <row r="23" spans="1:28" x14ac:dyDescent="0.3">
      <c r="B23" s="240"/>
      <c r="C23" s="240"/>
      <c r="D23" s="240"/>
      <c r="E23" s="240"/>
      <c r="F23" s="240"/>
      <c r="G23" s="240"/>
      <c r="H23" s="240"/>
      <c r="I23" s="240"/>
      <c r="J23" s="240"/>
      <c r="K23" s="240"/>
      <c r="L23" s="240"/>
      <c r="M23" s="240"/>
      <c r="N23" s="240"/>
      <c r="O23" s="240"/>
      <c r="P23" s="240"/>
      <c r="Q23" s="240"/>
      <c r="R23" s="240"/>
    </row>
    <row r="24" spans="1:28" x14ac:dyDescent="0.3">
      <c r="B24" s="240"/>
      <c r="C24" s="222"/>
      <c r="D24" s="222"/>
      <c r="E24" s="222"/>
      <c r="F24" s="222"/>
      <c r="G24" s="222"/>
      <c r="H24" s="222"/>
      <c r="I24" s="222"/>
      <c r="J24" s="222"/>
      <c r="K24" s="222"/>
      <c r="L24" s="222"/>
      <c r="M24" s="222"/>
      <c r="N24" s="222"/>
      <c r="O24" s="222"/>
      <c r="P24" s="222"/>
      <c r="Q24" s="222"/>
      <c r="R24" s="220"/>
    </row>
    <row r="25" spans="1:28" x14ac:dyDescent="0.3">
      <c r="B25" s="240"/>
      <c r="C25" s="222"/>
      <c r="D25" s="222"/>
      <c r="E25" s="222"/>
      <c r="F25" s="222"/>
      <c r="G25" s="222"/>
      <c r="H25" s="222"/>
      <c r="I25" s="222"/>
      <c r="J25" s="222"/>
      <c r="K25" s="222"/>
      <c r="L25" s="222"/>
      <c r="M25" s="222"/>
      <c r="N25" s="222"/>
      <c r="O25" s="222"/>
      <c r="P25" s="222"/>
      <c r="Q25" s="222"/>
      <c r="R25" s="220"/>
      <c r="T25" s="161"/>
      <c r="U25" s="161"/>
      <c r="V25" s="161"/>
    </row>
    <row r="26" spans="1:28" ht="14.4" customHeight="1" x14ac:dyDescent="0.3">
      <c r="A26" s="161"/>
      <c r="B26" s="241"/>
      <c r="C26" s="241"/>
      <c r="D26" s="241"/>
      <c r="E26" s="241"/>
      <c r="F26" s="241"/>
      <c r="G26" s="241"/>
      <c r="H26" s="241"/>
      <c r="I26" s="241"/>
      <c r="J26" s="241"/>
      <c r="K26" s="241"/>
      <c r="L26" s="241"/>
      <c r="M26" s="241"/>
      <c r="N26" s="241"/>
      <c r="O26" s="241"/>
      <c r="P26" s="241"/>
      <c r="Q26" s="241"/>
      <c r="R26" s="220"/>
    </row>
    <row r="27" spans="1:28" x14ac:dyDescent="0.3">
      <c r="C27" s="147"/>
    </row>
    <row r="28" spans="1:28" x14ac:dyDescent="0.3">
      <c r="A28" s="161"/>
    </row>
    <row r="29" spans="1:28" x14ac:dyDescent="0.3">
      <c r="A29" s="224"/>
      <c r="C29" s="224"/>
      <c r="D29" s="224"/>
      <c r="E29" s="224"/>
      <c r="F29" s="224"/>
      <c r="G29" s="224"/>
      <c r="H29" s="224"/>
      <c r="I29" s="224"/>
      <c r="J29" s="224"/>
      <c r="K29" s="224"/>
      <c r="L29" s="224"/>
      <c r="M29" s="224"/>
      <c r="N29" s="224"/>
      <c r="O29" s="224"/>
      <c r="P29" s="224"/>
      <c r="Q29" s="224"/>
      <c r="R29" s="224"/>
      <c r="S29" s="224"/>
    </row>
    <row r="30" spans="1:28" x14ac:dyDescent="0.3">
      <c r="A30" s="161"/>
      <c r="B30" s="161"/>
    </row>
    <row r="31" spans="1:28" x14ac:dyDescent="0.3">
      <c r="A31" s="224"/>
      <c r="C31" s="147"/>
    </row>
    <row r="32" spans="1:28" x14ac:dyDescent="0.3">
      <c r="A32" s="161"/>
    </row>
    <row r="33" spans="1:33" x14ac:dyDescent="0.3">
      <c r="A33" s="224"/>
      <c r="B33" s="224"/>
      <c r="C33" s="147"/>
    </row>
    <row r="34" spans="1:33" x14ac:dyDescent="0.3">
      <c r="A34" s="161"/>
      <c r="D34" s="161"/>
      <c r="E34" s="161"/>
      <c r="F34" s="161"/>
      <c r="G34" s="161"/>
      <c r="H34" s="161"/>
      <c r="I34" s="161"/>
    </row>
    <row r="35" spans="1:33" x14ac:dyDescent="0.3">
      <c r="A35" s="224"/>
      <c r="C35" s="224"/>
      <c r="D35" s="224"/>
      <c r="E35" s="224"/>
      <c r="F35" s="224"/>
      <c r="G35" s="224"/>
      <c r="H35" s="224"/>
      <c r="I35" s="224"/>
    </row>
    <row r="37" spans="1:33" x14ac:dyDescent="0.3">
      <c r="A37" s="223"/>
      <c r="C37" s="163"/>
      <c r="D37" s="223"/>
      <c r="E37" s="223"/>
      <c r="F37" s="223"/>
      <c r="G37" s="223"/>
      <c r="H37" s="223"/>
      <c r="I37" s="223"/>
      <c r="J37" s="223"/>
      <c r="K37" s="223"/>
      <c r="L37" s="223"/>
      <c r="M37" s="223"/>
      <c r="N37" s="223"/>
      <c r="O37" s="223"/>
      <c r="P37" s="223"/>
      <c r="Q37" s="223"/>
      <c r="R37" s="223"/>
      <c r="S37" s="223"/>
      <c r="T37" s="223"/>
      <c r="U37" s="223"/>
      <c r="V37" s="223"/>
      <c r="W37" s="223"/>
      <c r="X37" s="223"/>
      <c r="Y37" s="223"/>
      <c r="Z37" s="223"/>
      <c r="AA37" s="223"/>
      <c r="AB37" s="223"/>
      <c r="AC37" s="223"/>
      <c r="AD37" s="223"/>
      <c r="AE37" s="223"/>
      <c r="AF37" s="223"/>
      <c r="AG37" s="223"/>
    </row>
    <row r="38" spans="1:33" x14ac:dyDescent="0.3">
      <c r="B38" s="161"/>
    </row>
    <row r="39" spans="1:33" x14ac:dyDescent="0.3">
      <c r="B39" s="224"/>
    </row>
    <row r="41" spans="1:33" x14ac:dyDescent="0.3">
      <c r="B41" s="223"/>
    </row>
  </sheetData>
  <dataValidations count="1">
    <dataValidation type="list" allowBlank="1" showInputMessage="1" showErrorMessage="1" sqref="C2:C7">
      <formula1>"Oui,Non,Pas"</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66</vt:i4>
      </vt:variant>
    </vt:vector>
  </HeadingPairs>
  <TitlesOfParts>
    <vt:vector size="66" baseType="lpstr">
      <vt:lpstr>GLOBAL</vt:lpstr>
      <vt:lpstr>ISO_27001-Domaine 1 (Global)</vt:lpstr>
      <vt:lpstr>ISO_27001-Domaine 4</vt:lpstr>
      <vt:lpstr>ISO_27001-Domaine 5</vt:lpstr>
      <vt:lpstr>ISO_27001-Domaine 6</vt:lpstr>
      <vt:lpstr>ISO_27001-Domaine 7</vt:lpstr>
      <vt:lpstr>ISO_27001-Domaine 8</vt:lpstr>
      <vt:lpstr>ISO_27001-Domaine 9</vt:lpstr>
      <vt:lpstr>ISO_27001-Domaine 10</vt:lpstr>
      <vt:lpstr>ISO_27004-Domaine 1 (Global)</vt:lpstr>
      <vt:lpstr>ISO_27004-Domaine 5</vt:lpstr>
      <vt:lpstr>ISO_27004-Domaine 6</vt:lpstr>
      <vt:lpstr>ISO_27004-Domaine 7</vt:lpstr>
      <vt:lpstr>ISO_27004-Domaine 8</vt:lpstr>
      <vt:lpstr>ISO_27005-Domaine 1 (Global)</vt:lpstr>
      <vt:lpstr>ISO_27005-Domaine 7</vt:lpstr>
      <vt:lpstr>ISO_27005-Domaine 8</vt:lpstr>
      <vt:lpstr>ISO_27005-Domaine 9</vt:lpstr>
      <vt:lpstr>ISO_27005-Domaine 10</vt:lpstr>
      <vt:lpstr>ISO_27005-Domaine 11</vt:lpstr>
      <vt:lpstr>ISO_27005-Domaine  12</vt:lpstr>
      <vt:lpstr>ISO_27006-Domaine (Global)</vt:lpstr>
      <vt:lpstr>ISO_27006-Domaine 5</vt:lpstr>
      <vt:lpstr>ISO_27006-Domaine 6</vt:lpstr>
      <vt:lpstr>ISO_27006-Domaine 7</vt:lpstr>
      <vt:lpstr>ISO_27006-Domaine 8</vt:lpstr>
      <vt:lpstr>ISO_27006-Domaine 9</vt:lpstr>
      <vt:lpstr>ISO_27006-Domaine 10</vt:lpstr>
      <vt:lpstr>ISO_27018-Domaine 1 (Global)</vt:lpstr>
      <vt:lpstr>ISO_27018-Domaine 5</vt:lpstr>
      <vt:lpstr>ISO_27018-Domaine 6</vt:lpstr>
      <vt:lpstr>ISO_27018-Domaine 7</vt:lpstr>
      <vt:lpstr>ISO_27018-Domaine 8</vt:lpstr>
      <vt:lpstr>ISO_27018-Domaine 9</vt:lpstr>
      <vt:lpstr>ISO_27018-Domaine 10</vt:lpstr>
      <vt:lpstr>ISO_27018-Domaine 11</vt:lpstr>
      <vt:lpstr>ISO_27018-Domaine 12</vt:lpstr>
      <vt:lpstr>ISO_27018-Domaine 13</vt:lpstr>
      <vt:lpstr>ISO_27018-Domaine 14</vt:lpstr>
      <vt:lpstr>ISO_27018-Domaine 15</vt:lpstr>
      <vt:lpstr>ISO_27018-Domaine 16</vt:lpstr>
      <vt:lpstr>ISO_27018-Domaine 17</vt:lpstr>
      <vt:lpstr>ISO_27018-Domaine 18</vt:lpstr>
      <vt:lpstr>ISO_2733.1-Domaine 1 (Global)</vt:lpstr>
      <vt:lpstr>ISO_2733.1-Domaine 6</vt:lpstr>
      <vt:lpstr>ISO_2733.1-Domaine 7</vt:lpstr>
      <vt:lpstr>ISO_2733.1-Domaine 8</vt:lpstr>
      <vt:lpstr>ISO_2733.1-Domaine 9</vt:lpstr>
      <vt:lpstr>ISO_2733.1-Domaine 10</vt:lpstr>
      <vt:lpstr>ISO_2733.2-Domaine 1 (Global)</vt:lpstr>
      <vt:lpstr>ISO_2733.2-Domaine 6</vt:lpstr>
      <vt:lpstr>ISO_2733.2-Domaine 7 </vt:lpstr>
      <vt:lpstr>ISO_2733.2-Domaine 8</vt:lpstr>
      <vt:lpstr>ISO_2733.6-Domaine 1 (Global)</vt:lpstr>
      <vt:lpstr>ISO_2733.6-Domaine 7</vt:lpstr>
      <vt:lpstr>ISO_2733.6-Domaine 8</vt:lpstr>
      <vt:lpstr>ISO_2733.6-Domaine 9</vt:lpstr>
      <vt:lpstr>ISO_2733.6-Domaine 10</vt:lpstr>
      <vt:lpstr>ISO_27039-Domaine 1 (Global)</vt:lpstr>
      <vt:lpstr>ISO_27039-Domaine 5</vt:lpstr>
      <vt:lpstr>ISO_27039-Domaine 6</vt:lpstr>
      <vt:lpstr>ISO_27039-Domaine 7</vt:lpstr>
      <vt:lpstr>ISO_27040-Domaine (Global)</vt:lpstr>
      <vt:lpstr>ISO_27040-Domaine 5</vt:lpstr>
      <vt:lpstr>ISO_27040-Domaine 6 </vt:lpstr>
      <vt:lpstr>ISO_27040-Domaine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2023-04-08T06:21:10Z</dcterms:modified>
</cp:coreProperties>
</file>