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ffbf3f8ab62a1a2/Documents/GitHub/grits-ape-aidan/data-raw/"/>
    </mc:Choice>
  </mc:AlternateContent>
  <xr:revisionPtr revIDLastSave="696" documentId="8_{DD78C068-EE22-475A-82A5-241A360F4CCA}" xr6:coauthVersionLast="47" xr6:coauthVersionMax="47" xr10:uidLastSave="{1230C1A1-7C88-42E3-86CB-F34AF366F93C}"/>
  <bookViews>
    <workbookView xWindow="-120" yWindow="-120" windowWidth="29040" windowHeight="15720" xr2:uid="{09F9F15A-3A49-47CB-A75F-6F14BD8F0C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18" i="1"/>
  <c r="I17" i="1"/>
  <c r="I3" i="1"/>
  <c r="I6" i="1"/>
  <c r="I9" i="1"/>
  <c r="I12" i="1"/>
  <c r="I15" i="1"/>
  <c r="I26" i="1"/>
  <c r="I28" i="1"/>
  <c r="E7" i="1"/>
  <c r="E8" i="1" s="1"/>
  <c r="I8" i="1" s="1"/>
  <c r="E162" i="1"/>
  <c r="I162" i="1" s="1"/>
  <c r="E160" i="1"/>
  <c r="I160" i="1" s="1"/>
  <c r="E158" i="1"/>
  <c r="E159" i="1" s="1"/>
  <c r="I159" i="1" s="1"/>
  <c r="E156" i="1"/>
  <c r="E157" i="1" s="1"/>
  <c r="I157" i="1" s="1"/>
  <c r="E154" i="1"/>
  <c r="I154" i="1" s="1"/>
  <c r="E152" i="1"/>
  <c r="I152" i="1" s="1"/>
  <c r="E150" i="1"/>
  <c r="I150" i="1" s="1"/>
  <c r="E148" i="1"/>
  <c r="I148" i="1" s="1"/>
  <c r="E145" i="1"/>
  <c r="E146" i="1" s="1"/>
  <c r="E147" i="1" s="1"/>
  <c r="I147" i="1" s="1"/>
  <c r="E143" i="1"/>
  <c r="E144" i="1" s="1"/>
  <c r="I144" i="1" s="1"/>
  <c r="E141" i="1"/>
  <c r="I141" i="1" s="1"/>
  <c r="E139" i="1"/>
  <c r="I139" i="1" s="1"/>
  <c r="E137" i="1"/>
  <c r="E138" i="1" s="1"/>
  <c r="I138" i="1" s="1"/>
  <c r="E135" i="1"/>
  <c r="E136" i="1" s="1"/>
  <c r="I136" i="1" s="1"/>
  <c r="E133" i="1"/>
  <c r="E134" i="1" s="1"/>
  <c r="I134" i="1" s="1"/>
  <c r="E131" i="1"/>
  <c r="I131" i="1" s="1"/>
  <c r="E127" i="1"/>
  <c r="E128" i="1" s="1"/>
  <c r="I128" i="1" s="1"/>
  <c r="E129" i="1"/>
  <c r="I129" i="1" s="1"/>
  <c r="E125" i="1"/>
  <c r="E126" i="1" s="1"/>
  <c r="I126" i="1" s="1"/>
  <c r="E123" i="1"/>
  <c r="E124" i="1" s="1"/>
  <c r="I124" i="1" s="1"/>
  <c r="E121" i="1"/>
  <c r="I121" i="1" s="1"/>
  <c r="E117" i="1"/>
  <c r="E118" i="1" s="1"/>
  <c r="I118" i="1" s="1"/>
  <c r="E119" i="1"/>
  <c r="I119" i="1" s="1"/>
  <c r="E115" i="1"/>
  <c r="E116" i="1" s="1"/>
  <c r="I116" i="1" s="1"/>
  <c r="E113" i="1"/>
  <c r="E114" i="1" s="1"/>
  <c r="I114" i="1" s="1"/>
  <c r="E111" i="1"/>
  <c r="I111" i="1" s="1"/>
  <c r="E109" i="1"/>
  <c r="I109" i="1" s="1"/>
  <c r="E107" i="1"/>
  <c r="E108" i="1" s="1"/>
  <c r="I108" i="1" s="1"/>
  <c r="E105" i="1"/>
  <c r="E106" i="1" s="1"/>
  <c r="I106" i="1" s="1"/>
  <c r="E103" i="1"/>
  <c r="E104" i="1" s="1"/>
  <c r="I104" i="1" s="1"/>
  <c r="E94" i="1"/>
  <c r="E95" i="1" s="1"/>
  <c r="E96" i="1" s="1"/>
  <c r="E97" i="1" s="1"/>
  <c r="I97" i="1" s="1"/>
  <c r="E101" i="1"/>
  <c r="I101" i="1" s="1"/>
  <c r="E98" i="1"/>
  <c r="E99" i="1" s="1"/>
  <c r="I99" i="1" s="1"/>
  <c r="E90" i="1"/>
  <c r="E91" i="1" s="1"/>
  <c r="E92" i="1" s="1"/>
  <c r="E93" i="1" s="1"/>
  <c r="I93" i="1" s="1"/>
  <c r="E86" i="1"/>
  <c r="E87" i="1" s="1"/>
  <c r="E88" i="1" s="1"/>
  <c r="E89" i="1" s="1"/>
  <c r="I89" i="1" s="1"/>
  <c r="E84" i="1"/>
  <c r="I84" i="1" s="1"/>
  <c r="E77" i="1"/>
  <c r="E78" i="1" s="1"/>
  <c r="E79" i="1" s="1"/>
  <c r="E80" i="1" s="1"/>
  <c r="I80" i="1" s="1"/>
  <c r="E81" i="1"/>
  <c r="E82" i="1" s="1"/>
  <c r="I82" i="1" s="1"/>
  <c r="E73" i="1"/>
  <c r="E74" i="1" s="1"/>
  <c r="E75" i="1" s="1"/>
  <c r="E76" i="1" s="1"/>
  <c r="I76" i="1" s="1"/>
  <c r="E69" i="1"/>
  <c r="E70" i="1" s="1"/>
  <c r="E71" i="1" s="1"/>
  <c r="I71" i="1" s="1"/>
  <c r="E67" i="1"/>
  <c r="I67" i="1" s="1"/>
  <c r="E64" i="1"/>
  <c r="E65" i="1" s="1"/>
  <c r="I65" i="1" s="1"/>
  <c r="E59" i="1"/>
  <c r="E60" i="1" s="1"/>
  <c r="E61" i="1" s="1"/>
  <c r="E62" i="1" s="1"/>
  <c r="E63" i="1" s="1"/>
  <c r="I63" i="1" s="1"/>
  <c r="E56" i="1"/>
  <c r="E57" i="1" s="1"/>
  <c r="E58" i="1" s="1"/>
  <c r="I58" i="1" s="1"/>
  <c r="E52" i="1"/>
  <c r="E53" i="1" s="1"/>
  <c r="E54" i="1" s="1"/>
  <c r="E55" i="1" s="1"/>
  <c r="I55" i="1" s="1"/>
  <c r="E50" i="1"/>
  <c r="I50" i="1" s="1"/>
  <c r="E47" i="1"/>
  <c r="E48" i="1" s="1"/>
  <c r="I48" i="1" s="1"/>
  <c r="E42" i="1"/>
  <c r="E43" i="1" s="1"/>
  <c r="E44" i="1" s="1"/>
  <c r="E45" i="1" s="1"/>
  <c r="E46" i="1" s="1"/>
  <c r="I46" i="1" s="1"/>
  <c r="E37" i="1"/>
  <c r="E38" i="1" s="1"/>
  <c r="E39" i="1" s="1"/>
  <c r="E40" i="1" s="1"/>
  <c r="E41" i="1" s="1"/>
  <c r="I41" i="1" s="1"/>
  <c r="E32" i="1"/>
  <c r="E33" i="1" s="1"/>
  <c r="E34" i="1" s="1"/>
  <c r="E35" i="1" s="1"/>
  <c r="E36" i="1" s="1"/>
  <c r="I36" i="1" s="1"/>
  <c r="E30" i="1"/>
  <c r="I30" i="1" s="1"/>
  <c r="E23" i="1"/>
  <c r="E24" i="1" s="1"/>
  <c r="E25" i="1" s="1"/>
  <c r="I25" i="1" s="1"/>
  <c r="E21" i="1"/>
  <c r="E22" i="1" s="1"/>
  <c r="I22" i="1" s="1"/>
  <c r="E27" i="1"/>
  <c r="I27" i="1" s="1"/>
  <c r="E13" i="1"/>
  <c r="I13" i="1" s="1"/>
  <c r="E10" i="1"/>
  <c r="E11" i="1" s="1"/>
  <c r="I11" i="1" s="1"/>
  <c r="E4" i="1"/>
  <c r="I4" i="1" s="1"/>
  <c r="I115" i="1" l="1"/>
  <c r="I113" i="1"/>
  <c r="I10" i="1"/>
  <c r="I98" i="1"/>
  <c r="I96" i="1"/>
  <c r="I95" i="1"/>
  <c r="I70" i="1"/>
  <c r="E5" i="1"/>
  <c r="I5" i="1" s="1"/>
  <c r="I75" i="1"/>
  <c r="I73" i="1"/>
  <c r="I7" i="1"/>
  <c r="I69" i="1"/>
  <c r="I21" i="1"/>
  <c r="I94" i="1"/>
  <c r="I74" i="1"/>
  <c r="I158" i="1"/>
  <c r="I156" i="1"/>
  <c r="I44" i="1"/>
  <c r="I62" i="1"/>
  <c r="I146" i="1"/>
  <c r="I61" i="1"/>
  <c r="I145" i="1"/>
  <c r="I60" i="1"/>
  <c r="I137" i="1"/>
  <c r="I59" i="1"/>
  <c r="I135" i="1"/>
  <c r="I81" i="1"/>
  <c r="I57" i="1"/>
  <c r="I79" i="1"/>
  <c r="I56" i="1"/>
  <c r="I78" i="1"/>
  <c r="I117" i="1"/>
  <c r="I77" i="1"/>
  <c r="I43" i="1"/>
  <c r="I42" i="1"/>
  <c r="E155" i="1"/>
  <c r="I155" i="1" s="1"/>
  <c r="I23" i="1"/>
  <c r="I40" i="1"/>
  <c r="I133" i="1"/>
  <c r="I39" i="1"/>
  <c r="I91" i="1"/>
  <c r="I54" i="1"/>
  <c r="I127" i="1"/>
  <c r="I107" i="1"/>
  <c r="I53" i="1"/>
  <c r="I35" i="1"/>
  <c r="I88" i="1"/>
  <c r="I52" i="1"/>
  <c r="I34" i="1"/>
  <c r="I125" i="1"/>
  <c r="I105" i="1"/>
  <c r="I87" i="1"/>
  <c r="I33" i="1"/>
  <c r="I86" i="1"/>
  <c r="I32" i="1"/>
  <c r="I143" i="1"/>
  <c r="I123" i="1"/>
  <c r="I103" i="1"/>
  <c r="I47" i="1"/>
  <c r="I64" i="1"/>
  <c r="I24" i="1"/>
  <c r="I92" i="1"/>
  <c r="I38" i="1"/>
  <c r="I37" i="1"/>
  <c r="I90" i="1"/>
  <c r="I45" i="1"/>
  <c r="E72" i="1"/>
  <c r="I72" i="1" s="1"/>
  <c r="E149" i="1"/>
  <c r="I14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tc={015B1DA4-2DBB-410D-BD25-C795E24AE080}</author>
    <author>tc={9A0B045F-EC4B-4DC4-B889-A534668D4B07}</author>
    <author>tc={71DFF9B6-3CB0-419E-A8CB-F7880CC3F654}</author>
  </authors>
  <commentList>
    <comment ref="A23" authorId="0" shapeId="0" xr:uid="{015B1DA4-2DBB-410D-BD25-C795E24AE0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Rota-Teq 3 dose code
</t>
      </text>
    </comment>
    <comment ref="A37" authorId="1" shapeId="0" xr:uid="{9A0B045F-EC4B-4DC4-B889-A534668D4B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Rota-Teq 3 dose code
</t>
      </text>
    </comment>
    <comment ref="A56" authorId="2" shapeId="0" xr:uid="{71DFF9B6-3CB0-419E-A8CB-F7880CC3F6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Rota-Teq 3 dose code
</t>
      </text>
    </comment>
  </commentList>
</comments>
</file>

<file path=xl/sharedStrings.xml><?xml version="1.0" encoding="utf-8"?>
<sst xmlns="http://schemas.openxmlformats.org/spreadsheetml/2006/main" count="703" uniqueCount="77">
  <si>
    <t>Scenario</t>
  </si>
  <si>
    <t>Patient Unique Identifier</t>
  </si>
  <si>
    <t>Patient Birth Date</t>
  </si>
  <si>
    <t>CVX</t>
  </si>
  <si>
    <t>Date of Vax</t>
  </si>
  <si>
    <t>Vaccine Name</t>
  </si>
  <si>
    <t>scenario_number</t>
  </si>
  <si>
    <t>id</t>
  </si>
  <si>
    <t>bday</t>
  </si>
  <si>
    <t>cvx</t>
  </si>
  <si>
    <t>vax_date</t>
  </si>
  <si>
    <t>vax_name</t>
  </si>
  <si>
    <t>dose_number</t>
  </si>
  <si>
    <t>Test Type</t>
  </si>
  <si>
    <t>03</t>
  </si>
  <si>
    <t>HEPB</t>
  </si>
  <si>
    <t>Up to Date, Correctly Spaced</t>
  </si>
  <si>
    <t>45</t>
  </si>
  <si>
    <t>Up to Date, Not Correctly Spaced</t>
  </si>
  <si>
    <t>42</t>
  </si>
  <si>
    <t>Not Up to Date, Correctly Spaced</t>
  </si>
  <si>
    <t>.</t>
  </si>
  <si>
    <t>51</t>
  </si>
  <si>
    <t>Not Up to Date, Not Correctly Spaced</t>
  </si>
  <si>
    <t>74</t>
  </si>
  <si>
    <t>116</t>
  </si>
  <si>
    <t>119</t>
  </si>
  <si>
    <t>122</t>
  </si>
  <si>
    <t>DTaP</t>
  </si>
  <si>
    <t>11</t>
  </si>
  <si>
    <t>20</t>
  </si>
  <si>
    <t>106</t>
  </si>
  <si>
    <t>107</t>
  </si>
  <si>
    <t>17</t>
  </si>
  <si>
    <t>HiB</t>
  </si>
  <si>
    <t>49</t>
  </si>
  <si>
    <t>46</t>
  </si>
  <si>
    <t>47</t>
  </si>
  <si>
    <t>48</t>
  </si>
  <si>
    <t>100</t>
  </si>
  <si>
    <t>PCV</t>
  </si>
  <si>
    <t>133</t>
  </si>
  <si>
    <t>215</t>
  </si>
  <si>
    <t>216</t>
  </si>
  <si>
    <t>10</t>
  </si>
  <si>
    <t>IPV</t>
  </si>
  <si>
    <t>110</t>
  </si>
  <si>
    <t>130</t>
  </si>
  <si>
    <t>132</t>
  </si>
  <si>
    <t>146</t>
  </si>
  <si>
    <t>MMR</t>
  </si>
  <si>
    <t>21</t>
  </si>
  <si>
    <t>Varicella</t>
  </si>
  <si>
    <t>31</t>
  </si>
  <si>
    <t>HEPA</t>
  </si>
  <si>
    <t>83</t>
  </si>
  <si>
    <t>84</t>
  </si>
  <si>
    <t>85</t>
  </si>
  <si>
    <t>104</t>
  </si>
  <si>
    <t>115</t>
  </si>
  <si>
    <t>Tdap</t>
  </si>
  <si>
    <t>165</t>
  </si>
  <si>
    <t>HPV</t>
  </si>
  <si>
    <t>62</t>
  </si>
  <si>
    <t>203</t>
  </si>
  <si>
    <t>Mening ACWY</t>
  </si>
  <si>
    <t>Dose Number</t>
  </si>
  <si>
    <t>t_type</t>
  </si>
  <si>
    <t>RV</t>
  </si>
  <si>
    <t>Days between B-day and vax date</t>
  </si>
  <si>
    <t>between_vax_bday</t>
  </si>
  <si>
    <t>Full 3 HepB Doses</t>
  </si>
  <si>
    <t>c_3HepB</t>
  </si>
  <si>
    <t>2-3 RV Does</t>
  </si>
  <si>
    <t>c_RV</t>
  </si>
  <si>
    <t>9/31/99</t>
  </si>
  <si>
    <t>11/31/99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</si>
</sst>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49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es, Aidan" id="{2850F4FF-DD62-49F8-8BBC-BBCF388BCA89}" userId="S::AESTES3@emory.edu::232bf8ff-2283-4291-a28f-bf3d9b575e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3" dT="2024-10-18T17:44:53.68" personId="{2850F4FF-DD62-49F8-8BBC-BBCF388BCA89}" id="{015B1DA4-2DBB-410D-BD25-C795E24AE080}">
    <text xml:space="preserve">Rota-Teq 3 dose code
</text>
  </threadedComment>
  <threadedComment ref="A37" dT="2024-10-18T17:44:53.68" personId="{2850F4FF-DD62-49F8-8BBC-BBCF388BCA89}" id="{9A0B045F-EC4B-4DC4-B889-A534668D4B07}">
    <text xml:space="preserve">Rota-Teq 3 dose code
</text>
  </threadedComment>
  <threadedComment ref="A56" dT="2024-10-18T17:44:53.68" personId="{2850F4FF-DD62-49F8-8BBC-BBCF388BCA89}" id="{71DFF9B6-3CB0-419E-A8CB-F7880CC3F654}">
    <text xml:space="preserve">Rota-Teq 3 dose code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8199-9397-48EC-8796-D8129AEAD6F8}">
  <dimension ref="A1:I163"/>
  <sheetViews>
    <sheetView tabSelected="1" workbookViewId="0">
      <selection activeCell="I18" sqref="I18"/>
    </sheetView>
  </sheetViews>
  <sheetFormatPr defaultRowHeight="15" x14ac:dyDescent="0.25"/>
  <cols>
    <col min="2" max="2" width="22.5703125" bestFit="1" customWidth="1"/>
    <col min="3" max="3" width="16.28515625" style="6" bestFit="1" customWidth="1"/>
    <col min="5" max="5" width="10.7109375" style="1" bestFit="1" customWidth="1"/>
    <col min="6" max="6" width="13.85546875" bestFit="1" customWidth="1"/>
    <col min="7" max="7" width="13.85546875" customWidth="1"/>
    <col min="8" max="8" width="33.425781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s="6" t="s">
        <v>2</v>
      </c>
      <c r="D1" t="s">
        <v>3</v>
      </c>
      <c r="E1" s="1" t="s">
        <v>4</v>
      </c>
      <c r="F1" t="s">
        <v>5</v>
      </c>
      <c r="G1" t="s">
        <v>66</v>
      </c>
      <c r="H1" t="s">
        <v>13</v>
      </c>
      <c r="I1" t="s">
        <v>69</v>
      </c>
    </row>
    <row r="2" spans="1:9" x14ac:dyDescent="0.25">
      <c r="A2" t="s">
        <v>6</v>
      </c>
      <c r="B2" t="s">
        <v>7</v>
      </c>
      <c r="C2" s="6" t="s">
        <v>8</v>
      </c>
      <c r="D2" t="s">
        <v>9</v>
      </c>
      <c r="E2" s="1" t="s">
        <v>10</v>
      </c>
      <c r="F2" t="s">
        <v>11</v>
      </c>
      <c r="G2" t="s">
        <v>12</v>
      </c>
      <c r="H2" t="s">
        <v>67</v>
      </c>
      <c r="I2" t="s">
        <v>70</v>
      </c>
    </row>
    <row r="3" spans="1:9" x14ac:dyDescent="0.25">
      <c r="A3">
        <v>1</v>
      </c>
      <c r="B3">
        <v>1</v>
      </c>
      <c r="C3" s="6">
        <v>44044</v>
      </c>
      <c r="D3" s="2" t="s">
        <v>58</v>
      </c>
      <c r="E3" s="1">
        <v>44068</v>
      </c>
      <c r="F3" t="s">
        <v>15</v>
      </c>
      <c r="G3">
        <v>1</v>
      </c>
      <c r="H3" t="s">
        <v>16</v>
      </c>
      <c r="I3">
        <f t="shared" ref="I3:I13" si="0">E3-C3</f>
        <v>24</v>
      </c>
    </row>
    <row r="4" spans="1:9" x14ac:dyDescent="0.25">
      <c r="A4">
        <v>1</v>
      </c>
      <c r="B4">
        <v>1</v>
      </c>
      <c r="C4" s="6">
        <v>44044</v>
      </c>
      <c r="D4" s="2" t="s">
        <v>58</v>
      </c>
      <c r="E4" s="1">
        <f>E3+7*4</f>
        <v>44096</v>
      </c>
      <c r="F4" t="s">
        <v>15</v>
      </c>
      <c r="G4">
        <v>2</v>
      </c>
      <c r="H4" t="s">
        <v>16</v>
      </c>
      <c r="I4">
        <f t="shared" si="0"/>
        <v>52</v>
      </c>
    </row>
    <row r="5" spans="1:9" x14ac:dyDescent="0.25">
      <c r="A5">
        <v>1</v>
      </c>
      <c r="B5">
        <v>1</v>
      </c>
      <c r="C5" s="6">
        <v>44044</v>
      </c>
      <c r="D5" s="2" t="s">
        <v>58</v>
      </c>
      <c r="E5" s="1">
        <f>E4+7*30</f>
        <v>44306</v>
      </c>
      <c r="F5" t="s">
        <v>15</v>
      </c>
      <c r="G5">
        <v>3</v>
      </c>
      <c r="H5" t="s">
        <v>16</v>
      </c>
      <c r="I5">
        <f t="shared" si="0"/>
        <v>262</v>
      </c>
    </row>
    <row r="6" spans="1:9" x14ac:dyDescent="0.25">
      <c r="A6">
        <v>1</v>
      </c>
      <c r="B6">
        <v>2</v>
      </c>
      <c r="C6" s="6">
        <v>43515</v>
      </c>
      <c r="D6" s="2" t="s">
        <v>58</v>
      </c>
      <c r="E6" s="1">
        <v>43544</v>
      </c>
      <c r="F6" t="s">
        <v>15</v>
      </c>
      <c r="G6">
        <v>1</v>
      </c>
      <c r="H6" t="s">
        <v>16</v>
      </c>
      <c r="I6">
        <f t="shared" si="0"/>
        <v>29</v>
      </c>
    </row>
    <row r="7" spans="1:9" x14ac:dyDescent="0.25">
      <c r="A7">
        <v>1</v>
      </c>
      <c r="B7">
        <v>2</v>
      </c>
      <c r="C7" s="6">
        <v>43515</v>
      </c>
      <c r="D7" s="2" t="s">
        <v>58</v>
      </c>
      <c r="E7" s="1">
        <f>E6+7*4</f>
        <v>43572</v>
      </c>
      <c r="F7" t="s">
        <v>15</v>
      </c>
      <c r="G7">
        <v>2</v>
      </c>
      <c r="H7" t="s">
        <v>16</v>
      </c>
      <c r="I7">
        <f t="shared" si="0"/>
        <v>57</v>
      </c>
    </row>
    <row r="8" spans="1:9" x14ac:dyDescent="0.25">
      <c r="A8">
        <v>1</v>
      </c>
      <c r="B8">
        <v>2</v>
      </c>
      <c r="C8" s="6">
        <v>43515</v>
      </c>
      <c r="D8" s="2" t="s">
        <v>58</v>
      </c>
      <c r="E8" s="1">
        <f>E7+7*30</f>
        <v>43782</v>
      </c>
      <c r="F8" t="s">
        <v>15</v>
      </c>
      <c r="G8">
        <v>3</v>
      </c>
      <c r="H8" t="s">
        <v>16</v>
      </c>
      <c r="I8">
        <f t="shared" si="0"/>
        <v>267</v>
      </c>
    </row>
    <row r="9" spans="1:9" x14ac:dyDescent="0.25">
      <c r="A9">
        <v>2</v>
      </c>
      <c r="B9">
        <v>3</v>
      </c>
      <c r="C9" s="6">
        <v>44562</v>
      </c>
      <c r="D9" s="2" t="s">
        <v>17</v>
      </c>
      <c r="E9" s="1">
        <v>44566</v>
      </c>
      <c r="F9" t="s">
        <v>15</v>
      </c>
      <c r="G9">
        <v>1</v>
      </c>
      <c r="H9" t="s">
        <v>18</v>
      </c>
      <c r="I9">
        <f t="shared" si="0"/>
        <v>4</v>
      </c>
    </row>
    <row r="10" spans="1:9" x14ac:dyDescent="0.25">
      <c r="A10">
        <v>2</v>
      </c>
      <c r="B10">
        <v>3</v>
      </c>
      <c r="C10" s="6">
        <v>44562</v>
      </c>
      <c r="D10" s="2" t="s">
        <v>17</v>
      </c>
      <c r="E10" s="1">
        <f>E9+7*2</f>
        <v>44580</v>
      </c>
      <c r="F10" t="s">
        <v>15</v>
      </c>
      <c r="G10">
        <v>2</v>
      </c>
      <c r="H10" t="s">
        <v>18</v>
      </c>
      <c r="I10">
        <f t="shared" si="0"/>
        <v>18</v>
      </c>
    </row>
    <row r="11" spans="1:9" x14ac:dyDescent="0.25">
      <c r="A11">
        <v>2</v>
      </c>
      <c r="B11">
        <v>3</v>
      </c>
      <c r="C11" s="6">
        <v>44562</v>
      </c>
      <c r="D11" s="2" t="s">
        <v>17</v>
      </c>
      <c r="E11" s="1">
        <f>E10+7*2</f>
        <v>44594</v>
      </c>
      <c r="F11" t="s">
        <v>15</v>
      </c>
      <c r="G11">
        <v>3</v>
      </c>
      <c r="H11" t="s">
        <v>18</v>
      </c>
      <c r="I11">
        <f t="shared" si="0"/>
        <v>32</v>
      </c>
    </row>
    <row r="12" spans="1:9" x14ac:dyDescent="0.25">
      <c r="A12">
        <v>3</v>
      </c>
      <c r="B12">
        <v>4</v>
      </c>
      <c r="C12" s="6">
        <v>41703</v>
      </c>
      <c r="D12" s="2" t="s">
        <v>19</v>
      </c>
      <c r="E12" s="1">
        <v>41730</v>
      </c>
      <c r="F12" t="s">
        <v>15</v>
      </c>
      <c r="G12">
        <v>1</v>
      </c>
      <c r="H12" t="s">
        <v>20</v>
      </c>
      <c r="I12">
        <f t="shared" si="0"/>
        <v>27</v>
      </c>
    </row>
    <row r="13" spans="1:9" x14ac:dyDescent="0.25">
      <c r="A13">
        <v>3</v>
      </c>
      <c r="B13">
        <v>4</v>
      </c>
      <c r="C13" s="6">
        <v>41703</v>
      </c>
      <c r="D13" s="2" t="s">
        <v>19</v>
      </c>
      <c r="E13" s="1">
        <f>E12+7*4</f>
        <v>41758</v>
      </c>
      <c r="F13" t="s">
        <v>15</v>
      </c>
      <c r="G13">
        <v>2</v>
      </c>
      <c r="H13" t="s">
        <v>20</v>
      </c>
      <c r="I13">
        <f t="shared" si="0"/>
        <v>55</v>
      </c>
    </row>
    <row r="14" spans="1:9" x14ac:dyDescent="0.25">
      <c r="A14">
        <v>3</v>
      </c>
      <c r="B14">
        <v>4</v>
      </c>
      <c r="C14" s="6">
        <v>41703</v>
      </c>
      <c r="D14" s="2" t="s">
        <v>21</v>
      </c>
      <c r="E14" s="1" t="s">
        <v>21</v>
      </c>
      <c r="F14" t="s">
        <v>15</v>
      </c>
      <c r="G14">
        <v>3</v>
      </c>
      <c r="H14" t="s">
        <v>20</v>
      </c>
    </row>
    <row r="15" spans="1:9" x14ac:dyDescent="0.25">
      <c r="A15">
        <v>4</v>
      </c>
      <c r="B15">
        <v>5</v>
      </c>
      <c r="C15" s="6">
        <v>44379</v>
      </c>
      <c r="D15" s="2" t="s">
        <v>22</v>
      </c>
      <c r="E15" s="1">
        <v>44433</v>
      </c>
      <c r="F15" t="s">
        <v>15</v>
      </c>
      <c r="G15">
        <v>1</v>
      </c>
      <c r="H15" t="s">
        <v>23</v>
      </c>
      <c r="I15">
        <f>E15-C15</f>
        <v>54</v>
      </c>
    </row>
    <row r="16" spans="1:9" x14ac:dyDescent="0.25">
      <c r="A16" s="3">
        <v>4</v>
      </c>
      <c r="B16" s="3">
        <v>5</v>
      </c>
      <c r="C16" s="7">
        <v>44379</v>
      </c>
      <c r="D16" s="5" t="s">
        <v>21</v>
      </c>
      <c r="E16" s="4" t="s">
        <v>21</v>
      </c>
      <c r="F16" s="3" t="s">
        <v>15</v>
      </c>
      <c r="G16" s="3">
        <v>2</v>
      </c>
      <c r="H16" s="3" t="s">
        <v>23</v>
      </c>
    </row>
    <row r="17" spans="1:9" x14ac:dyDescent="0.25">
      <c r="A17" s="8">
        <v>1</v>
      </c>
      <c r="B17" s="8">
        <v>11</v>
      </c>
      <c r="C17" s="9">
        <v>45163</v>
      </c>
      <c r="D17" s="10" t="s">
        <v>58</v>
      </c>
      <c r="E17" s="11">
        <v>45168</v>
      </c>
      <c r="F17" s="8" t="s">
        <v>15</v>
      </c>
      <c r="G17" s="8">
        <v>1</v>
      </c>
      <c r="H17" t="s">
        <v>16</v>
      </c>
      <c r="I17">
        <f t="shared" ref="I17:I20" si="1">E17-C17</f>
        <v>5</v>
      </c>
    </row>
    <row r="18" spans="1:9" x14ac:dyDescent="0.25">
      <c r="A18" s="8"/>
      <c r="B18" s="8">
        <v>12</v>
      </c>
      <c r="C18" s="9">
        <v>45132</v>
      </c>
      <c r="D18" s="10" t="s">
        <v>58</v>
      </c>
      <c r="E18" s="11">
        <v>45148</v>
      </c>
      <c r="F18" s="8" t="s">
        <v>15</v>
      </c>
      <c r="G18" s="8">
        <v>1</v>
      </c>
      <c r="I18">
        <f t="shared" si="1"/>
        <v>16</v>
      </c>
    </row>
    <row r="19" spans="1:9" x14ac:dyDescent="0.25">
      <c r="A19" s="8"/>
      <c r="B19" s="8">
        <v>13</v>
      </c>
      <c r="C19" s="9">
        <v>45102</v>
      </c>
      <c r="D19" s="10" t="s">
        <v>58</v>
      </c>
      <c r="E19" s="11">
        <v>45117</v>
      </c>
      <c r="F19" s="8" t="s">
        <v>15</v>
      </c>
      <c r="G19" s="8">
        <v>1</v>
      </c>
      <c r="I19">
        <f t="shared" si="1"/>
        <v>15</v>
      </c>
    </row>
    <row r="20" spans="1:9" x14ac:dyDescent="0.25">
      <c r="A20" s="8"/>
      <c r="B20" s="8">
        <v>14</v>
      </c>
      <c r="C20" s="9">
        <v>45102</v>
      </c>
      <c r="D20" s="10" t="s">
        <v>58</v>
      </c>
      <c r="E20" s="11">
        <v>45168</v>
      </c>
      <c r="F20" s="8"/>
      <c r="G20" s="8">
        <v>1</v>
      </c>
      <c r="I20">
        <f t="shared" si="1"/>
        <v>66</v>
      </c>
    </row>
    <row r="21" spans="1:9" x14ac:dyDescent="0.25">
      <c r="A21">
        <v>1</v>
      </c>
      <c r="B21">
        <v>1</v>
      </c>
      <c r="C21" s="6">
        <v>44044</v>
      </c>
      <c r="D21" s="2" t="s">
        <v>24</v>
      </c>
      <c r="E21" s="1">
        <f>EDATE(C21,2)</f>
        <v>44105</v>
      </c>
      <c r="F21" t="s">
        <v>68</v>
      </c>
      <c r="H21" t="s">
        <v>16</v>
      </c>
      <c r="I21">
        <f t="shared" ref="I21:I28" si="2">E21-C21</f>
        <v>61</v>
      </c>
    </row>
    <row r="22" spans="1:9" x14ac:dyDescent="0.25">
      <c r="A22">
        <v>1</v>
      </c>
      <c r="B22">
        <v>1</v>
      </c>
      <c r="C22" s="6">
        <v>44044</v>
      </c>
      <c r="D22" s="2" t="s">
        <v>24</v>
      </c>
      <c r="E22" s="1">
        <f>E21+7*4</f>
        <v>44133</v>
      </c>
      <c r="F22" t="s">
        <v>68</v>
      </c>
      <c r="H22" t="s">
        <v>16</v>
      </c>
      <c r="I22">
        <f t="shared" si="2"/>
        <v>89</v>
      </c>
    </row>
    <row r="23" spans="1:9" x14ac:dyDescent="0.25">
      <c r="A23">
        <v>1</v>
      </c>
      <c r="B23">
        <v>2</v>
      </c>
      <c r="C23" s="6">
        <v>43515</v>
      </c>
      <c r="D23" s="2" t="s">
        <v>25</v>
      </c>
      <c r="E23" s="1">
        <f>EDATE(C23,2)</f>
        <v>43574</v>
      </c>
      <c r="F23" t="s">
        <v>68</v>
      </c>
      <c r="H23" t="s">
        <v>16</v>
      </c>
      <c r="I23">
        <f t="shared" si="2"/>
        <v>59</v>
      </c>
    </row>
    <row r="24" spans="1:9" x14ac:dyDescent="0.25">
      <c r="A24">
        <v>1</v>
      </c>
      <c r="B24">
        <v>2</v>
      </c>
      <c r="C24" s="6">
        <v>43515</v>
      </c>
      <c r="D24" s="2" t="s">
        <v>25</v>
      </c>
      <c r="E24" s="1">
        <f>E23+7*4</f>
        <v>43602</v>
      </c>
      <c r="F24" t="s">
        <v>68</v>
      </c>
      <c r="H24" t="s">
        <v>16</v>
      </c>
      <c r="I24">
        <f t="shared" si="2"/>
        <v>87</v>
      </c>
    </row>
    <row r="25" spans="1:9" x14ac:dyDescent="0.25">
      <c r="A25">
        <v>1</v>
      </c>
      <c r="B25">
        <v>2</v>
      </c>
      <c r="C25" s="6">
        <v>43515</v>
      </c>
      <c r="D25" s="2" t="s">
        <v>25</v>
      </c>
      <c r="E25" s="1">
        <f>E24+7*4</f>
        <v>43630</v>
      </c>
      <c r="F25" t="s">
        <v>68</v>
      </c>
      <c r="H25" t="s">
        <v>16</v>
      </c>
      <c r="I25">
        <f t="shared" si="2"/>
        <v>115</v>
      </c>
    </row>
    <row r="26" spans="1:9" x14ac:dyDescent="0.25">
      <c r="A26">
        <v>2</v>
      </c>
      <c r="B26">
        <v>3</v>
      </c>
      <c r="C26" s="6">
        <v>44562</v>
      </c>
      <c r="D26" s="2" t="s">
        <v>24</v>
      </c>
      <c r="E26" s="1">
        <v>44566</v>
      </c>
      <c r="F26" t="s">
        <v>68</v>
      </c>
      <c r="H26" t="s">
        <v>18</v>
      </c>
      <c r="I26">
        <f t="shared" si="2"/>
        <v>4</v>
      </c>
    </row>
    <row r="27" spans="1:9" x14ac:dyDescent="0.25">
      <c r="A27">
        <v>2</v>
      </c>
      <c r="B27">
        <v>3</v>
      </c>
      <c r="C27" s="6">
        <v>44562</v>
      </c>
      <c r="D27" s="2" t="s">
        <v>24</v>
      </c>
      <c r="E27" s="1">
        <f>E26+7*2</f>
        <v>44580</v>
      </c>
      <c r="F27" t="s">
        <v>68</v>
      </c>
      <c r="H27" t="s">
        <v>18</v>
      </c>
      <c r="I27">
        <f t="shared" si="2"/>
        <v>18</v>
      </c>
    </row>
    <row r="28" spans="1:9" x14ac:dyDescent="0.25">
      <c r="A28">
        <v>3</v>
      </c>
      <c r="B28">
        <v>4</v>
      </c>
      <c r="C28" s="6">
        <v>41703</v>
      </c>
      <c r="D28" s="2" t="s">
        <v>26</v>
      </c>
      <c r="E28" s="1">
        <v>41730</v>
      </c>
      <c r="F28" t="s">
        <v>68</v>
      </c>
      <c r="H28" t="s">
        <v>20</v>
      </c>
      <c r="I28">
        <f t="shared" si="2"/>
        <v>27</v>
      </c>
    </row>
    <row r="29" spans="1:9" x14ac:dyDescent="0.25">
      <c r="A29">
        <v>3</v>
      </c>
      <c r="B29">
        <v>4</v>
      </c>
      <c r="C29" s="6">
        <v>41703</v>
      </c>
      <c r="D29" s="2" t="s">
        <v>21</v>
      </c>
      <c r="E29" s="1" t="s">
        <v>21</v>
      </c>
      <c r="F29" t="s">
        <v>68</v>
      </c>
      <c r="H29" t="s">
        <v>20</v>
      </c>
    </row>
    <row r="30" spans="1:9" x14ac:dyDescent="0.25">
      <c r="A30">
        <v>4</v>
      </c>
      <c r="B30">
        <v>5</v>
      </c>
      <c r="C30" s="6">
        <v>44379</v>
      </c>
      <c r="D30" s="2" t="s">
        <v>27</v>
      </c>
      <c r="E30" s="1">
        <f>EDATE(C30,5)</f>
        <v>44532</v>
      </c>
      <c r="F30" t="s">
        <v>68</v>
      </c>
      <c r="H30" t="s">
        <v>23</v>
      </c>
      <c r="I30">
        <f>E30-C30</f>
        <v>153</v>
      </c>
    </row>
    <row r="31" spans="1:9" x14ac:dyDescent="0.25">
      <c r="A31" s="3">
        <v>4</v>
      </c>
      <c r="B31" s="3">
        <v>5</v>
      </c>
      <c r="C31" s="7">
        <v>44379</v>
      </c>
      <c r="D31" s="5" t="s">
        <v>21</v>
      </c>
      <c r="E31" s="4" t="s">
        <v>21</v>
      </c>
      <c r="F31" t="s">
        <v>68</v>
      </c>
      <c r="G31" s="3"/>
      <c r="H31" s="3" t="s">
        <v>23</v>
      </c>
    </row>
    <row r="32" spans="1:9" x14ac:dyDescent="0.25">
      <c r="A32">
        <v>1</v>
      </c>
      <c r="B32">
        <v>1</v>
      </c>
      <c r="C32" s="6">
        <v>44044</v>
      </c>
      <c r="D32" s="2" t="s">
        <v>32</v>
      </c>
      <c r="E32" s="1">
        <f>EDATE(C32,2)</f>
        <v>44105</v>
      </c>
      <c r="F32" t="s">
        <v>28</v>
      </c>
      <c r="H32" t="s">
        <v>16</v>
      </c>
      <c r="I32">
        <f t="shared" ref="I32:I48" si="3">E32-C32</f>
        <v>61</v>
      </c>
    </row>
    <row r="33" spans="1:9" x14ac:dyDescent="0.25">
      <c r="A33">
        <v>1</v>
      </c>
      <c r="B33">
        <v>1</v>
      </c>
      <c r="C33" s="6">
        <v>44044</v>
      </c>
      <c r="D33" s="2" t="s">
        <v>32</v>
      </c>
      <c r="E33" s="1">
        <f>E32+7*4</f>
        <v>44133</v>
      </c>
      <c r="F33" t="s">
        <v>28</v>
      </c>
      <c r="H33" t="s">
        <v>16</v>
      </c>
      <c r="I33">
        <f t="shared" si="3"/>
        <v>89</v>
      </c>
    </row>
    <row r="34" spans="1:9" x14ac:dyDescent="0.25">
      <c r="A34">
        <v>1</v>
      </c>
      <c r="B34">
        <v>1</v>
      </c>
      <c r="C34" s="6">
        <v>44044</v>
      </c>
      <c r="D34" s="2" t="s">
        <v>32</v>
      </c>
      <c r="E34" s="1">
        <f>E33+7*4</f>
        <v>44161</v>
      </c>
      <c r="F34" t="s">
        <v>28</v>
      </c>
      <c r="H34" t="s">
        <v>16</v>
      </c>
      <c r="I34">
        <f t="shared" si="3"/>
        <v>117</v>
      </c>
    </row>
    <row r="35" spans="1:9" x14ac:dyDescent="0.25">
      <c r="A35">
        <v>1</v>
      </c>
      <c r="B35">
        <v>1</v>
      </c>
      <c r="C35" s="6">
        <v>44044</v>
      </c>
      <c r="D35" s="2" t="s">
        <v>32</v>
      </c>
      <c r="E35" s="1">
        <f>E34+7*26</f>
        <v>44343</v>
      </c>
      <c r="F35" t="s">
        <v>28</v>
      </c>
      <c r="H35" t="s">
        <v>16</v>
      </c>
      <c r="I35">
        <f t="shared" si="3"/>
        <v>299</v>
      </c>
    </row>
    <row r="36" spans="1:9" x14ac:dyDescent="0.25">
      <c r="A36">
        <v>1</v>
      </c>
      <c r="B36">
        <v>1</v>
      </c>
      <c r="C36" s="6">
        <v>44044</v>
      </c>
      <c r="D36" s="2" t="s">
        <v>32</v>
      </c>
      <c r="E36" s="1">
        <f>E35+7*26</f>
        <v>44525</v>
      </c>
      <c r="F36" t="s">
        <v>28</v>
      </c>
      <c r="H36" t="s">
        <v>16</v>
      </c>
      <c r="I36">
        <f t="shared" si="3"/>
        <v>481</v>
      </c>
    </row>
    <row r="37" spans="1:9" x14ac:dyDescent="0.25">
      <c r="A37">
        <v>1</v>
      </c>
      <c r="B37">
        <v>2</v>
      </c>
      <c r="C37" s="6">
        <v>43515</v>
      </c>
      <c r="D37" s="2" t="s">
        <v>29</v>
      </c>
      <c r="E37" s="1">
        <f>EDATE(C37,2)</f>
        <v>43574</v>
      </c>
      <c r="F37" t="s">
        <v>28</v>
      </c>
      <c r="H37" t="s">
        <v>16</v>
      </c>
      <c r="I37">
        <f t="shared" si="3"/>
        <v>59</v>
      </c>
    </row>
    <row r="38" spans="1:9" x14ac:dyDescent="0.25">
      <c r="A38">
        <v>1</v>
      </c>
      <c r="B38">
        <v>2</v>
      </c>
      <c r="C38" s="6">
        <v>43515</v>
      </c>
      <c r="D38" s="2" t="s">
        <v>29</v>
      </c>
      <c r="E38" s="1">
        <f>E37+7*4</f>
        <v>43602</v>
      </c>
      <c r="F38" t="s">
        <v>28</v>
      </c>
      <c r="H38" t="s">
        <v>16</v>
      </c>
      <c r="I38">
        <f t="shared" si="3"/>
        <v>87</v>
      </c>
    </row>
    <row r="39" spans="1:9" x14ac:dyDescent="0.25">
      <c r="A39">
        <v>1</v>
      </c>
      <c r="B39">
        <v>2</v>
      </c>
      <c r="C39" s="6">
        <v>43515</v>
      </c>
      <c r="D39" s="2" t="s">
        <v>29</v>
      </c>
      <c r="E39" s="1">
        <f>E38+7*4</f>
        <v>43630</v>
      </c>
      <c r="F39" t="s">
        <v>28</v>
      </c>
      <c r="H39" t="s">
        <v>16</v>
      </c>
      <c r="I39">
        <f t="shared" si="3"/>
        <v>115</v>
      </c>
    </row>
    <row r="40" spans="1:9" x14ac:dyDescent="0.25">
      <c r="A40">
        <v>1</v>
      </c>
      <c r="B40">
        <v>2</v>
      </c>
      <c r="C40" s="6">
        <v>43515</v>
      </c>
      <c r="D40" s="2" t="s">
        <v>29</v>
      </c>
      <c r="E40" s="1">
        <f>E39+7*26</f>
        <v>43812</v>
      </c>
      <c r="F40" t="s">
        <v>28</v>
      </c>
      <c r="H40" t="s">
        <v>16</v>
      </c>
      <c r="I40">
        <f t="shared" si="3"/>
        <v>297</v>
      </c>
    </row>
    <row r="41" spans="1:9" x14ac:dyDescent="0.25">
      <c r="A41">
        <v>1</v>
      </c>
      <c r="B41">
        <v>2</v>
      </c>
      <c r="C41" s="6">
        <v>43515</v>
      </c>
      <c r="D41" s="2" t="s">
        <v>29</v>
      </c>
      <c r="E41" s="1">
        <f>E40+7*26</f>
        <v>43994</v>
      </c>
      <c r="F41" t="s">
        <v>28</v>
      </c>
      <c r="H41" t="s">
        <v>16</v>
      </c>
      <c r="I41">
        <f t="shared" si="3"/>
        <v>479</v>
      </c>
    </row>
    <row r="42" spans="1:9" x14ac:dyDescent="0.25">
      <c r="A42">
        <v>2</v>
      </c>
      <c r="B42">
        <v>3</v>
      </c>
      <c r="C42" s="6">
        <v>44562</v>
      </c>
      <c r="D42" s="2" t="s">
        <v>30</v>
      </c>
      <c r="E42" s="1">
        <f>EDATE(C42,2)</f>
        <v>44621</v>
      </c>
      <c r="F42" t="s">
        <v>28</v>
      </c>
      <c r="H42" t="s">
        <v>18</v>
      </c>
      <c r="I42">
        <f t="shared" si="3"/>
        <v>59</v>
      </c>
    </row>
    <row r="43" spans="1:9" x14ac:dyDescent="0.25">
      <c r="A43">
        <v>2</v>
      </c>
      <c r="B43">
        <v>3</v>
      </c>
      <c r="C43" s="6">
        <v>44562</v>
      </c>
      <c r="D43" s="2" t="s">
        <v>30</v>
      </c>
      <c r="E43" s="1">
        <f>E42+7*3</f>
        <v>44642</v>
      </c>
      <c r="F43" t="s">
        <v>28</v>
      </c>
      <c r="H43" t="s">
        <v>18</v>
      </c>
      <c r="I43">
        <f t="shared" si="3"/>
        <v>80</v>
      </c>
    </row>
    <row r="44" spans="1:9" x14ac:dyDescent="0.25">
      <c r="A44">
        <v>2</v>
      </c>
      <c r="B44">
        <v>3</v>
      </c>
      <c r="C44" s="6">
        <v>44562</v>
      </c>
      <c r="D44" s="2" t="s">
        <v>30</v>
      </c>
      <c r="E44" s="1">
        <f>E43+7*5</f>
        <v>44677</v>
      </c>
      <c r="F44" t="s">
        <v>28</v>
      </c>
      <c r="H44" t="s">
        <v>18</v>
      </c>
      <c r="I44">
        <f t="shared" si="3"/>
        <v>115</v>
      </c>
    </row>
    <row r="45" spans="1:9" x14ac:dyDescent="0.25">
      <c r="A45">
        <v>2</v>
      </c>
      <c r="B45">
        <v>3</v>
      </c>
      <c r="C45" s="6">
        <v>44562</v>
      </c>
      <c r="D45" s="2" t="s">
        <v>30</v>
      </c>
      <c r="E45" s="1">
        <f>E44+7*20</f>
        <v>44817</v>
      </c>
      <c r="F45" t="s">
        <v>28</v>
      </c>
      <c r="H45" t="s">
        <v>18</v>
      </c>
      <c r="I45">
        <f t="shared" si="3"/>
        <v>255</v>
      </c>
    </row>
    <row r="46" spans="1:9" x14ac:dyDescent="0.25">
      <c r="A46">
        <v>2</v>
      </c>
      <c r="B46">
        <v>3</v>
      </c>
      <c r="C46" s="6">
        <v>44562</v>
      </c>
      <c r="D46" s="2" t="s">
        <v>30</v>
      </c>
      <c r="E46" s="1">
        <f>E45+7*23</f>
        <v>44978</v>
      </c>
      <c r="F46" t="s">
        <v>28</v>
      </c>
      <c r="H46" t="s">
        <v>18</v>
      </c>
      <c r="I46">
        <f t="shared" si="3"/>
        <v>416</v>
      </c>
    </row>
    <row r="47" spans="1:9" x14ac:dyDescent="0.25">
      <c r="A47">
        <v>3</v>
      </c>
      <c r="B47">
        <v>4</v>
      </c>
      <c r="C47" s="6">
        <v>41703</v>
      </c>
      <c r="D47" s="2" t="s">
        <v>31</v>
      </c>
      <c r="E47" s="1">
        <f>EDATE(C47,2)</f>
        <v>41764</v>
      </c>
      <c r="F47" t="s">
        <v>28</v>
      </c>
      <c r="H47" t="s">
        <v>20</v>
      </c>
      <c r="I47">
        <f t="shared" si="3"/>
        <v>61</v>
      </c>
    </row>
    <row r="48" spans="1:9" x14ac:dyDescent="0.25">
      <c r="A48">
        <v>3</v>
      </c>
      <c r="B48">
        <v>4</v>
      </c>
      <c r="C48" s="6">
        <v>41703</v>
      </c>
      <c r="D48" s="2" t="s">
        <v>31</v>
      </c>
      <c r="E48" s="1">
        <f>E47+7*4</f>
        <v>41792</v>
      </c>
      <c r="F48" t="s">
        <v>28</v>
      </c>
      <c r="H48" t="s">
        <v>20</v>
      </c>
      <c r="I48">
        <f t="shared" si="3"/>
        <v>89</v>
      </c>
    </row>
    <row r="49" spans="1:9" x14ac:dyDescent="0.25">
      <c r="A49">
        <v>3</v>
      </c>
      <c r="B49">
        <v>4</v>
      </c>
      <c r="C49" s="6">
        <v>41703</v>
      </c>
      <c r="D49" s="2" t="s">
        <v>31</v>
      </c>
      <c r="E49" s="1" t="s">
        <v>21</v>
      </c>
      <c r="F49" t="s">
        <v>28</v>
      </c>
      <c r="H49" t="s">
        <v>20</v>
      </c>
    </row>
    <row r="50" spans="1:9" x14ac:dyDescent="0.25">
      <c r="A50">
        <v>4</v>
      </c>
      <c r="B50">
        <v>5</v>
      </c>
      <c r="C50" s="6">
        <v>44379</v>
      </c>
      <c r="D50" s="2" t="s">
        <v>32</v>
      </c>
      <c r="E50" s="1">
        <f>EDATE(C50,4)</f>
        <v>44502</v>
      </c>
      <c r="F50" t="s">
        <v>28</v>
      </c>
      <c r="H50" t="s">
        <v>23</v>
      </c>
      <c r="I50">
        <f>E50-C50</f>
        <v>123</v>
      </c>
    </row>
    <row r="51" spans="1:9" x14ac:dyDescent="0.25">
      <c r="A51" s="3">
        <v>4</v>
      </c>
      <c r="B51" s="3">
        <v>5</v>
      </c>
      <c r="C51" s="7">
        <v>44379</v>
      </c>
      <c r="D51" s="5" t="s">
        <v>21</v>
      </c>
      <c r="E51" s="4" t="s">
        <v>21</v>
      </c>
      <c r="F51" s="3" t="s">
        <v>28</v>
      </c>
      <c r="G51" s="3"/>
      <c r="H51" s="3" t="s">
        <v>23</v>
      </c>
    </row>
    <row r="52" spans="1:9" x14ac:dyDescent="0.25">
      <c r="A52">
        <v>1</v>
      </c>
      <c r="B52">
        <v>1</v>
      </c>
      <c r="C52" s="6">
        <v>44044</v>
      </c>
      <c r="D52" s="2" t="s">
        <v>33</v>
      </c>
      <c r="E52" s="1">
        <f>EDATE(C52,2)</f>
        <v>44105</v>
      </c>
      <c r="F52" t="s">
        <v>34</v>
      </c>
      <c r="H52" t="s">
        <v>16</v>
      </c>
      <c r="I52">
        <f t="shared" ref="I52:I65" si="4">E52-C52</f>
        <v>61</v>
      </c>
    </row>
    <row r="53" spans="1:9" x14ac:dyDescent="0.25">
      <c r="A53">
        <v>1</v>
      </c>
      <c r="B53">
        <v>1</v>
      </c>
      <c r="C53" s="6">
        <v>44044</v>
      </c>
      <c r="D53" s="2" t="s">
        <v>33</v>
      </c>
      <c r="E53" s="1">
        <f>E52+7*4</f>
        <v>44133</v>
      </c>
      <c r="F53" t="s">
        <v>34</v>
      </c>
      <c r="H53" t="s">
        <v>16</v>
      </c>
      <c r="I53">
        <f t="shared" si="4"/>
        <v>89</v>
      </c>
    </row>
    <row r="54" spans="1:9" x14ac:dyDescent="0.25">
      <c r="A54">
        <v>1</v>
      </c>
      <c r="B54">
        <v>1</v>
      </c>
      <c r="C54" s="6">
        <v>44044</v>
      </c>
      <c r="D54" s="2" t="s">
        <v>33</v>
      </c>
      <c r="E54" s="1">
        <f>E53+7*4</f>
        <v>44161</v>
      </c>
      <c r="F54" t="s">
        <v>34</v>
      </c>
      <c r="H54" t="s">
        <v>16</v>
      </c>
      <c r="I54">
        <f t="shared" si="4"/>
        <v>117</v>
      </c>
    </row>
    <row r="55" spans="1:9" x14ac:dyDescent="0.25">
      <c r="A55">
        <v>1</v>
      </c>
      <c r="B55">
        <v>1</v>
      </c>
      <c r="C55" s="6">
        <v>44044</v>
      </c>
      <c r="D55" s="2" t="s">
        <v>33</v>
      </c>
      <c r="E55" s="1">
        <f>E54+7*8</f>
        <v>44217</v>
      </c>
      <c r="F55" t="s">
        <v>34</v>
      </c>
      <c r="H55" t="s">
        <v>16</v>
      </c>
      <c r="I55">
        <f t="shared" si="4"/>
        <v>173</v>
      </c>
    </row>
    <row r="56" spans="1:9" x14ac:dyDescent="0.25">
      <c r="A56">
        <v>1</v>
      </c>
      <c r="B56">
        <v>2</v>
      </c>
      <c r="C56" s="6">
        <v>43515</v>
      </c>
      <c r="D56" s="2" t="s">
        <v>35</v>
      </c>
      <c r="E56" s="1">
        <f>EDATE(C56,2)</f>
        <v>43574</v>
      </c>
      <c r="F56" t="s">
        <v>34</v>
      </c>
      <c r="H56" t="s">
        <v>16</v>
      </c>
      <c r="I56">
        <f t="shared" si="4"/>
        <v>59</v>
      </c>
    </row>
    <row r="57" spans="1:9" x14ac:dyDescent="0.25">
      <c r="A57">
        <v>1</v>
      </c>
      <c r="B57">
        <v>2</v>
      </c>
      <c r="C57" s="6">
        <v>43515</v>
      </c>
      <c r="D57" s="2" t="s">
        <v>35</v>
      </c>
      <c r="E57" s="1">
        <f>E56+7*8</f>
        <v>43630</v>
      </c>
      <c r="F57" t="s">
        <v>34</v>
      </c>
      <c r="H57" t="s">
        <v>16</v>
      </c>
      <c r="I57">
        <f t="shared" si="4"/>
        <v>115</v>
      </c>
    </row>
    <row r="58" spans="1:9" x14ac:dyDescent="0.25">
      <c r="A58">
        <v>1</v>
      </c>
      <c r="B58">
        <v>2</v>
      </c>
      <c r="C58" s="6">
        <v>43515</v>
      </c>
      <c r="D58" s="2" t="s">
        <v>35</v>
      </c>
      <c r="E58" s="1">
        <f>E57+7*32</f>
        <v>43854</v>
      </c>
      <c r="F58" t="s">
        <v>34</v>
      </c>
      <c r="H58" t="s">
        <v>16</v>
      </c>
      <c r="I58">
        <f t="shared" si="4"/>
        <v>339</v>
      </c>
    </row>
    <row r="59" spans="1:9" x14ac:dyDescent="0.25">
      <c r="A59">
        <v>2</v>
      </c>
      <c r="B59">
        <v>3</v>
      </c>
      <c r="C59" s="6">
        <v>44562</v>
      </c>
      <c r="D59" s="2" t="s">
        <v>36</v>
      </c>
      <c r="E59" s="1">
        <f>EDATE(C59,2)</f>
        <v>44621</v>
      </c>
      <c r="F59" t="s">
        <v>34</v>
      </c>
      <c r="H59" t="s">
        <v>18</v>
      </c>
      <c r="I59">
        <f t="shared" si="4"/>
        <v>59</v>
      </c>
    </row>
    <row r="60" spans="1:9" x14ac:dyDescent="0.25">
      <c r="A60">
        <v>2</v>
      </c>
      <c r="B60">
        <v>3</v>
      </c>
      <c r="C60" s="6">
        <v>44562</v>
      </c>
      <c r="D60" s="2" t="s">
        <v>36</v>
      </c>
      <c r="E60" s="1">
        <f>E59+7*3</f>
        <v>44642</v>
      </c>
      <c r="F60" t="s">
        <v>34</v>
      </c>
      <c r="H60" t="s">
        <v>18</v>
      </c>
      <c r="I60">
        <f t="shared" si="4"/>
        <v>80</v>
      </c>
    </row>
    <row r="61" spans="1:9" x14ac:dyDescent="0.25">
      <c r="A61">
        <v>2</v>
      </c>
      <c r="B61">
        <v>3</v>
      </c>
      <c r="C61" s="6">
        <v>44562</v>
      </c>
      <c r="D61" s="2" t="s">
        <v>36</v>
      </c>
      <c r="E61" s="1">
        <f>E60+7*5</f>
        <v>44677</v>
      </c>
      <c r="F61" t="s">
        <v>34</v>
      </c>
      <c r="H61" t="s">
        <v>18</v>
      </c>
      <c r="I61">
        <f t="shared" si="4"/>
        <v>115</v>
      </c>
    </row>
    <row r="62" spans="1:9" x14ac:dyDescent="0.25">
      <c r="A62">
        <v>2</v>
      </c>
      <c r="B62">
        <v>3</v>
      </c>
      <c r="C62" s="6">
        <v>44562</v>
      </c>
      <c r="D62" s="2" t="s">
        <v>36</v>
      </c>
      <c r="E62" s="1">
        <f>E61+7*20</f>
        <v>44817</v>
      </c>
      <c r="F62" t="s">
        <v>34</v>
      </c>
      <c r="H62" t="s">
        <v>18</v>
      </c>
      <c r="I62">
        <f t="shared" si="4"/>
        <v>255</v>
      </c>
    </row>
    <row r="63" spans="1:9" x14ac:dyDescent="0.25">
      <c r="A63">
        <v>2</v>
      </c>
      <c r="B63">
        <v>3</v>
      </c>
      <c r="C63" s="6">
        <v>44562</v>
      </c>
      <c r="D63" s="2" t="s">
        <v>36</v>
      </c>
      <c r="E63" s="1">
        <f>E62+7*23</f>
        <v>44978</v>
      </c>
      <c r="F63" t="s">
        <v>34</v>
      </c>
      <c r="H63" t="s">
        <v>18</v>
      </c>
      <c r="I63">
        <f t="shared" si="4"/>
        <v>416</v>
      </c>
    </row>
    <row r="64" spans="1:9" x14ac:dyDescent="0.25">
      <c r="A64">
        <v>3</v>
      </c>
      <c r="B64">
        <v>4</v>
      </c>
      <c r="C64" s="6">
        <v>41703</v>
      </c>
      <c r="D64" s="2" t="s">
        <v>37</v>
      </c>
      <c r="E64" s="1">
        <f>EDATE(C64,2)</f>
        <v>41764</v>
      </c>
      <c r="F64" t="s">
        <v>34</v>
      </c>
      <c r="H64" t="s">
        <v>20</v>
      </c>
      <c r="I64">
        <f t="shared" si="4"/>
        <v>61</v>
      </c>
    </row>
    <row r="65" spans="1:9" x14ac:dyDescent="0.25">
      <c r="A65">
        <v>3</v>
      </c>
      <c r="B65">
        <v>4</v>
      </c>
      <c r="C65" s="6">
        <v>41703</v>
      </c>
      <c r="D65" s="2" t="s">
        <v>37</v>
      </c>
      <c r="E65" s="1">
        <f>E64+7*4</f>
        <v>41792</v>
      </c>
      <c r="F65" t="s">
        <v>34</v>
      </c>
      <c r="H65" t="s">
        <v>20</v>
      </c>
      <c r="I65">
        <f t="shared" si="4"/>
        <v>89</v>
      </c>
    </row>
    <row r="66" spans="1:9" x14ac:dyDescent="0.25">
      <c r="A66">
        <v>3</v>
      </c>
      <c r="B66">
        <v>4</v>
      </c>
      <c r="C66" s="6">
        <v>41703</v>
      </c>
      <c r="D66" s="2" t="s">
        <v>37</v>
      </c>
      <c r="E66" s="1" t="s">
        <v>21</v>
      </c>
      <c r="F66" t="s">
        <v>34</v>
      </c>
      <c r="H66" t="s">
        <v>20</v>
      </c>
    </row>
    <row r="67" spans="1:9" x14ac:dyDescent="0.25">
      <c r="A67">
        <v>4</v>
      </c>
      <c r="B67">
        <v>5</v>
      </c>
      <c r="C67" s="6">
        <v>44379</v>
      </c>
      <c r="D67" s="2" t="s">
        <v>38</v>
      </c>
      <c r="E67" s="1">
        <f>EDATE(C67,4)</f>
        <v>44502</v>
      </c>
      <c r="F67" t="s">
        <v>34</v>
      </c>
      <c r="H67" t="s">
        <v>23</v>
      </c>
      <c r="I67">
        <f>E67-C67</f>
        <v>123</v>
      </c>
    </row>
    <row r="68" spans="1:9" x14ac:dyDescent="0.25">
      <c r="A68" s="3">
        <v>4</v>
      </c>
      <c r="B68" s="3">
        <v>5</v>
      </c>
      <c r="C68" s="7">
        <v>44379</v>
      </c>
      <c r="D68" s="5" t="s">
        <v>21</v>
      </c>
      <c r="E68" s="4" t="s">
        <v>21</v>
      </c>
      <c r="F68" s="3" t="s">
        <v>34</v>
      </c>
      <c r="G68" s="3"/>
      <c r="H68" s="3" t="s">
        <v>23</v>
      </c>
    </row>
    <row r="69" spans="1:9" x14ac:dyDescent="0.25">
      <c r="A69">
        <v>1</v>
      </c>
      <c r="B69">
        <v>1</v>
      </c>
      <c r="C69" s="6">
        <v>44044</v>
      </c>
      <c r="D69" s="2" t="s">
        <v>39</v>
      </c>
      <c r="E69" s="1">
        <f>EDATE(C69,2)</f>
        <v>44105</v>
      </c>
      <c r="F69" t="s">
        <v>40</v>
      </c>
      <c r="H69" t="s">
        <v>16</v>
      </c>
      <c r="I69">
        <f t="shared" ref="I69:I82" si="5">E69-C69</f>
        <v>61</v>
      </c>
    </row>
    <row r="70" spans="1:9" x14ac:dyDescent="0.25">
      <c r="A70">
        <v>1</v>
      </c>
      <c r="B70">
        <v>1</v>
      </c>
      <c r="C70" s="6">
        <v>44044</v>
      </c>
      <c r="D70" s="2" t="s">
        <v>39</v>
      </c>
      <c r="E70" s="1">
        <f>E69+7*4</f>
        <v>44133</v>
      </c>
      <c r="F70" t="s">
        <v>40</v>
      </c>
      <c r="H70" t="s">
        <v>16</v>
      </c>
      <c r="I70">
        <f t="shared" si="5"/>
        <v>89</v>
      </c>
    </row>
    <row r="71" spans="1:9" x14ac:dyDescent="0.25">
      <c r="A71">
        <v>1</v>
      </c>
      <c r="B71">
        <v>1</v>
      </c>
      <c r="C71" s="6">
        <v>44044</v>
      </c>
      <c r="D71" s="2" t="s">
        <v>39</v>
      </c>
      <c r="E71" s="1">
        <f>E70+7*4</f>
        <v>44161</v>
      </c>
      <c r="F71" t="s">
        <v>40</v>
      </c>
      <c r="H71" t="s">
        <v>16</v>
      </c>
      <c r="I71">
        <f t="shared" si="5"/>
        <v>117</v>
      </c>
    </row>
    <row r="72" spans="1:9" x14ac:dyDescent="0.25">
      <c r="A72">
        <v>1</v>
      </c>
      <c r="B72">
        <v>1</v>
      </c>
      <c r="C72" s="6">
        <v>44044</v>
      </c>
      <c r="D72" s="2" t="s">
        <v>39</v>
      </c>
      <c r="E72" s="1">
        <f>E71+7*8</f>
        <v>44217</v>
      </c>
      <c r="F72" t="s">
        <v>40</v>
      </c>
      <c r="H72" t="s">
        <v>16</v>
      </c>
      <c r="I72">
        <f t="shared" si="5"/>
        <v>173</v>
      </c>
    </row>
    <row r="73" spans="1:9" x14ac:dyDescent="0.25">
      <c r="A73">
        <v>1</v>
      </c>
      <c r="B73">
        <v>2</v>
      </c>
      <c r="C73" s="6">
        <v>43515</v>
      </c>
      <c r="D73" s="2" t="s">
        <v>41</v>
      </c>
      <c r="E73" s="1">
        <f>EDATE(C73,2)</f>
        <v>43574</v>
      </c>
      <c r="F73" t="s">
        <v>40</v>
      </c>
      <c r="H73" t="s">
        <v>16</v>
      </c>
      <c r="I73">
        <f t="shared" si="5"/>
        <v>59</v>
      </c>
    </row>
    <row r="74" spans="1:9" x14ac:dyDescent="0.25">
      <c r="A74">
        <v>1</v>
      </c>
      <c r="B74">
        <v>2</v>
      </c>
      <c r="C74" s="6">
        <v>43515</v>
      </c>
      <c r="D74" s="2" t="s">
        <v>41</v>
      </c>
      <c r="E74" s="1">
        <f>E73+7*4</f>
        <v>43602</v>
      </c>
      <c r="F74" t="s">
        <v>40</v>
      </c>
      <c r="H74" t="s">
        <v>16</v>
      </c>
      <c r="I74">
        <f t="shared" si="5"/>
        <v>87</v>
      </c>
    </row>
    <row r="75" spans="1:9" x14ac:dyDescent="0.25">
      <c r="A75">
        <v>1</v>
      </c>
      <c r="B75">
        <v>2</v>
      </c>
      <c r="C75" s="6">
        <v>43515</v>
      </c>
      <c r="D75" s="2" t="s">
        <v>41</v>
      </c>
      <c r="E75" s="1">
        <f>E74+7*4</f>
        <v>43630</v>
      </c>
      <c r="F75" t="s">
        <v>40</v>
      </c>
      <c r="H75" t="s">
        <v>16</v>
      </c>
      <c r="I75">
        <f t="shared" si="5"/>
        <v>115</v>
      </c>
    </row>
    <row r="76" spans="1:9" x14ac:dyDescent="0.25">
      <c r="A76">
        <v>1</v>
      </c>
      <c r="B76">
        <v>2</v>
      </c>
      <c r="C76" s="6">
        <v>43515</v>
      </c>
      <c r="D76" s="2" t="s">
        <v>41</v>
      </c>
      <c r="E76" s="1">
        <f>E75+7*8</f>
        <v>43686</v>
      </c>
      <c r="F76" t="s">
        <v>40</v>
      </c>
      <c r="H76" t="s">
        <v>16</v>
      </c>
      <c r="I76">
        <f t="shared" si="5"/>
        <v>171</v>
      </c>
    </row>
    <row r="77" spans="1:9" x14ac:dyDescent="0.25">
      <c r="A77">
        <v>2</v>
      </c>
      <c r="B77">
        <v>3</v>
      </c>
      <c r="C77" s="6">
        <v>44562</v>
      </c>
      <c r="D77" s="2" t="s">
        <v>42</v>
      </c>
      <c r="E77" s="1">
        <f>EDATE(C77,3)</f>
        <v>44652</v>
      </c>
      <c r="F77" t="s">
        <v>40</v>
      </c>
      <c r="H77" t="s">
        <v>18</v>
      </c>
      <c r="I77">
        <f t="shared" si="5"/>
        <v>90</v>
      </c>
    </row>
    <row r="78" spans="1:9" x14ac:dyDescent="0.25">
      <c r="A78">
        <v>2</v>
      </c>
      <c r="B78">
        <v>3</v>
      </c>
      <c r="C78" s="6">
        <v>44562</v>
      </c>
      <c r="D78" s="2" t="s">
        <v>42</v>
      </c>
      <c r="E78" s="1">
        <f>E77+7*5</f>
        <v>44687</v>
      </c>
      <c r="F78" t="s">
        <v>40</v>
      </c>
      <c r="H78" t="s">
        <v>18</v>
      </c>
      <c r="I78">
        <f t="shared" si="5"/>
        <v>125</v>
      </c>
    </row>
    <row r="79" spans="1:9" x14ac:dyDescent="0.25">
      <c r="A79">
        <v>2</v>
      </c>
      <c r="B79">
        <v>3</v>
      </c>
      <c r="C79" s="6">
        <v>44562</v>
      </c>
      <c r="D79" s="2" t="s">
        <v>42</v>
      </c>
      <c r="E79" s="1">
        <f>E78+7*2</f>
        <v>44701</v>
      </c>
      <c r="F79" t="s">
        <v>40</v>
      </c>
      <c r="H79" t="s">
        <v>18</v>
      </c>
      <c r="I79">
        <f t="shared" si="5"/>
        <v>139</v>
      </c>
    </row>
    <row r="80" spans="1:9" x14ac:dyDescent="0.25">
      <c r="A80">
        <v>2</v>
      </c>
      <c r="B80">
        <v>3</v>
      </c>
      <c r="C80" s="6">
        <v>44562</v>
      </c>
      <c r="D80" s="2" t="s">
        <v>42</v>
      </c>
      <c r="E80" s="1">
        <f>E79+7*10</f>
        <v>44771</v>
      </c>
      <c r="F80" t="s">
        <v>40</v>
      </c>
      <c r="H80" t="s">
        <v>18</v>
      </c>
      <c r="I80">
        <f t="shared" si="5"/>
        <v>209</v>
      </c>
    </row>
    <row r="81" spans="1:9" x14ac:dyDescent="0.25">
      <c r="A81">
        <v>3</v>
      </c>
      <c r="B81">
        <v>4</v>
      </c>
      <c r="C81" s="6">
        <v>41703</v>
      </c>
      <c r="D81" s="2" t="s">
        <v>43</v>
      </c>
      <c r="E81" s="1">
        <f>EDATE(C81,2)</f>
        <v>41764</v>
      </c>
      <c r="F81" t="s">
        <v>40</v>
      </c>
      <c r="H81" t="s">
        <v>20</v>
      </c>
      <c r="I81">
        <f t="shared" si="5"/>
        <v>61</v>
      </c>
    </row>
    <row r="82" spans="1:9" x14ac:dyDescent="0.25">
      <c r="A82">
        <v>3</v>
      </c>
      <c r="B82">
        <v>4</v>
      </c>
      <c r="C82" s="6">
        <v>41703</v>
      </c>
      <c r="D82" s="2" t="s">
        <v>43</v>
      </c>
      <c r="E82" s="1">
        <f>E81+7*4</f>
        <v>41792</v>
      </c>
      <c r="F82" t="s">
        <v>40</v>
      </c>
      <c r="H82" t="s">
        <v>20</v>
      </c>
      <c r="I82">
        <f t="shared" si="5"/>
        <v>89</v>
      </c>
    </row>
    <row r="83" spans="1:9" x14ac:dyDescent="0.25">
      <c r="A83">
        <v>3</v>
      </c>
      <c r="B83">
        <v>4</v>
      </c>
      <c r="C83" s="6">
        <v>41703</v>
      </c>
      <c r="D83" s="2" t="s">
        <v>21</v>
      </c>
      <c r="E83" s="1" t="s">
        <v>21</v>
      </c>
      <c r="F83" t="s">
        <v>40</v>
      </c>
      <c r="H83" t="s">
        <v>20</v>
      </c>
    </row>
    <row r="84" spans="1:9" x14ac:dyDescent="0.25">
      <c r="A84">
        <v>4</v>
      </c>
      <c r="B84">
        <v>5</v>
      </c>
      <c r="C84" s="6">
        <v>44379</v>
      </c>
      <c r="D84" s="2" t="s">
        <v>43</v>
      </c>
      <c r="E84" s="1">
        <f>EDATE(C84,1)</f>
        <v>44410</v>
      </c>
      <c r="F84" t="s">
        <v>40</v>
      </c>
      <c r="H84" t="s">
        <v>23</v>
      </c>
      <c r="I84">
        <f>E84-C84</f>
        <v>31</v>
      </c>
    </row>
    <row r="85" spans="1:9" x14ac:dyDescent="0.25">
      <c r="A85" s="3">
        <v>4</v>
      </c>
      <c r="B85" s="3">
        <v>5</v>
      </c>
      <c r="C85" s="7">
        <v>44379</v>
      </c>
      <c r="D85" s="5" t="s">
        <v>21</v>
      </c>
      <c r="E85" s="4" t="s">
        <v>21</v>
      </c>
      <c r="F85" s="3" t="s">
        <v>40</v>
      </c>
      <c r="G85" s="3"/>
      <c r="H85" s="3" t="s">
        <v>23</v>
      </c>
    </row>
    <row r="86" spans="1:9" x14ac:dyDescent="0.25">
      <c r="A86">
        <v>1</v>
      </c>
      <c r="B86">
        <v>1</v>
      </c>
      <c r="C86" s="6">
        <v>44044</v>
      </c>
      <c r="D86" s="2" t="s">
        <v>44</v>
      </c>
      <c r="E86" s="1">
        <f>EDATE(C86,2)</f>
        <v>44105</v>
      </c>
      <c r="F86" t="s">
        <v>45</v>
      </c>
      <c r="H86" t="s">
        <v>16</v>
      </c>
      <c r="I86">
        <f t="shared" ref="I86:I99" si="6">E86-C86</f>
        <v>61</v>
      </c>
    </row>
    <row r="87" spans="1:9" x14ac:dyDescent="0.25">
      <c r="A87">
        <v>1</v>
      </c>
      <c r="B87">
        <v>1</v>
      </c>
      <c r="C87" s="6">
        <v>44044</v>
      </c>
      <c r="D87" s="2" t="s">
        <v>44</v>
      </c>
      <c r="E87" s="1">
        <f>E86+7*4</f>
        <v>44133</v>
      </c>
      <c r="F87" t="s">
        <v>45</v>
      </c>
      <c r="H87" t="s">
        <v>16</v>
      </c>
      <c r="I87">
        <f t="shared" si="6"/>
        <v>89</v>
      </c>
    </row>
    <row r="88" spans="1:9" x14ac:dyDescent="0.25">
      <c r="A88">
        <v>1</v>
      </c>
      <c r="B88">
        <v>1</v>
      </c>
      <c r="C88" s="6">
        <v>44044</v>
      </c>
      <c r="D88" s="2" t="s">
        <v>44</v>
      </c>
      <c r="E88" s="1">
        <f>E87+7*4</f>
        <v>44161</v>
      </c>
      <c r="F88" t="s">
        <v>45</v>
      </c>
      <c r="H88" t="s">
        <v>16</v>
      </c>
      <c r="I88">
        <f t="shared" si="6"/>
        <v>117</v>
      </c>
    </row>
    <row r="89" spans="1:9" x14ac:dyDescent="0.25">
      <c r="A89">
        <v>1</v>
      </c>
      <c r="B89">
        <v>1</v>
      </c>
      <c r="C89" s="6">
        <v>44044</v>
      </c>
      <c r="D89" s="2" t="s">
        <v>44</v>
      </c>
      <c r="E89" s="1">
        <f>E88+7*26</f>
        <v>44343</v>
      </c>
      <c r="F89" t="s">
        <v>45</v>
      </c>
      <c r="H89" t="s">
        <v>16</v>
      </c>
      <c r="I89">
        <f t="shared" si="6"/>
        <v>299</v>
      </c>
    </row>
    <row r="90" spans="1:9" x14ac:dyDescent="0.25">
      <c r="A90">
        <v>1</v>
      </c>
      <c r="B90">
        <v>2</v>
      </c>
      <c r="C90" s="6">
        <v>43515</v>
      </c>
      <c r="D90" s="2" t="s">
        <v>46</v>
      </c>
      <c r="E90" s="1">
        <f>EDATE(C90,2)</f>
        <v>43574</v>
      </c>
      <c r="F90" t="s">
        <v>45</v>
      </c>
      <c r="H90" t="s">
        <v>16</v>
      </c>
      <c r="I90">
        <f t="shared" si="6"/>
        <v>59</v>
      </c>
    </row>
    <row r="91" spans="1:9" x14ac:dyDescent="0.25">
      <c r="A91">
        <v>1</v>
      </c>
      <c r="B91">
        <v>2</v>
      </c>
      <c r="C91" s="6">
        <v>43515</v>
      </c>
      <c r="D91" s="2" t="s">
        <v>46</v>
      </c>
      <c r="E91" s="1">
        <f>E90+7*4</f>
        <v>43602</v>
      </c>
      <c r="F91" t="s">
        <v>45</v>
      </c>
      <c r="H91" t="s">
        <v>16</v>
      </c>
      <c r="I91">
        <f t="shared" si="6"/>
        <v>87</v>
      </c>
    </row>
    <row r="92" spans="1:9" x14ac:dyDescent="0.25">
      <c r="A92">
        <v>1</v>
      </c>
      <c r="B92">
        <v>2</v>
      </c>
      <c r="C92" s="6">
        <v>43515</v>
      </c>
      <c r="D92" s="2" t="s">
        <v>46</v>
      </c>
      <c r="E92" s="1">
        <f>E91+7*4</f>
        <v>43630</v>
      </c>
      <c r="F92" t="s">
        <v>45</v>
      </c>
      <c r="H92" t="s">
        <v>16</v>
      </c>
      <c r="I92">
        <f t="shared" si="6"/>
        <v>115</v>
      </c>
    </row>
    <row r="93" spans="1:9" x14ac:dyDescent="0.25">
      <c r="A93">
        <v>1</v>
      </c>
      <c r="B93">
        <v>2</v>
      </c>
      <c r="C93" s="6">
        <v>43515</v>
      </c>
      <c r="D93" s="2" t="s">
        <v>46</v>
      </c>
      <c r="E93" s="1">
        <f>E92+7*26</f>
        <v>43812</v>
      </c>
      <c r="F93" t="s">
        <v>45</v>
      </c>
      <c r="H93" t="s">
        <v>16</v>
      </c>
      <c r="I93">
        <f t="shared" si="6"/>
        <v>297</v>
      </c>
    </row>
    <row r="94" spans="1:9" x14ac:dyDescent="0.25">
      <c r="A94">
        <v>2</v>
      </c>
      <c r="B94">
        <v>3</v>
      </c>
      <c r="C94" s="6">
        <v>44562</v>
      </c>
      <c r="D94" s="2" t="s">
        <v>47</v>
      </c>
      <c r="E94" s="1">
        <f>EDATE(C94,1)</f>
        <v>44593</v>
      </c>
      <c r="F94" t="s">
        <v>45</v>
      </c>
      <c r="H94" t="s">
        <v>18</v>
      </c>
      <c r="I94">
        <f t="shared" si="6"/>
        <v>31</v>
      </c>
    </row>
    <row r="95" spans="1:9" x14ac:dyDescent="0.25">
      <c r="A95">
        <v>2</v>
      </c>
      <c r="B95">
        <v>3</v>
      </c>
      <c r="C95" s="6">
        <v>44562</v>
      </c>
      <c r="D95" s="2" t="s">
        <v>47</v>
      </c>
      <c r="E95" s="1">
        <f>E94+7*5</f>
        <v>44628</v>
      </c>
      <c r="F95" t="s">
        <v>45</v>
      </c>
      <c r="H95" t="s">
        <v>18</v>
      </c>
      <c r="I95">
        <f t="shared" si="6"/>
        <v>66</v>
      </c>
    </row>
    <row r="96" spans="1:9" x14ac:dyDescent="0.25">
      <c r="A96">
        <v>2</v>
      </c>
      <c r="B96">
        <v>3</v>
      </c>
      <c r="C96" s="6">
        <v>44562</v>
      </c>
      <c r="D96" s="2" t="s">
        <v>47</v>
      </c>
      <c r="E96" s="1">
        <f>E95+7*2</f>
        <v>44642</v>
      </c>
      <c r="F96" t="s">
        <v>45</v>
      </c>
      <c r="H96" t="s">
        <v>18</v>
      </c>
      <c r="I96">
        <f t="shared" si="6"/>
        <v>80</v>
      </c>
    </row>
    <row r="97" spans="1:9" x14ac:dyDescent="0.25">
      <c r="A97">
        <v>2</v>
      </c>
      <c r="B97">
        <v>3</v>
      </c>
      <c r="C97" s="6">
        <v>44562</v>
      </c>
      <c r="D97" s="2" t="s">
        <v>47</v>
      </c>
      <c r="E97" s="1">
        <f>E96+7*20</f>
        <v>44782</v>
      </c>
      <c r="F97" t="s">
        <v>45</v>
      </c>
      <c r="H97" t="s">
        <v>18</v>
      </c>
      <c r="I97">
        <f t="shared" si="6"/>
        <v>220</v>
      </c>
    </row>
    <row r="98" spans="1:9" x14ac:dyDescent="0.25">
      <c r="A98">
        <v>3</v>
      </c>
      <c r="B98">
        <v>4</v>
      </c>
      <c r="C98" s="6">
        <v>41703</v>
      </c>
      <c r="D98" s="2" t="s">
        <v>48</v>
      </c>
      <c r="E98" s="1">
        <f>EDATE(C98,2)</f>
        <v>41764</v>
      </c>
      <c r="F98" t="s">
        <v>45</v>
      </c>
      <c r="H98" t="s">
        <v>20</v>
      </c>
      <c r="I98">
        <f t="shared" si="6"/>
        <v>61</v>
      </c>
    </row>
    <row r="99" spans="1:9" x14ac:dyDescent="0.25">
      <c r="A99">
        <v>3</v>
      </c>
      <c r="B99">
        <v>4</v>
      </c>
      <c r="C99" s="6">
        <v>41703</v>
      </c>
      <c r="D99" s="2" t="s">
        <v>48</v>
      </c>
      <c r="E99" s="1">
        <f>E98+7*4</f>
        <v>41792</v>
      </c>
      <c r="F99" t="s">
        <v>45</v>
      </c>
      <c r="H99" t="s">
        <v>20</v>
      </c>
      <c r="I99">
        <f t="shared" si="6"/>
        <v>89</v>
      </c>
    </row>
    <row r="100" spans="1:9" x14ac:dyDescent="0.25">
      <c r="A100">
        <v>3</v>
      </c>
      <c r="B100">
        <v>4</v>
      </c>
      <c r="C100" s="6">
        <v>41703</v>
      </c>
      <c r="D100" s="2" t="s">
        <v>21</v>
      </c>
      <c r="E100" s="1" t="s">
        <v>21</v>
      </c>
      <c r="F100" t="s">
        <v>45</v>
      </c>
      <c r="H100" t="s">
        <v>20</v>
      </c>
    </row>
    <row r="101" spans="1:9" x14ac:dyDescent="0.25">
      <c r="A101">
        <v>4</v>
      </c>
      <c r="B101">
        <v>5</v>
      </c>
      <c r="C101" s="6">
        <v>44379</v>
      </c>
      <c r="D101" s="2" t="s">
        <v>49</v>
      </c>
      <c r="E101" s="1">
        <f>EDATE(C101,1)</f>
        <v>44410</v>
      </c>
      <c r="F101" t="s">
        <v>45</v>
      </c>
      <c r="H101" t="s">
        <v>23</v>
      </c>
      <c r="I101">
        <f>E101-C101</f>
        <v>31</v>
      </c>
    </row>
    <row r="102" spans="1:9" x14ac:dyDescent="0.25">
      <c r="A102" s="3">
        <v>4</v>
      </c>
      <c r="B102" s="3">
        <v>5</v>
      </c>
      <c r="C102" s="7">
        <v>44379</v>
      </c>
      <c r="D102" s="5" t="s">
        <v>21</v>
      </c>
      <c r="E102" s="4" t="s">
        <v>21</v>
      </c>
      <c r="F102" s="3" t="s">
        <v>45</v>
      </c>
      <c r="G102" s="3"/>
      <c r="H102" s="3" t="s">
        <v>23</v>
      </c>
    </row>
    <row r="103" spans="1:9" x14ac:dyDescent="0.25">
      <c r="A103">
        <v>1</v>
      </c>
      <c r="B103">
        <v>1</v>
      </c>
      <c r="C103" s="6">
        <v>44044</v>
      </c>
      <c r="D103" s="2" t="s">
        <v>14</v>
      </c>
      <c r="E103" s="1">
        <f>EDATE(C103,12)</f>
        <v>44409</v>
      </c>
      <c r="F103" t="s">
        <v>50</v>
      </c>
      <c r="H103" t="s">
        <v>16</v>
      </c>
      <c r="I103">
        <f t="shared" ref="I103:I109" si="7">E103-C103</f>
        <v>365</v>
      </c>
    </row>
    <row r="104" spans="1:9" x14ac:dyDescent="0.25">
      <c r="A104">
        <v>1</v>
      </c>
      <c r="B104">
        <v>1</v>
      </c>
      <c r="C104" s="6">
        <v>44044</v>
      </c>
      <c r="D104" s="2" t="s">
        <v>14</v>
      </c>
      <c r="E104" s="1">
        <f>E103+7*4</f>
        <v>44437</v>
      </c>
      <c r="F104" t="s">
        <v>50</v>
      </c>
      <c r="H104" t="s">
        <v>16</v>
      </c>
      <c r="I104">
        <f t="shared" si="7"/>
        <v>393</v>
      </c>
    </row>
    <row r="105" spans="1:9" x14ac:dyDescent="0.25">
      <c r="A105">
        <v>1</v>
      </c>
      <c r="B105">
        <v>2</v>
      </c>
      <c r="C105" s="6">
        <v>43515</v>
      </c>
      <c r="D105" s="2" t="s">
        <v>46</v>
      </c>
      <c r="E105" s="1">
        <f>EDATE(C105,12)</f>
        <v>43880</v>
      </c>
      <c r="F105" t="s">
        <v>50</v>
      </c>
      <c r="H105" t="s">
        <v>16</v>
      </c>
      <c r="I105">
        <f t="shared" si="7"/>
        <v>365</v>
      </c>
    </row>
    <row r="106" spans="1:9" x14ac:dyDescent="0.25">
      <c r="A106">
        <v>1</v>
      </c>
      <c r="B106">
        <v>2</v>
      </c>
      <c r="C106" s="6">
        <v>43515</v>
      </c>
      <c r="D106" s="2" t="s">
        <v>46</v>
      </c>
      <c r="E106" s="1">
        <f>E105+7*4</f>
        <v>43908</v>
      </c>
      <c r="F106" t="s">
        <v>50</v>
      </c>
      <c r="H106" t="s">
        <v>16</v>
      </c>
      <c r="I106">
        <f t="shared" si="7"/>
        <v>393</v>
      </c>
    </row>
    <row r="107" spans="1:9" x14ac:dyDescent="0.25">
      <c r="A107">
        <v>2</v>
      </c>
      <c r="B107">
        <v>3</v>
      </c>
      <c r="C107" s="6">
        <v>44562</v>
      </c>
      <c r="D107" s="2" t="s">
        <v>14</v>
      </c>
      <c r="E107" s="1">
        <f>EDATE(C107,13)</f>
        <v>44958</v>
      </c>
      <c r="F107" t="s">
        <v>50</v>
      </c>
      <c r="H107" t="s">
        <v>18</v>
      </c>
      <c r="I107">
        <f t="shared" si="7"/>
        <v>396</v>
      </c>
    </row>
    <row r="108" spans="1:9" x14ac:dyDescent="0.25">
      <c r="A108">
        <v>2</v>
      </c>
      <c r="B108">
        <v>3</v>
      </c>
      <c r="C108" s="6">
        <v>44562</v>
      </c>
      <c r="D108" s="2" t="s">
        <v>14</v>
      </c>
      <c r="E108" s="1">
        <f>E107+7*5</f>
        <v>44993</v>
      </c>
      <c r="F108" t="s">
        <v>50</v>
      </c>
      <c r="H108" t="s">
        <v>18</v>
      </c>
      <c r="I108">
        <f t="shared" si="7"/>
        <v>431</v>
      </c>
    </row>
    <row r="109" spans="1:9" x14ac:dyDescent="0.25">
      <c r="A109">
        <v>3</v>
      </c>
      <c r="B109">
        <v>4</v>
      </c>
      <c r="C109" s="6">
        <v>41703</v>
      </c>
      <c r="D109" s="2" t="s">
        <v>14</v>
      </c>
      <c r="E109" s="1">
        <f>EDATE(C109,12)</f>
        <v>42068</v>
      </c>
      <c r="F109" t="s">
        <v>50</v>
      </c>
      <c r="H109" t="s">
        <v>20</v>
      </c>
      <c r="I109">
        <f t="shared" si="7"/>
        <v>365</v>
      </c>
    </row>
    <row r="110" spans="1:9" x14ac:dyDescent="0.25">
      <c r="A110">
        <v>3</v>
      </c>
      <c r="B110">
        <v>4</v>
      </c>
      <c r="C110" s="6">
        <v>41703</v>
      </c>
      <c r="D110" s="2" t="s">
        <v>21</v>
      </c>
      <c r="E110" s="1" t="s">
        <v>21</v>
      </c>
      <c r="F110" t="s">
        <v>50</v>
      </c>
      <c r="H110" t="s">
        <v>20</v>
      </c>
    </row>
    <row r="111" spans="1:9" x14ac:dyDescent="0.25">
      <c r="A111">
        <v>4</v>
      </c>
      <c r="B111">
        <v>5</v>
      </c>
      <c r="C111" s="6">
        <v>44379</v>
      </c>
      <c r="D111" s="2" t="s">
        <v>46</v>
      </c>
      <c r="E111" s="1">
        <f>EDATE(C111,15)</f>
        <v>44836</v>
      </c>
      <c r="F111" t="s">
        <v>50</v>
      </c>
      <c r="H111" t="s">
        <v>23</v>
      </c>
      <c r="I111">
        <f>E111-C111</f>
        <v>457</v>
      </c>
    </row>
    <row r="112" spans="1:9" x14ac:dyDescent="0.25">
      <c r="A112" s="3">
        <v>4</v>
      </c>
      <c r="B112" s="3">
        <v>5</v>
      </c>
      <c r="C112" s="7">
        <v>44379</v>
      </c>
      <c r="D112" s="5" t="s">
        <v>21</v>
      </c>
      <c r="E112" s="4" t="s">
        <v>21</v>
      </c>
      <c r="F112" s="3" t="s">
        <v>50</v>
      </c>
      <c r="G112" s="3"/>
      <c r="H112" s="3" t="s">
        <v>23</v>
      </c>
    </row>
    <row r="113" spans="1:9" x14ac:dyDescent="0.25">
      <c r="A113">
        <v>1</v>
      </c>
      <c r="B113">
        <v>1</v>
      </c>
      <c r="C113" s="6">
        <v>44044</v>
      </c>
      <c r="D113" s="2" t="s">
        <v>51</v>
      </c>
      <c r="E113" s="1">
        <f>EDATE(C113,12)</f>
        <v>44409</v>
      </c>
      <c r="F113" t="s">
        <v>52</v>
      </c>
      <c r="H113" t="s">
        <v>16</v>
      </c>
      <c r="I113">
        <f t="shared" ref="I113:I119" si="8">E113-C113</f>
        <v>365</v>
      </c>
    </row>
    <row r="114" spans="1:9" x14ac:dyDescent="0.25">
      <c r="A114">
        <v>1</v>
      </c>
      <c r="B114">
        <v>1</v>
      </c>
      <c r="C114" s="6">
        <v>44044</v>
      </c>
      <c r="D114" s="2" t="s">
        <v>51</v>
      </c>
      <c r="E114" s="1">
        <f>E113+7*13</f>
        <v>44500</v>
      </c>
      <c r="F114" t="s">
        <v>52</v>
      </c>
      <c r="H114" t="s">
        <v>16</v>
      </c>
      <c r="I114">
        <f t="shared" si="8"/>
        <v>456</v>
      </c>
    </row>
    <row r="115" spans="1:9" x14ac:dyDescent="0.25">
      <c r="A115">
        <v>1</v>
      </c>
      <c r="B115">
        <v>2</v>
      </c>
      <c r="C115" s="6">
        <v>43515</v>
      </c>
      <c r="D115" s="2" t="s">
        <v>51</v>
      </c>
      <c r="E115" s="1">
        <f>EDATE(C115,12)</f>
        <v>43880</v>
      </c>
      <c r="F115" t="s">
        <v>52</v>
      </c>
      <c r="H115" t="s">
        <v>16</v>
      </c>
      <c r="I115">
        <f t="shared" si="8"/>
        <v>365</v>
      </c>
    </row>
    <row r="116" spans="1:9" x14ac:dyDescent="0.25">
      <c r="A116">
        <v>1</v>
      </c>
      <c r="B116">
        <v>2</v>
      </c>
      <c r="C116" s="6">
        <v>43515</v>
      </c>
      <c r="D116" s="2" t="s">
        <v>51</v>
      </c>
      <c r="E116" s="1">
        <f>E115+7*13</f>
        <v>43971</v>
      </c>
      <c r="F116" t="s">
        <v>52</v>
      </c>
      <c r="H116" t="s">
        <v>16</v>
      </c>
      <c r="I116">
        <f t="shared" si="8"/>
        <v>456</v>
      </c>
    </row>
    <row r="117" spans="1:9" x14ac:dyDescent="0.25">
      <c r="A117">
        <v>2</v>
      </c>
      <c r="B117">
        <v>3</v>
      </c>
      <c r="C117" s="6">
        <v>44562</v>
      </c>
      <c r="D117" s="2" t="s">
        <v>51</v>
      </c>
      <c r="E117" s="1">
        <f>EDATE(C117,14)</f>
        <v>44986</v>
      </c>
      <c r="F117" t="s">
        <v>52</v>
      </c>
      <c r="H117" t="s">
        <v>18</v>
      </c>
      <c r="I117">
        <f t="shared" si="8"/>
        <v>424</v>
      </c>
    </row>
    <row r="118" spans="1:9" x14ac:dyDescent="0.25">
      <c r="A118">
        <v>2</v>
      </c>
      <c r="B118">
        <v>3</v>
      </c>
      <c r="C118" s="6">
        <v>44562</v>
      </c>
      <c r="D118" s="2" t="s">
        <v>51</v>
      </c>
      <c r="E118" s="1">
        <f>E117+7*14</f>
        <v>45084</v>
      </c>
      <c r="F118" t="s">
        <v>52</v>
      </c>
      <c r="H118" t="s">
        <v>18</v>
      </c>
      <c r="I118">
        <f t="shared" si="8"/>
        <v>522</v>
      </c>
    </row>
    <row r="119" spans="1:9" x14ac:dyDescent="0.25">
      <c r="A119">
        <v>3</v>
      </c>
      <c r="B119">
        <v>4</v>
      </c>
      <c r="C119" s="6">
        <v>41703</v>
      </c>
      <c r="D119" s="2" t="s">
        <v>51</v>
      </c>
      <c r="E119" s="1">
        <f>EDATE(C119,12)</f>
        <v>42068</v>
      </c>
      <c r="F119" t="s">
        <v>52</v>
      </c>
      <c r="H119" t="s">
        <v>20</v>
      </c>
      <c r="I119">
        <f t="shared" si="8"/>
        <v>365</v>
      </c>
    </row>
    <row r="120" spans="1:9" x14ac:dyDescent="0.25">
      <c r="A120">
        <v>3</v>
      </c>
      <c r="B120">
        <v>4</v>
      </c>
      <c r="C120" s="6">
        <v>41703</v>
      </c>
      <c r="D120" s="2" t="s">
        <v>21</v>
      </c>
      <c r="E120" s="1" t="s">
        <v>21</v>
      </c>
      <c r="F120" t="s">
        <v>52</v>
      </c>
      <c r="H120" t="s">
        <v>20</v>
      </c>
    </row>
    <row r="121" spans="1:9" x14ac:dyDescent="0.25">
      <c r="A121">
        <v>4</v>
      </c>
      <c r="B121">
        <v>5</v>
      </c>
      <c r="C121" s="6">
        <v>44379</v>
      </c>
      <c r="D121" s="2" t="s">
        <v>51</v>
      </c>
      <c r="E121" s="1">
        <f>EDATE(C121,13)</f>
        <v>44775</v>
      </c>
      <c r="F121" t="s">
        <v>52</v>
      </c>
      <c r="H121" t="s">
        <v>23</v>
      </c>
      <c r="I121">
        <f>E121-C121</f>
        <v>396</v>
      </c>
    </row>
    <row r="122" spans="1:9" x14ac:dyDescent="0.25">
      <c r="A122" s="3">
        <v>4</v>
      </c>
      <c r="B122" s="3">
        <v>5</v>
      </c>
      <c r="C122" s="7">
        <v>44379</v>
      </c>
      <c r="D122" s="5" t="s">
        <v>21</v>
      </c>
      <c r="E122" s="4" t="s">
        <v>21</v>
      </c>
      <c r="F122" s="3" t="s">
        <v>52</v>
      </c>
      <c r="G122" s="3"/>
      <c r="H122" s="3" t="s">
        <v>23</v>
      </c>
    </row>
    <row r="123" spans="1:9" x14ac:dyDescent="0.25">
      <c r="A123">
        <v>1</v>
      </c>
      <c r="B123">
        <v>1</v>
      </c>
      <c r="C123" s="6">
        <v>44044</v>
      </c>
      <c r="D123" s="2" t="s">
        <v>53</v>
      </c>
      <c r="E123" s="1">
        <f>EDATE(C123,12)</f>
        <v>44409</v>
      </c>
      <c r="F123" t="s">
        <v>54</v>
      </c>
      <c r="H123" t="s">
        <v>16</v>
      </c>
      <c r="I123">
        <f t="shared" ref="I123:I129" si="9">E123-C123</f>
        <v>365</v>
      </c>
    </row>
    <row r="124" spans="1:9" x14ac:dyDescent="0.25">
      <c r="A124">
        <v>1</v>
      </c>
      <c r="B124">
        <v>1</v>
      </c>
      <c r="C124" s="6">
        <v>44044</v>
      </c>
      <c r="D124" s="2" t="s">
        <v>53</v>
      </c>
      <c r="E124" s="1">
        <f>E123+7*26</f>
        <v>44591</v>
      </c>
      <c r="F124" t="s">
        <v>54</v>
      </c>
      <c r="H124" t="s">
        <v>16</v>
      </c>
      <c r="I124">
        <f t="shared" si="9"/>
        <v>547</v>
      </c>
    </row>
    <row r="125" spans="1:9" x14ac:dyDescent="0.25">
      <c r="A125">
        <v>1</v>
      </c>
      <c r="B125">
        <v>2</v>
      </c>
      <c r="C125" s="6">
        <v>43515</v>
      </c>
      <c r="D125" s="2" t="s">
        <v>55</v>
      </c>
      <c r="E125" s="1">
        <f>EDATE(C125,12)</f>
        <v>43880</v>
      </c>
      <c r="F125" t="s">
        <v>54</v>
      </c>
      <c r="H125" t="s">
        <v>16</v>
      </c>
      <c r="I125">
        <f t="shared" si="9"/>
        <v>365</v>
      </c>
    </row>
    <row r="126" spans="1:9" x14ac:dyDescent="0.25">
      <c r="A126">
        <v>1</v>
      </c>
      <c r="B126">
        <v>2</v>
      </c>
      <c r="C126" s="6">
        <v>43515</v>
      </c>
      <c r="D126" s="2" t="s">
        <v>55</v>
      </c>
      <c r="E126" s="1">
        <f>E125+7*26</f>
        <v>44062</v>
      </c>
      <c r="F126" t="s">
        <v>54</v>
      </c>
      <c r="H126" t="s">
        <v>16</v>
      </c>
      <c r="I126">
        <f t="shared" si="9"/>
        <v>547</v>
      </c>
    </row>
    <row r="127" spans="1:9" x14ac:dyDescent="0.25">
      <c r="A127">
        <v>2</v>
      </c>
      <c r="B127">
        <v>3</v>
      </c>
      <c r="C127" s="6">
        <v>44562</v>
      </c>
      <c r="D127" s="2" t="s">
        <v>56</v>
      </c>
      <c r="E127" s="1">
        <f>EDATE(C127,13)</f>
        <v>44958</v>
      </c>
      <c r="F127" t="s">
        <v>54</v>
      </c>
      <c r="H127" t="s">
        <v>18</v>
      </c>
      <c r="I127">
        <f t="shared" si="9"/>
        <v>396</v>
      </c>
    </row>
    <row r="128" spans="1:9" x14ac:dyDescent="0.25">
      <c r="A128">
        <v>2</v>
      </c>
      <c r="B128">
        <v>3</v>
      </c>
      <c r="C128" s="6">
        <v>44562</v>
      </c>
      <c r="D128" s="2" t="s">
        <v>56</v>
      </c>
      <c r="E128" s="1">
        <f>E127+7*30</f>
        <v>45168</v>
      </c>
      <c r="F128" t="s">
        <v>54</v>
      </c>
      <c r="H128" t="s">
        <v>18</v>
      </c>
      <c r="I128">
        <f t="shared" si="9"/>
        <v>606</v>
      </c>
    </row>
    <row r="129" spans="1:9" x14ac:dyDescent="0.25">
      <c r="A129">
        <v>3</v>
      </c>
      <c r="B129">
        <v>4</v>
      </c>
      <c r="C129" s="6">
        <v>41703</v>
      </c>
      <c r="D129" s="2" t="s">
        <v>57</v>
      </c>
      <c r="E129" s="1">
        <f>EDATE(C129,12)</f>
        <v>42068</v>
      </c>
      <c r="F129" t="s">
        <v>54</v>
      </c>
      <c r="H129" t="s">
        <v>20</v>
      </c>
      <c r="I129">
        <f t="shared" si="9"/>
        <v>365</v>
      </c>
    </row>
    <row r="130" spans="1:9" x14ac:dyDescent="0.25">
      <c r="A130">
        <v>3</v>
      </c>
      <c r="B130">
        <v>4</v>
      </c>
      <c r="C130" s="6">
        <v>41703</v>
      </c>
      <c r="D130" s="2" t="s">
        <v>21</v>
      </c>
      <c r="E130" s="1" t="s">
        <v>21</v>
      </c>
      <c r="F130" t="s">
        <v>54</v>
      </c>
      <c r="H130" t="s">
        <v>20</v>
      </c>
    </row>
    <row r="131" spans="1:9" x14ac:dyDescent="0.25">
      <c r="A131">
        <v>4</v>
      </c>
      <c r="B131">
        <v>5</v>
      </c>
      <c r="C131" s="6">
        <v>44379</v>
      </c>
      <c r="D131" s="2" t="s">
        <v>58</v>
      </c>
      <c r="E131" s="1">
        <f>EDATE(C131,11)</f>
        <v>44714</v>
      </c>
      <c r="F131" t="s">
        <v>54</v>
      </c>
      <c r="H131" t="s">
        <v>23</v>
      </c>
      <c r="I131">
        <f>E131-C131</f>
        <v>335</v>
      </c>
    </row>
    <row r="132" spans="1:9" x14ac:dyDescent="0.25">
      <c r="A132" s="3">
        <v>4</v>
      </c>
      <c r="B132" s="3">
        <v>5</v>
      </c>
      <c r="C132" s="7">
        <v>44379</v>
      </c>
      <c r="D132" s="5" t="s">
        <v>21</v>
      </c>
      <c r="E132" s="4" t="s">
        <v>21</v>
      </c>
      <c r="F132" s="3" t="s">
        <v>54</v>
      </c>
      <c r="G132" s="3"/>
      <c r="H132" s="3" t="s">
        <v>23</v>
      </c>
    </row>
    <row r="133" spans="1:9" x14ac:dyDescent="0.25">
      <c r="A133">
        <v>1</v>
      </c>
      <c r="B133">
        <v>6</v>
      </c>
      <c r="C133" s="6">
        <v>36530</v>
      </c>
      <c r="D133" s="2" t="s">
        <v>59</v>
      </c>
      <c r="E133" s="1">
        <f>EDATE(C133,132)</f>
        <v>40548</v>
      </c>
      <c r="F133" t="s">
        <v>60</v>
      </c>
      <c r="H133" t="s">
        <v>16</v>
      </c>
      <c r="I133">
        <f t="shared" ref="I133:I139" si="10">E133-C133</f>
        <v>4018</v>
      </c>
    </row>
    <row r="134" spans="1:9" x14ac:dyDescent="0.25">
      <c r="A134">
        <v>1</v>
      </c>
      <c r="B134">
        <v>6</v>
      </c>
      <c r="C134" s="6">
        <v>36530</v>
      </c>
      <c r="D134" s="2" t="s">
        <v>59</v>
      </c>
      <c r="E134" s="1">
        <f>EDATE(E133,120)</f>
        <v>44201</v>
      </c>
      <c r="F134" t="s">
        <v>60</v>
      </c>
      <c r="H134" t="s">
        <v>16</v>
      </c>
      <c r="I134">
        <f t="shared" si="10"/>
        <v>7671</v>
      </c>
    </row>
    <row r="135" spans="1:9" x14ac:dyDescent="0.25">
      <c r="A135">
        <v>1</v>
      </c>
      <c r="B135">
        <v>7</v>
      </c>
      <c r="C135" s="6">
        <v>36227</v>
      </c>
      <c r="D135" s="2" t="s">
        <v>59</v>
      </c>
      <c r="E135" s="1">
        <f>EDATE(C135,132)</f>
        <v>40245</v>
      </c>
      <c r="F135" t="s">
        <v>60</v>
      </c>
      <c r="H135" t="s">
        <v>16</v>
      </c>
      <c r="I135">
        <f t="shared" si="10"/>
        <v>4018</v>
      </c>
    </row>
    <row r="136" spans="1:9" x14ac:dyDescent="0.25">
      <c r="A136">
        <v>1</v>
      </c>
      <c r="B136">
        <v>7</v>
      </c>
      <c r="C136" s="6">
        <v>36227</v>
      </c>
      <c r="D136" s="2" t="s">
        <v>59</v>
      </c>
      <c r="E136" s="1">
        <f>EDATE(E135,120)</f>
        <v>43898</v>
      </c>
      <c r="F136" t="s">
        <v>60</v>
      </c>
      <c r="H136" t="s">
        <v>16</v>
      </c>
      <c r="I136">
        <f t="shared" si="10"/>
        <v>7671</v>
      </c>
    </row>
    <row r="137" spans="1:9" x14ac:dyDescent="0.25">
      <c r="A137">
        <v>2</v>
      </c>
      <c r="B137">
        <v>8</v>
      </c>
      <c r="C137" s="6">
        <v>36425</v>
      </c>
      <c r="D137" s="2" t="s">
        <v>59</v>
      </c>
      <c r="E137" s="1">
        <f>EDATE(C137,135)</f>
        <v>40534</v>
      </c>
      <c r="F137" t="s">
        <v>60</v>
      </c>
      <c r="H137" t="s">
        <v>18</v>
      </c>
      <c r="I137">
        <f t="shared" si="10"/>
        <v>4109</v>
      </c>
    </row>
    <row r="138" spans="1:9" x14ac:dyDescent="0.25">
      <c r="A138">
        <v>2</v>
      </c>
      <c r="B138">
        <v>8</v>
      </c>
      <c r="C138" s="6">
        <v>36425</v>
      </c>
      <c r="D138" s="2" t="s">
        <v>59</v>
      </c>
      <c r="E138" s="1">
        <f>EDATE(E137,130)</f>
        <v>44491</v>
      </c>
      <c r="F138" t="s">
        <v>60</v>
      </c>
      <c r="H138" t="s">
        <v>18</v>
      </c>
      <c r="I138">
        <f t="shared" si="10"/>
        <v>8066</v>
      </c>
    </row>
    <row r="139" spans="1:9" x14ac:dyDescent="0.25">
      <c r="A139">
        <v>3</v>
      </c>
      <c r="B139">
        <v>9</v>
      </c>
      <c r="C139" s="6">
        <v>36480</v>
      </c>
      <c r="D139" s="2" t="s">
        <v>59</v>
      </c>
      <c r="E139" s="1">
        <f>EDATE(C139,132)</f>
        <v>40498</v>
      </c>
      <c r="F139" t="s">
        <v>60</v>
      </c>
      <c r="H139" t="s">
        <v>20</v>
      </c>
      <c r="I139">
        <f t="shared" si="10"/>
        <v>4018</v>
      </c>
    </row>
    <row r="140" spans="1:9" x14ac:dyDescent="0.25">
      <c r="A140">
        <v>3</v>
      </c>
      <c r="B140">
        <v>9</v>
      </c>
      <c r="C140" s="6">
        <v>36480</v>
      </c>
      <c r="D140" s="2" t="s">
        <v>21</v>
      </c>
      <c r="E140" s="1" t="s">
        <v>21</v>
      </c>
      <c r="F140" t="s">
        <v>60</v>
      </c>
      <c r="H140" t="s">
        <v>20</v>
      </c>
    </row>
    <row r="141" spans="1:9" x14ac:dyDescent="0.25">
      <c r="A141">
        <v>4</v>
      </c>
      <c r="B141">
        <v>10</v>
      </c>
      <c r="C141" s="6">
        <v>36525</v>
      </c>
      <c r="D141" s="2" t="s">
        <v>59</v>
      </c>
      <c r="E141" s="1">
        <f>EDATE(C141,143)</f>
        <v>40877</v>
      </c>
      <c r="F141" t="s">
        <v>60</v>
      </c>
      <c r="H141" t="s">
        <v>23</v>
      </c>
      <c r="I141">
        <f>E141-C141</f>
        <v>4352</v>
      </c>
    </row>
    <row r="142" spans="1:9" x14ac:dyDescent="0.25">
      <c r="A142" s="3">
        <v>4</v>
      </c>
      <c r="B142" s="3">
        <v>10</v>
      </c>
      <c r="C142" s="7">
        <v>36525</v>
      </c>
      <c r="D142" s="5" t="s">
        <v>21</v>
      </c>
      <c r="E142" s="4" t="s">
        <v>21</v>
      </c>
      <c r="F142" s="3" t="s">
        <v>60</v>
      </c>
      <c r="G142" s="3"/>
      <c r="H142" s="3" t="s">
        <v>23</v>
      </c>
    </row>
    <row r="143" spans="1:9" x14ac:dyDescent="0.25">
      <c r="A143">
        <v>1</v>
      </c>
      <c r="B143">
        <v>6</v>
      </c>
      <c r="C143" s="6">
        <v>36530</v>
      </c>
      <c r="D143" s="2" t="s">
        <v>61</v>
      </c>
      <c r="E143" s="1">
        <f>EDATE(C143,108)</f>
        <v>39818</v>
      </c>
      <c r="F143" t="s">
        <v>62</v>
      </c>
      <c r="H143" t="s">
        <v>16</v>
      </c>
      <c r="I143">
        <f t="shared" ref="I143:I150" si="11">E143-C143</f>
        <v>3288</v>
      </c>
    </row>
    <row r="144" spans="1:9" x14ac:dyDescent="0.25">
      <c r="A144">
        <v>1</v>
      </c>
      <c r="B144">
        <v>6</v>
      </c>
      <c r="C144" s="6">
        <v>36530</v>
      </c>
      <c r="D144" s="2" t="s">
        <v>61</v>
      </c>
      <c r="E144" s="1">
        <f>E143+7*26</f>
        <v>40000</v>
      </c>
      <c r="F144" t="s">
        <v>62</v>
      </c>
      <c r="H144" t="s">
        <v>16</v>
      </c>
      <c r="I144">
        <f t="shared" si="11"/>
        <v>3470</v>
      </c>
    </row>
    <row r="145" spans="1:9" x14ac:dyDescent="0.25">
      <c r="A145">
        <v>1</v>
      </c>
      <c r="B145">
        <v>7</v>
      </c>
      <c r="C145" s="6">
        <v>36227</v>
      </c>
      <c r="D145" s="2" t="s">
        <v>63</v>
      </c>
      <c r="E145" s="1">
        <f>EDATE(C145,180)</f>
        <v>41706</v>
      </c>
      <c r="F145" t="s">
        <v>62</v>
      </c>
      <c r="H145" t="s">
        <v>16</v>
      </c>
      <c r="I145">
        <f t="shared" si="11"/>
        <v>5479</v>
      </c>
    </row>
    <row r="146" spans="1:9" x14ac:dyDescent="0.25">
      <c r="A146">
        <v>1</v>
      </c>
      <c r="B146">
        <v>7</v>
      </c>
      <c r="C146" s="6">
        <v>36227</v>
      </c>
      <c r="D146" s="2" t="s">
        <v>63</v>
      </c>
      <c r="E146" s="1">
        <f>E145+7*4</f>
        <v>41734</v>
      </c>
      <c r="F146" t="s">
        <v>62</v>
      </c>
      <c r="H146" t="s">
        <v>16</v>
      </c>
      <c r="I146">
        <f t="shared" si="11"/>
        <v>5507</v>
      </c>
    </row>
    <row r="147" spans="1:9" x14ac:dyDescent="0.25">
      <c r="A147">
        <v>1</v>
      </c>
      <c r="B147">
        <v>7</v>
      </c>
      <c r="C147" s="6">
        <v>36227</v>
      </c>
      <c r="D147" s="2" t="s">
        <v>63</v>
      </c>
      <c r="E147" s="1">
        <f>E146+7*12</f>
        <v>41818</v>
      </c>
      <c r="F147" t="s">
        <v>62</v>
      </c>
      <c r="H147" t="s">
        <v>16</v>
      </c>
      <c r="I147">
        <f t="shared" si="11"/>
        <v>5591</v>
      </c>
    </row>
    <row r="148" spans="1:9" x14ac:dyDescent="0.25">
      <c r="A148">
        <v>2</v>
      </c>
      <c r="B148">
        <v>8</v>
      </c>
      <c r="C148" s="6">
        <v>36425</v>
      </c>
      <c r="D148" s="2" t="s">
        <v>61</v>
      </c>
      <c r="E148" s="1">
        <f>EDATE(C148,165)</f>
        <v>41447</v>
      </c>
      <c r="F148" t="s">
        <v>62</v>
      </c>
      <c r="H148" t="s">
        <v>18</v>
      </c>
      <c r="I148">
        <f t="shared" si="11"/>
        <v>5022</v>
      </c>
    </row>
    <row r="149" spans="1:9" x14ac:dyDescent="0.25">
      <c r="A149">
        <v>2</v>
      </c>
      <c r="B149">
        <v>8</v>
      </c>
      <c r="C149" s="6">
        <v>36425</v>
      </c>
      <c r="D149" s="2" t="s">
        <v>61</v>
      </c>
      <c r="E149" s="1">
        <f>E148+7*60</f>
        <v>41867</v>
      </c>
      <c r="F149" t="s">
        <v>62</v>
      </c>
      <c r="H149" t="s">
        <v>18</v>
      </c>
      <c r="I149">
        <f t="shared" si="11"/>
        <v>5442</v>
      </c>
    </row>
    <row r="150" spans="1:9" x14ac:dyDescent="0.25">
      <c r="A150">
        <v>3</v>
      </c>
      <c r="B150">
        <v>9</v>
      </c>
      <c r="C150" s="6">
        <v>36480</v>
      </c>
      <c r="D150" s="2" t="s">
        <v>61</v>
      </c>
      <c r="E150" s="1">
        <f>EDATE(C150,108)</f>
        <v>39768</v>
      </c>
      <c r="F150" t="s">
        <v>62</v>
      </c>
      <c r="H150" t="s">
        <v>20</v>
      </c>
      <c r="I150">
        <f t="shared" si="11"/>
        <v>3288</v>
      </c>
    </row>
    <row r="151" spans="1:9" x14ac:dyDescent="0.25">
      <c r="A151">
        <v>3</v>
      </c>
      <c r="B151">
        <v>9</v>
      </c>
      <c r="C151" s="6">
        <v>36480</v>
      </c>
      <c r="D151" s="2" t="s">
        <v>21</v>
      </c>
      <c r="E151" s="1" t="s">
        <v>21</v>
      </c>
      <c r="F151" t="s">
        <v>62</v>
      </c>
      <c r="H151" t="s">
        <v>20</v>
      </c>
    </row>
    <row r="152" spans="1:9" x14ac:dyDescent="0.25">
      <c r="A152">
        <v>4</v>
      </c>
      <c r="B152">
        <v>10</v>
      </c>
      <c r="C152" s="6">
        <v>36525</v>
      </c>
      <c r="D152" s="2" t="s">
        <v>61</v>
      </c>
      <c r="E152" s="1">
        <f>EDATE(C152,108)</f>
        <v>39813</v>
      </c>
      <c r="F152" t="s">
        <v>62</v>
      </c>
      <c r="H152" t="s">
        <v>23</v>
      </c>
      <c r="I152">
        <f>E152-C152</f>
        <v>3288</v>
      </c>
    </row>
    <row r="153" spans="1:9" x14ac:dyDescent="0.25">
      <c r="A153" s="3">
        <v>4</v>
      </c>
      <c r="B153" s="3">
        <v>10</v>
      </c>
      <c r="C153" s="7">
        <v>36525</v>
      </c>
      <c r="D153" s="5" t="s">
        <v>21</v>
      </c>
      <c r="E153" s="4" t="s">
        <v>21</v>
      </c>
      <c r="F153" s="3" t="s">
        <v>62</v>
      </c>
      <c r="G153" s="3"/>
      <c r="H153" s="3" t="s">
        <v>23</v>
      </c>
    </row>
    <row r="154" spans="1:9" x14ac:dyDescent="0.25">
      <c r="A154">
        <v>1</v>
      </c>
      <c r="B154">
        <v>6</v>
      </c>
      <c r="C154" s="6">
        <v>36530</v>
      </c>
      <c r="D154" s="2" t="s">
        <v>64</v>
      </c>
      <c r="E154" s="1">
        <f>EDATE(C154,132)</f>
        <v>40548</v>
      </c>
      <c r="F154" t="s">
        <v>65</v>
      </c>
      <c r="H154" t="s">
        <v>16</v>
      </c>
      <c r="I154">
        <f t="shared" ref="I154:I160" si="12">E154-C154</f>
        <v>4018</v>
      </c>
    </row>
    <row r="155" spans="1:9" x14ac:dyDescent="0.25">
      <c r="A155">
        <v>1</v>
      </c>
      <c r="B155">
        <v>6</v>
      </c>
      <c r="C155" s="6">
        <v>36530</v>
      </c>
      <c r="D155" s="2" t="s">
        <v>64</v>
      </c>
      <c r="E155" s="1">
        <f>E154+7*8</f>
        <v>40604</v>
      </c>
      <c r="F155" t="s">
        <v>65</v>
      </c>
      <c r="H155" t="s">
        <v>16</v>
      </c>
      <c r="I155">
        <f t="shared" si="12"/>
        <v>4074</v>
      </c>
    </row>
    <row r="156" spans="1:9" x14ac:dyDescent="0.25">
      <c r="A156">
        <v>1</v>
      </c>
      <c r="B156">
        <v>7</v>
      </c>
      <c r="C156" s="6">
        <v>36227</v>
      </c>
      <c r="D156" s="2" t="s">
        <v>64</v>
      </c>
      <c r="E156" s="1">
        <f>EDATE(C156,132)</f>
        <v>40245</v>
      </c>
      <c r="F156" t="s">
        <v>65</v>
      </c>
      <c r="H156" t="s">
        <v>16</v>
      </c>
      <c r="I156">
        <f t="shared" si="12"/>
        <v>4018</v>
      </c>
    </row>
    <row r="157" spans="1:9" x14ac:dyDescent="0.25">
      <c r="A157">
        <v>1</v>
      </c>
      <c r="B157">
        <v>7</v>
      </c>
      <c r="C157" s="6">
        <v>36227</v>
      </c>
      <c r="D157" s="2" t="s">
        <v>64</v>
      </c>
      <c r="E157" s="1">
        <f>E156+7*8</f>
        <v>40301</v>
      </c>
      <c r="F157" t="s">
        <v>65</v>
      </c>
      <c r="H157" t="s">
        <v>16</v>
      </c>
      <c r="I157">
        <f t="shared" si="12"/>
        <v>4074</v>
      </c>
    </row>
    <row r="158" spans="1:9" x14ac:dyDescent="0.25">
      <c r="A158">
        <v>2</v>
      </c>
      <c r="B158">
        <v>8</v>
      </c>
      <c r="C158" s="6">
        <v>36425</v>
      </c>
      <c r="D158" s="2" t="s">
        <v>64</v>
      </c>
      <c r="E158" s="1">
        <f>EDATE(C158,150)</f>
        <v>40990</v>
      </c>
      <c r="F158" t="s">
        <v>65</v>
      </c>
      <c r="H158" t="s">
        <v>18</v>
      </c>
      <c r="I158">
        <f t="shared" si="12"/>
        <v>4565</v>
      </c>
    </row>
    <row r="159" spans="1:9" x14ac:dyDescent="0.25">
      <c r="A159">
        <v>2</v>
      </c>
      <c r="B159">
        <v>8</v>
      </c>
      <c r="C159" s="6">
        <v>36425</v>
      </c>
      <c r="D159" s="2" t="s">
        <v>64</v>
      </c>
      <c r="E159" s="1">
        <f>E158+7*10</f>
        <v>41060</v>
      </c>
      <c r="F159" t="s">
        <v>65</v>
      </c>
      <c r="H159" t="s">
        <v>18</v>
      </c>
      <c r="I159">
        <f t="shared" si="12"/>
        <v>4635</v>
      </c>
    </row>
    <row r="160" spans="1:9" x14ac:dyDescent="0.25">
      <c r="A160">
        <v>3</v>
      </c>
      <c r="B160">
        <v>9</v>
      </c>
      <c r="C160" s="6">
        <v>36480</v>
      </c>
      <c r="D160" s="2" t="s">
        <v>64</v>
      </c>
      <c r="E160" s="1">
        <f>EDATE(C160,132)</f>
        <v>40498</v>
      </c>
      <c r="F160" t="s">
        <v>65</v>
      </c>
      <c r="H160" t="s">
        <v>20</v>
      </c>
      <c r="I160">
        <f t="shared" si="12"/>
        <v>4018</v>
      </c>
    </row>
    <row r="161" spans="1:9" x14ac:dyDescent="0.25">
      <c r="A161">
        <v>3</v>
      </c>
      <c r="B161">
        <v>9</v>
      </c>
      <c r="C161" s="6">
        <v>36480</v>
      </c>
      <c r="D161" s="2" t="s">
        <v>21</v>
      </c>
      <c r="E161" s="1" t="s">
        <v>21</v>
      </c>
      <c r="F161" t="s">
        <v>65</v>
      </c>
      <c r="H161" t="s">
        <v>20</v>
      </c>
    </row>
    <row r="162" spans="1:9" x14ac:dyDescent="0.25">
      <c r="A162">
        <v>4</v>
      </c>
      <c r="B162">
        <v>10</v>
      </c>
      <c r="C162" s="6">
        <v>36525</v>
      </c>
      <c r="D162" s="2" t="s">
        <v>64</v>
      </c>
      <c r="E162" s="1">
        <f>EDATE(C162,145)</f>
        <v>40939</v>
      </c>
      <c r="F162" t="s">
        <v>65</v>
      </c>
      <c r="H162" t="s">
        <v>23</v>
      </c>
      <c r="I162">
        <f>E162-C162</f>
        <v>4414</v>
      </c>
    </row>
    <row r="163" spans="1:9" x14ac:dyDescent="0.25">
      <c r="A163" s="3">
        <v>4</v>
      </c>
      <c r="B163" s="3">
        <v>10</v>
      </c>
      <c r="C163" s="7">
        <v>36525</v>
      </c>
      <c r="D163" s="5" t="s">
        <v>21</v>
      </c>
      <c r="E163" s="4" t="s">
        <v>21</v>
      </c>
      <c r="F163" s="3" t="s">
        <v>65</v>
      </c>
      <c r="G163" s="3"/>
      <c r="H163" s="3" t="s">
        <v>23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B62F-CDC5-4044-966F-4B519C106228}">
  <dimension ref="A1:F159"/>
  <sheetViews>
    <sheetView workbookViewId="0">
      <selection activeCell="B4" sqref="B4"/>
    </sheetView>
  </sheetViews>
  <sheetFormatPr defaultRowHeight="15" x14ac:dyDescent="0.25"/>
  <cols>
    <col min="1" max="1" width="22.5703125" bestFit="1" customWidth="1"/>
    <col min="2" max="2" width="16.28515625" bestFit="1" customWidth="1"/>
    <col min="4" max="4" width="30.5703125" bestFit="1" customWidth="1"/>
    <col min="5" max="5" width="18" bestFit="1" customWidth="1"/>
    <col min="6" max="6" width="11.28515625" bestFit="1" customWidth="1"/>
  </cols>
  <sheetData>
    <row r="1" spans="1:6" x14ac:dyDescent="0.25">
      <c r="A1" t="s">
        <v>1</v>
      </c>
      <c r="B1" s="6" t="s">
        <v>2</v>
      </c>
      <c r="C1" t="s">
        <v>3</v>
      </c>
      <c r="D1" t="s">
        <v>69</v>
      </c>
      <c r="E1" t="s">
        <v>71</v>
      </c>
      <c r="F1" t="s">
        <v>73</v>
      </c>
    </row>
    <row r="2" spans="1:6" x14ac:dyDescent="0.25">
      <c r="A2" t="s">
        <v>7</v>
      </c>
      <c r="B2" s="6" t="s">
        <v>8</v>
      </c>
      <c r="C2" t="s">
        <v>9</v>
      </c>
      <c r="D2" t="s">
        <v>70</v>
      </c>
      <c r="E2" t="s">
        <v>72</v>
      </c>
      <c r="F2" t="s">
        <v>74</v>
      </c>
    </row>
    <row r="3" spans="1:6" x14ac:dyDescent="0.25">
      <c r="A3">
        <v>1</v>
      </c>
      <c r="B3" s="6">
        <v>44074</v>
      </c>
      <c r="C3" s="2" t="s">
        <v>58</v>
      </c>
      <c r="E3">
        <v>1</v>
      </c>
    </row>
    <row r="4" spans="1:6" x14ac:dyDescent="0.25">
      <c r="A4">
        <v>1</v>
      </c>
      <c r="B4" s="6">
        <v>44074</v>
      </c>
      <c r="C4" s="2" t="s">
        <v>58</v>
      </c>
      <c r="E4">
        <v>2</v>
      </c>
    </row>
    <row r="5" spans="1:6" x14ac:dyDescent="0.25">
      <c r="A5">
        <v>1</v>
      </c>
      <c r="B5" s="6">
        <v>44074</v>
      </c>
      <c r="C5" s="2" t="s">
        <v>58</v>
      </c>
      <c r="E5">
        <v>3</v>
      </c>
    </row>
    <row r="6" spans="1:6" x14ac:dyDescent="0.25">
      <c r="A6">
        <v>2</v>
      </c>
      <c r="B6" s="6">
        <v>43524</v>
      </c>
      <c r="C6" s="2" t="s">
        <v>58</v>
      </c>
      <c r="E6">
        <v>1</v>
      </c>
    </row>
    <row r="7" spans="1:6" x14ac:dyDescent="0.25">
      <c r="A7">
        <v>2</v>
      </c>
      <c r="B7" s="6">
        <v>43524</v>
      </c>
      <c r="C7" s="2" t="s">
        <v>58</v>
      </c>
      <c r="E7">
        <v>2</v>
      </c>
    </row>
    <row r="8" spans="1:6" x14ac:dyDescent="0.25">
      <c r="A8">
        <v>2</v>
      </c>
      <c r="B8" s="6">
        <v>43524</v>
      </c>
      <c r="C8" s="2" t="s">
        <v>58</v>
      </c>
      <c r="E8">
        <v>3</v>
      </c>
    </row>
    <row r="9" spans="1:6" x14ac:dyDescent="0.25">
      <c r="A9">
        <v>3</v>
      </c>
      <c r="B9" s="6">
        <v>44592</v>
      </c>
      <c r="C9" s="2" t="s">
        <v>17</v>
      </c>
      <c r="E9">
        <v>1</v>
      </c>
    </row>
    <row r="10" spans="1:6" x14ac:dyDescent="0.25">
      <c r="A10">
        <v>3</v>
      </c>
      <c r="B10" s="6">
        <v>44592</v>
      </c>
      <c r="C10" s="2" t="s">
        <v>17</v>
      </c>
      <c r="E10">
        <v>2</v>
      </c>
    </row>
    <row r="11" spans="1:6" x14ac:dyDescent="0.25">
      <c r="A11">
        <v>3</v>
      </c>
      <c r="B11" s="6">
        <v>44592</v>
      </c>
      <c r="C11" s="2" t="s">
        <v>17</v>
      </c>
      <c r="E11">
        <v>3</v>
      </c>
    </row>
    <row r="12" spans="1:6" x14ac:dyDescent="0.25">
      <c r="A12">
        <v>4</v>
      </c>
      <c r="B12" s="6">
        <v>41729</v>
      </c>
      <c r="C12" s="2" t="s">
        <v>19</v>
      </c>
      <c r="E12">
        <v>1</v>
      </c>
    </row>
    <row r="13" spans="1:6" x14ac:dyDescent="0.25">
      <c r="A13">
        <v>4</v>
      </c>
      <c r="B13" s="6">
        <v>41729</v>
      </c>
      <c r="C13" s="2" t="s">
        <v>19</v>
      </c>
      <c r="E13">
        <v>2</v>
      </c>
    </row>
    <row r="14" spans="1:6" x14ac:dyDescent="0.25">
      <c r="A14">
        <v>4</v>
      </c>
      <c r="B14" s="6">
        <v>41729</v>
      </c>
      <c r="C14" s="2" t="s">
        <v>21</v>
      </c>
      <c r="E14" t="s">
        <v>21</v>
      </c>
    </row>
    <row r="15" spans="1:6" x14ac:dyDescent="0.25">
      <c r="A15">
        <v>5</v>
      </c>
      <c r="B15" s="6">
        <v>44408</v>
      </c>
      <c r="C15" s="2" t="s">
        <v>22</v>
      </c>
      <c r="E15">
        <v>1</v>
      </c>
    </row>
    <row r="16" spans="1:6" x14ac:dyDescent="0.25">
      <c r="A16" s="3">
        <v>5</v>
      </c>
      <c r="B16" s="7">
        <v>44408</v>
      </c>
      <c r="C16" s="5" t="s">
        <v>21</v>
      </c>
    </row>
    <row r="17" spans="1:6" x14ac:dyDescent="0.25">
      <c r="A17">
        <v>1</v>
      </c>
      <c r="B17" s="6">
        <v>44074</v>
      </c>
      <c r="C17" s="2" t="s">
        <v>24</v>
      </c>
      <c r="F17">
        <v>1</v>
      </c>
    </row>
    <row r="18" spans="1:6" x14ac:dyDescent="0.25">
      <c r="A18">
        <v>1</v>
      </c>
      <c r="B18" s="6">
        <v>44074</v>
      </c>
      <c r="C18" s="2" t="s">
        <v>24</v>
      </c>
      <c r="F18">
        <v>2</v>
      </c>
    </row>
    <row r="19" spans="1:6" x14ac:dyDescent="0.25">
      <c r="A19">
        <v>2</v>
      </c>
      <c r="B19" s="6">
        <v>43524</v>
      </c>
      <c r="C19" s="2" t="s">
        <v>25</v>
      </c>
      <c r="F19">
        <v>1</v>
      </c>
    </row>
    <row r="20" spans="1:6" x14ac:dyDescent="0.25">
      <c r="A20">
        <v>2</v>
      </c>
      <c r="B20" s="6">
        <v>43524</v>
      </c>
      <c r="C20" s="2" t="s">
        <v>25</v>
      </c>
      <c r="F20">
        <v>2</v>
      </c>
    </row>
    <row r="21" spans="1:6" x14ac:dyDescent="0.25">
      <c r="A21">
        <v>2</v>
      </c>
      <c r="B21" s="6">
        <v>43524</v>
      </c>
      <c r="C21" s="2" t="s">
        <v>25</v>
      </c>
      <c r="F21">
        <v>3</v>
      </c>
    </row>
    <row r="22" spans="1:6" x14ac:dyDescent="0.25">
      <c r="A22">
        <v>3</v>
      </c>
      <c r="B22" s="6">
        <v>44592</v>
      </c>
      <c r="C22" s="2" t="s">
        <v>24</v>
      </c>
      <c r="F22">
        <v>1</v>
      </c>
    </row>
    <row r="23" spans="1:6" x14ac:dyDescent="0.25">
      <c r="A23">
        <v>3</v>
      </c>
      <c r="B23" s="6">
        <v>44592</v>
      </c>
      <c r="C23" s="2" t="s">
        <v>24</v>
      </c>
      <c r="F23">
        <v>2</v>
      </c>
    </row>
    <row r="24" spans="1:6" x14ac:dyDescent="0.25">
      <c r="A24">
        <v>4</v>
      </c>
      <c r="B24" s="6">
        <v>41729</v>
      </c>
      <c r="C24" s="2" t="s">
        <v>26</v>
      </c>
    </row>
    <row r="25" spans="1:6" x14ac:dyDescent="0.25">
      <c r="A25">
        <v>4</v>
      </c>
      <c r="B25" s="6">
        <v>41729</v>
      </c>
      <c r="C25" s="2" t="s">
        <v>21</v>
      </c>
    </row>
    <row r="26" spans="1:6" x14ac:dyDescent="0.25">
      <c r="A26">
        <v>5</v>
      </c>
      <c r="B26" s="6">
        <v>44408</v>
      </c>
      <c r="C26" s="2" t="s">
        <v>27</v>
      </c>
    </row>
    <row r="27" spans="1:6" x14ac:dyDescent="0.25">
      <c r="A27" s="3">
        <v>5</v>
      </c>
      <c r="B27" s="7">
        <v>44408</v>
      </c>
      <c r="C27" s="5" t="s">
        <v>21</v>
      </c>
    </row>
    <row r="28" spans="1:6" x14ac:dyDescent="0.25">
      <c r="A28">
        <v>1</v>
      </c>
      <c r="B28" s="6">
        <v>44074</v>
      </c>
      <c r="C28" s="2" t="s">
        <v>32</v>
      </c>
    </row>
    <row r="29" spans="1:6" x14ac:dyDescent="0.25">
      <c r="A29">
        <v>1</v>
      </c>
      <c r="B29" s="6">
        <v>44074</v>
      </c>
      <c r="C29" s="2" t="s">
        <v>32</v>
      </c>
    </row>
    <row r="30" spans="1:6" x14ac:dyDescent="0.25">
      <c r="A30">
        <v>1</v>
      </c>
      <c r="B30" s="6">
        <v>44074</v>
      </c>
      <c r="C30" s="2" t="s">
        <v>32</v>
      </c>
    </row>
    <row r="31" spans="1:6" x14ac:dyDescent="0.25">
      <c r="A31">
        <v>1</v>
      </c>
      <c r="B31" s="6">
        <v>44074</v>
      </c>
      <c r="C31" s="2" t="s">
        <v>32</v>
      </c>
    </row>
    <row r="32" spans="1:6" x14ac:dyDescent="0.25">
      <c r="A32">
        <v>1</v>
      </c>
      <c r="B32" s="6">
        <v>44074</v>
      </c>
      <c r="C32" s="2" t="s">
        <v>32</v>
      </c>
    </row>
    <row r="33" spans="1:3" x14ac:dyDescent="0.25">
      <c r="A33">
        <v>2</v>
      </c>
      <c r="B33" s="6">
        <v>43524</v>
      </c>
      <c r="C33" s="2" t="s">
        <v>29</v>
      </c>
    </row>
    <row r="34" spans="1:3" x14ac:dyDescent="0.25">
      <c r="A34">
        <v>2</v>
      </c>
      <c r="B34" s="6">
        <v>43524</v>
      </c>
      <c r="C34" s="2" t="s">
        <v>29</v>
      </c>
    </row>
    <row r="35" spans="1:3" x14ac:dyDescent="0.25">
      <c r="A35">
        <v>2</v>
      </c>
      <c r="B35" s="6">
        <v>43524</v>
      </c>
      <c r="C35" s="2" t="s">
        <v>29</v>
      </c>
    </row>
    <row r="36" spans="1:3" x14ac:dyDescent="0.25">
      <c r="A36">
        <v>2</v>
      </c>
      <c r="B36" s="6">
        <v>43524</v>
      </c>
      <c r="C36" s="2" t="s">
        <v>29</v>
      </c>
    </row>
    <row r="37" spans="1:3" x14ac:dyDescent="0.25">
      <c r="A37">
        <v>2</v>
      </c>
      <c r="B37" s="6">
        <v>43524</v>
      </c>
      <c r="C37" s="2" t="s">
        <v>29</v>
      </c>
    </row>
    <row r="38" spans="1:3" x14ac:dyDescent="0.25">
      <c r="A38">
        <v>3</v>
      </c>
      <c r="B38" s="6">
        <v>44592</v>
      </c>
      <c r="C38" s="2" t="s">
        <v>30</v>
      </c>
    </row>
    <row r="39" spans="1:3" x14ac:dyDescent="0.25">
      <c r="A39">
        <v>3</v>
      </c>
      <c r="B39" s="6">
        <v>44592</v>
      </c>
      <c r="C39" s="2" t="s">
        <v>30</v>
      </c>
    </row>
    <row r="40" spans="1:3" x14ac:dyDescent="0.25">
      <c r="A40">
        <v>3</v>
      </c>
      <c r="B40" s="6">
        <v>44592</v>
      </c>
      <c r="C40" s="2" t="s">
        <v>30</v>
      </c>
    </row>
    <row r="41" spans="1:3" x14ac:dyDescent="0.25">
      <c r="A41">
        <v>3</v>
      </c>
      <c r="B41" s="6">
        <v>44592</v>
      </c>
      <c r="C41" s="2" t="s">
        <v>30</v>
      </c>
    </row>
    <row r="42" spans="1:3" x14ac:dyDescent="0.25">
      <c r="A42">
        <v>3</v>
      </c>
      <c r="B42" s="6">
        <v>44592</v>
      </c>
      <c r="C42" s="2" t="s">
        <v>30</v>
      </c>
    </row>
    <row r="43" spans="1:3" x14ac:dyDescent="0.25">
      <c r="A43">
        <v>4</v>
      </c>
      <c r="B43" s="6">
        <v>41729</v>
      </c>
      <c r="C43" s="2" t="s">
        <v>31</v>
      </c>
    </row>
    <row r="44" spans="1:3" x14ac:dyDescent="0.25">
      <c r="A44">
        <v>4</v>
      </c>
      <c r="B44" s="6">
        <v>41729</v>
      </c>
      <c r="C44" s="2" t="s">
        <v>31</v>
      </c>
    </row>
    <row r="45" spans="1:3" x14ac:dyDescent="0.25">
      <c r="A45">
        <v>4</v>
      </c>
      <c r="B45" s="6">
        <v>41729</v>
      </c>
      <c r="C45" s="2" t="s">
        <v>31</v>
      </c>
    </row>
    <row r="46" spans="1:3" x14ac:dyDescent="0.25">
      <c r="A46">
        <v>5</v>
      </c>
      <c r="B46" s="6">
        <v>44408</v>
      </c>
      <c r="C46" s="2" t="s">
        <v>32</v>
      </c>
    </row>
    <row r="47" spans="1:3" x14ac:dyDescent="0.25">
      <c r="A47" s="3">
        <v>5</v>
      </c>
      <c r="B47" s="6">
        <v>44408</v>
      </c>
      <c r="C47" s="5" t="s">
        <v>21</v>
      </c>
    </row>
    <row r="48" spans="1:3" x14ac:dyDescent="0.25">
      <c r="A48">
        <v>1</v>
      </c>
      <c r="B48" s="6">
        <v>44074</v>
      </c>
      <c r="C48" s="2" t="s">
        <v>33</v>
      </c>
    </row>
    <row r="49" spans="1:3" x14ac:dyDescent="0.25">
      <c r="A49">
        <v>1</v>
      </c>
      <c r="B49" s="6">
        <v>44074</v>
      </c>
      <c r="C49" s="2" t="s">
        <v>33</v>
      </c>
    </row>
    <row r="50" spans="1:3" x14ac:dyDescent="0.25">
      <c r="A50">
        <v>1</v>
      </c>
      <c r="B50" s="6">
        <v>44074</v>
      </c>
      <c r="C50" s="2" t="s">
        <v>33</v>
      </c>
    </row>
    <row r="51" spans="1:3" x14ac:dyDescent="0.25">
      <c r="A51">
        <v>1</v>
      </c>
      <c r="B51" s="6">
        <v>44074</v>
      </c>
      <c r="C51" s="2" t="s">
        <v>33</v>
      </c>
    </row>
    <row r="52" spans="1:3" x14ac:dyDescent="0.25">
      <c r="A52">
        <v>2</v>
      </c>
      <c r="B52" s="6">
        <v>43524</v>
      </c>
      <c r="C52" s="2" t="s">
        <v>35</v>
      </c>
    </row>
    <row r="53" spans="1:3" x14ac:dyDescent="0.25">
      <c r="A53">
        <v>2</v>
      </c>
      <c r="B53" s="6">
        <v>43524</v>
      </c>
      <c r="C53" s="2" t="s">
        <v>35</v>
      </c>
    </row>
    <row r="54" spans="1:3" x14ac:dyDescent="0.25">
      <c r="A54">
        <v>2</v>
      </c>
      <c r="B54" s="6">
        <v>43524</v>
      </c>
      <c r="C54" s="2" t="s">
        <v>35</v>
      </c>
    </row>
    <row r="55" spans="1:3" x14ac:dyDescent="0.25">
      <c r="A55">
        <v>3</v>
      </c>
      <c r="B55" s="6">
        <v>44592</v>
      </c>
      <c r="C55" s="2" t="s">
        <v>36</v>
      </c>
    </row>
    <row r="56" spans="1:3" x14ac:dyDescent="0.25">
      <c r="A56">
        <v>3</v>
      </c>
      <c r="B56" s="6">
        <v>44592</v>
      </c>
      <c r="C56" s="2" t="s">
        <v>36</v>
      </c>
    </row>
    <row r="57" spans="1:3" x14ac:dyDescent="0.25">
      <c r="A57">
        <v>3</v>
      </c>
      <c r="B57" s="6">
        <v>44592</v>
      </c>
      <c r="C57" s="2" t="s">
        <v>36</v>
      </c>
    </row>
    <row r="58" spans="1:3" x14ac:dyDescent="0.25">
      <c r="A58">
        <v>3</v>
      </c>
      <c r="B58" s="6">
        <v>44592</v>
      </c>
      <c r="C58" s="2" t="s">
        <v>36</v>
      </c>
    </row>
    <row r="59" spans="1:3" x14ac:dyDescent="0.25">
      <c r="A59">
        <v>3</v>
      </c>
      <c r="B59" s="6">
        <v>44592</v>
      </c>
      <c r="C59" s="2" t="s">
        <v>36</v>
      </c>
    </row>
    <row r="60" spans="1:3" x14ac:dyDescent="0.25">
      <c r="A60">
        <v>4</v>
      </c>
      <c r="B60" s="6">
        <v>41729</v>
      </c>
      <c r="C60" s="2" t="s">
        <v>37</v>
      </c>
    </row>
    <row r="61" spans="1:3" x14ac:dyDescent="0.25">
      <c r="A61">
        <v>4</v>
      </c>
      <c r="B61" s="6">
        <v>41729</v>
      </c>
      <c r="C61" s="2" t="s">
        <v>37</v>
      </c>
    </row>
    <row r="62" spans="1:3" x14ac:dyDescent="0.25">
      <c r="A62">
        <v>4</v>
      </c>
      <c r="B62" s="6">
        <v>41729</v>
      </c>
      <c r="C62" s="2" t="s">
        <v>37</v>
      </c>
    </row>
    <row r="63" spans="1:3" x14ac:dyDescent="0.25">
      <c r="A63">
        <v>5</v>
      </c>
      <c r="B63" s="6">
        <v>44408</v>
      </c>
      <c r="C63" s="2" t="s">
        <v>38</v>
      </c>
    </row>
    <row r="64" spans="1:3" x14ac:dyDescent="0.25">
      <c r="A64" s="3">
        <v>5</v>
      </c>
      <c r="B64" s="6">
        <v>44408</v>
      </c>
      <c r="C64" s="5" t="s">
        <v>21</v>
      </c>
    </row>
    <row r="65" spans="1:3" x14ac:dyDescent="0.25">
      <c r="A65">
        <v>1</v>
      </c>
      <c r="B65" s="6">
        <v>44074</v>
      </c>
      <c r="C65" s="2" t="s">
        <v>39</v>
      </c>
    </row>
    <row r="66" spans="1:3" x14ac:dyDescent="0.25">
      <c r="A66">
        <v>1</v>
      </c>
      <c r="B66" s="6">
        <v>44074</v>
      </c>
      <c r="C66" s="2" t="s">
        <v>39</v>
      </c>
    </row>
    <row r="67" spans="1:3" x14ac:dyDescent="0.25">
      <c r="A67">
        <v>1</v>
      </c>
      <c r="B67" s="6">
        <v>44074</v>
      </c>
      <c r="C67" s="2" t="s">
        <v>39</v>
      </c>
    </row>
    <row r="68" spans="1:3" x14ac:dyDescent="0.25">
      <c r="A68">
        <v>1</v>
      </c>
      <c r="B68" s="6">
        <v>44074</v>
      </c>
      <c r="C68" s="2" t="s">
        <v>39</v>
      </c>
    </row>
    <row r="69" spans="1:3" x14ac:dyDescent="0.25">
      <c r="A69">
        <v>2</v>
      </c>
      <c r="B69" s="6">
        <v>43524</v>
      </c>
      <c r="C69" s="2" t="s">
        <v>41</v>
      </c>
    </row>
    <row r="70" spans="1:3" x14ac:dyDescent="0.25">
      <c r="A70">
        <v>2</v>
      </c>
      <c r="B70" s="6">
        <v>43524</v>
      </c>
      <c r="C70" s="2" t="s">
        <v>41</v>
      </c>
    </row>
    <row r="71" spans="1:3" x14ac:dyDescent="0.25">
      <c r="A71">
        <v>2</v>
      </c>
      <c r="B71" s="6">
        <v>43524</v>
      </c>
      <c r="C71" s="2" t="s">
        <v>41</v>
      </c>
    </row>
    <row r="72" spans="1:3" x14ac:dyDescent="0.25">
      <c r="A72">
        <v>2</v>
      </c>
      <c r="B72" s="6">
        <v>43524</v>
      </c>
      <c r="C72" s="2" t="s">
        <v>41</v>
      </c>
    </row>
    <row r="73" spans="1:3" x14ac:dyDescent="0.25">
      <c r="A73">
        <v>3</v>
      </c>
      <c r="B73" s="6">
        <v>44592</v>
      </c>
      <c r="C73" s="2" t="s">
        <v>42</v>
      </c>
    </row>
    <row r="74" spans="1:3" x14ac:dyDescent="0.25">
      <c r="A74">
        <v>3</v>
      </c>
      <c r="B74" s="6">
        <v>44592</v>
      </c>
      <c r="C74" s="2" t="s">
        <v>42</v>
      </c>
    </row>
    <row r="75" spans="1:3" x14ac:dyDescent="0.25">
      <c r="A75">
        <v>3</v>
      </c>
      <c r="B75" s="6">
        <v>44592</v>
      </c>
      <c r="C75" s="2" t="s">
        <v>42</v>
      </c>
    </row>
    <row r="76" spans="1:3" x14ac:dyDescent="0.25">
      <c r="A76">
        <v>3</v>
      </c>
      <c r="B76" s="6">
        <v>44592</v>
      </c>
      <c r="C76" s="2" t="s">
        <v>42</v>
      </c>
    </row>
    <row r="77" spans="1:3" x14ac:dyDescent="0.25">
      <c r="A77">
        <v>4</v>
      </c>
      <c r="B77" s="6">
        <v>41729</v>
      </c>
      <c r="C77" s="2" t="s">
        <v>43</v>
      </c>
    </row>
    <row r="78" spans="1:3" x14ac:dyDescent="0.25">
      <c r="A78">
        <v>4</v>
      </c>
      <c r="B78" s="6">
        <v>41729</v>
      </c>
      <c r="C78" s="2" t="s">
        <v>43</v>
      </c>
    </row>
    <row r="79" spans="1:3" x14ac:dyDescent="0.25">
      <c r="A79">
        <v>4</v>
      </c>
      <c r="B79" s="6">
        <v>41729</v>
      </c>
      <c r="C79" s="2" t="s">
        <v>21</v>
      </c>
    </row>
    <row r="80" spans="1:3" x14ac:dyDescent="0.25">
      <c r="A80">
        <v>5</v>
      </c>
      <c r="B80" s="6">
        <v>44408</v>
      </c>
      <c r="C80" s="2" t="s">
        <v>43</v>
      </c>
    </row>
    <row r="81" spans="1:3" x14ac:dyDescent="0.25">
      <c r="A81" s="3">
        <v>5</v>
      </c>
      <c r="B81" s="6">
        <v>44408</v>
      </c>
      <c r="C81" s="5" t="s">
        <v>21</v>
      </c>
    </row>
    <row r="82" spans="1:3" x14ac:dyDescent="0.25">
      <c r="A82">
        <v>1</v>
      </c>
      <c r="B82" s="6">
        <v>44074</v>
      </c>
      <c r="C82" s="2" t="s">
        <v>44</v>
      </c>
    </row>
    <row r="83" spans="1:3" x14ac:dyDescent="0.25">
      <c r="A83">
        <v>1</v>
      </c>
      <c r="B83" s="6">
        <v>44074</v>
      </c>
      <c r="C83" s="2" t="s">
        <v>44</v>
      </c>
    </row>
    <row r="84" spans="1:3" x14ac:dyDescent="0.25">
      <c r="A84">
        <v>1</v>
      </c>
      <c r="B84" s="6">
        <v>44074</v>
      </c>
      <c r="C84" s="2" t="s">
        <v>44</v>
      </c>
    </row>
    <row r="85" spans="1:3" x14ac:dyDescent="0.25">
      <c r="A85">
        <v>1</v>
      </c>
      <c r="B85" s="6">
        <v>44074</v>
      </c>
      <c r="C85" s="2" t="s">
        <v>44</v>
      </c>
    </row>
    <row r="86" spans="1:3" x14ac:dyDescent="0.25">
      <c r="A86">
        <v>2</v>
      </c>
      <c r="B86" s="6">
        <v>43524</v>
      </c>
      <c r="C86" s="2" t="s">
        <v>46</v>
      </c>
    </row>
    <row r="87" spans="1:3" x14ac:dyDescent="0.25">
      <c r="A87">
        <v>2</v>
      </c>
      <c r="B87" s="6">
        <v>43524</v>
      </c>
      <c r="C87" s="2" t="s">
        <v>46</v>
      </c>
    </row>
    <row r="88" spans="1:3" x14ac:dyDescent="0.25">
      <c r="A88">
        <v>2</v>
      </c>
      <c r="B88" s="6">
        <v>43524</v>
      </c>
      <c r="C88" s="2" t="s">
        <v>46</v>
      </c>
    </row>
    <row r="89" spans="1:3" x14ac:dyDescent="0.25">
      <c r="A89">
        <v>2</v>
      </c>
      <c r="B89" s="6">
        <v>43524</v>
      </c>
      <c r="C89" s="2" t="s">
        <v>46</v>
      </c>
    </row>
    <row r="90" spans="1:3" x14ac:dyDescent="0.25">
      <c r="A90">
        <v>3</v>
      </c>
      <c r="B90" s="6">
        <v>44592</v>
      </c>
      <c r="C90" s="2" t="s">
        <v>47</v>
      </c>
    </row>
    <row r="91" spans="1:3" x14ac:dyDescent="0.25">
      <c r="A91">
        <v>3</v>
      </c>
      <c r="B91" s="6">
        <v>44592</v>
      </c>
      <c r="C91" s="2" t="s">
        <v>47</v>
      </c>
    </row>
    <row r="92" spans="1:3" x14ac:dyDescent="0.25">
      <c r="A92">
        <v>3</v>
      </c>
      <c r="B92" s="6">
        <v>44592</v>
      </c>
      <c r="C92" s="2" t="s">
        <v>47</v>
      </c>
    </row>
    <row r="93" spans="1:3" x14ac:dyDescent="0.25">
      <c r="A93">
        <v>3</v>
      </c>
      <c r="B93" s="6">
        <v>44592</v>
      </c>
      <c r="C93" s="2" t="s">
        <v>47</v>
      </c>
    </row>
    <row r="94" spans="1:3" x14ac:dyDescent="0.25">
      <c r="A94">
        <v>4</v>
      </c>
      <c r="B94" s="6">
        <v>41729</v>
      </c>
      <c r="C94" s="2" t="s">
        <v>48</v>
      </c>
    </row>
    <row r="95" spans="1:3" x14ac:dyDescent="0.25">
      <c r="A95">
        <v>4</v>
      </c>
      <c r="B95" s="6">
        <v>41729</v>
      </c>
      <c r="C95" s="2" t="s">
        <v>48</v>
      </c>
    </row>
    <row r="96" spans="1:3" x14ac:dyDescent="0.25">
      <c r="A96">
        <v>4</v>
      </c>
      <c r="B96" s="6">
        <v>41729</v>
      </c>
      <c r="C96" s="2" t="s">
        <v>21</v>
      </c>
    </row>
    <row r="97" spans="1:3" x14ac:dyDescent="0.25">
      <c r="A97">
        <v>5</v>
      </c>
      <c r="B97" s="6">
        <v>44408</v>
      </c>
      <c r="C97" s="2" t="s">
        <v>49</v>
      </c>
    </row>
    <row r="98" spans="1:3" x14ac:dyDescent="0.25">
      <c r="A98" s="3">
        <v>5</v>
      </c>
      <c r="B98" s="6">
        <v>44408</v>
      </c>
      <c r="C98" s="5" t="s">
        <v>21</v>
      </c>
    </row>
    <row r="99" spans="1:3" x14ac:dyDescent="0.25">
      <c r="A99">
        <v>1</v>
      </c>
      <c r="B99" s="6">
        <v>44074</v>
      </c>
      <c r="C99" s="2" t="s">
        <v>14</v>
      </c>
    </row>
    <row r="100" spans="1:3" x14ac:dyDescent="0.25">
      <c r="A100">
        <v>1</v>
      </c>
      <c r="B100" s="6">
        <v>44074</v>
      </c>
      <c r="C100" s="2" t="s">
        <v>14</v>
      </c>
    </row>
    <row r="101" spans="1:3" x14ac:dyDescent="0.25">
      <c r="A101">
        <v>2</v>
      </c>
      <c r="B101" s="6">
        <v>43524</v>
      </c>
      <c r="C101" s="2" t="s">
        <v>46</v>
      </c>
    </row>
    <row r="102" spans="1:3" x14ac:dyDescent="0.25">
      <c r="A102">
        <v>2</v>
      </c>
      <c r="B102" s="6">
        <v>43524</v>
      </c>
      <c r="C102" s="2" t="s">
        <v>46</v>
      </c>
    </row>
    <row r="103" spans="1:3" x14ac:dyDescent="0.25">
      <c r="A103">
        <v>3</v>
      </c>
      <c r="B103" s="6">
        <v>44592</v>
      </c>
      <c r="C103" s="2" t="s">
        <v>14</v>
      </c>
    </row>
    <row r="104" spans="1:3" x14ac:dyDescent="0.25">
      <c r="A104">
        <v>3</v>
      </c>
      <c r="B104" s="6">
        <v>44592</v>
      </c>
      <c r="C104" s="2" t="s">
        <v>14</v>
      </c>
    </row>
    <row r="105" spans="1:3" x14ac:dyDescent="0.25">
      <c r="A105">
        <v>4</v>
      </c>
      <c r="B105" s="6">
        <v>41729</v>
      </c>
      <c r="C105" s="2" t="s">
        <v>14</v>
      </c>
    </row>
    <row r="106" spans="1:3" x14ac:dyDescent="0.25">
      <c r="A106">
        <v>4</v>
      </c>
      <c r="B106" s="6">
        <v>41729</v>
      </c>
      <c r="C106" s="2" t="s">
        <v>21</v>
      </c>
    </row>
    <row r="107" spans="1:3" x14ac:dyDescent="0.25">
      <c r="A107">
        <v>5</v>
      </c>
      <c r="B107" s="6">
        <v>44408</v>
      </c>
      <c r="C107" s="2" t="s">
        <v>46</v>
      </c>
    </row>
    <row r="108" spans="1:3" x14ac:dyDescent="0.25">
      <c r="A108" s="3">
        <v>5</v>
      </c>
      <c r="B108" s="6">
        <v>44408</v>
      </c>
      <c r="C108" s="5" t="s">
        <v>21</v>
      </c>
    </row>
    <row r="109" spans="1:3" x14ac:dyDescent="0.25">
      <c r="A109">
        <v>1</v>
      </c>
      <c r="B109" s="6">
        <v>44074</v>
      </c>
      <c r="C109" s="2" t="s">
        <v>51</v>
      </c>
    </row>
    <row r="110" spans="1:3" x14ac:dyDescent="0.25">
      <c r="A110">
        <v>1</v>
      </c>
      <c r="B110" s="6">
        <v>44074</v>
      </c>
      <c r="C110" s="2" t="s">
        <v>51</v>
      </c>
    </row>
    <row r="111" spans="1:3" x14ac:dyDescent="0.25">
      <c r="A111">
        <v>2</v>
      </c>
      <c r="B111" s="6">
        <v>43524</v>
      </c>
      <c r="C111" s="2" t="s">
        <v>51</v>
      </c>
    </row>
    <row r="112" spans="1:3" x14ac:dyDescent="0.25">
      <c r="A112">
        <v>2</v>
      </c>
      <c r="B112" s="6">
        <v>43524</v>
      </c>
      <c r="C112" s="2" t="s">
        <v>51</v>
      </c>
    </row>
    <row r="113" spans="1:3" x14ac:dyDescent="0.25">
      <c r="A113">
        <v>3</v>
      </c>
      <c r="B113" s="6">
        <v>44592</v>
      </c>
      <c r="C113" s="2" t="s">
        <v>51</v>
      </c>
    </row>
    <row r="114" spans="1:3" x14ac:dyDescent="0.25">
      <c r="A114">
        <v>3</v>
      </c>
      <c r="B114" s="6">
        <v>44592</v>
      </c>
      <c r="C114" s="2" t="s">
        <v>51</v>
      </c>
    </row>
    <row r="115" spans="1:3" x14ac:dyDescent="0.25">
      <c r="A115">
        <v>4</v>
      </c>
      <c r="B115" s="6">
        <v>41729</v>
      </c>
      <c r="C115" s="2" t="s">
        <v>51</v>
      </c>
    </row>
    <row r="116" spans="1:3" x14ac:dyDescent="0.25">
      <c r="A116">
        <v>4</v>
      </c>
      <c r="B116" s="6">
        <v>41729</v>
      </c>
      <c r="C116" s="2" t="s">
        <v>21</v>
      </c>
    </row>
    <row r="117" spans="1:3" x14ac:dyDescent="0.25">
      <c r="A117">
        <v>5</v>
      </c>
      <c r="B117" s="6">
        <v>44408</v>
      </c>
      <c r="C117" s="2" t="s">
        <v>51</v>
      </c>
    </row>
    <row r="118" spans="1:3" x14ac:dyDescent="0.25">
      <c r="A118" s="3">
        <v>5</v>
      </c>
      <c r="B118" s="6">
        <v>44408</v>
      </c>
      <c r="C118" s="5" t="s">
        <v>21</v>
      </c>
    </row>
    <row r="119" spans="1:3" x14ac:dyDescent="0.25">
      <c r="A119">
        <v>1</v>
      </c>
      <c r="B119" s="6">
        <v>44074</v>
      </c>
      <c r="C119" s="2" t="s">
        <v>53</v>
      </c>
    </row>
    <row r="120" spans="1:3" x14ac:dyDescent="0.25">
      <c r="A120">
        <v>1</v>
      </c>
      <c r="B120" s="6">
        <v>44074</v>
      </c>
      <c r="C120" s="2" t="s">
        <v>53</v>
      </c>
    </row>
    <row r="121" spans="1:3" x14ac:dyDescent="0.25">
      <c r="A121">
        <v>2</v>
      </c>
      <c r="B121" s="6">
        <v>43524</v>
      </c>
      <c r="C121" s="2" t="s">
        <v>55</v>
      </c>
    </row>
    <row r="122" spans="1:3" x14ac:dyDescent="0.25">
      <c r="A122">
        <v>2</v>
      </c>
      <c r="B122" s="6">
        <v>43524</v>
      </c>
      <c r="C122" s="2" t="s">
        <v>55</v>
      </c>
    </row>
    <row r="123" spans="1:3" x14ac:dyDescent="0.25">
      <c r="A123">
        <v>3</v>
      </c>
      <c r="B123" s="6">
        <v>44592</v>
      </c>
      <c r="C123" s="2" t="s">
        <v>56</v>
      </c>
    </row>
    <row r="124" spans="1:3" x14ac:dyDescent="0.25">
      <c r="A124">
        <v>3</v>
      </c>
      <c r="B124" s="6">
        <v>44592</v>
      </c>
      <c r="C124" s="2" t="s">
        <v>56</v>
      </c>
    </row>
    <row r="125" spans="1:3" x14ac:dyDescent="0.25">
      <c r="A125">
        <v>4</v>
      </c>
      <c r="B125" s="6">
        <v>41729</v>
      </c>
      <c r="C125" s="2" t="s">
        <v>57</v>
      </c>
    </row>
    <row r="126" spans="1:3" x14ac:dyDescent="0.25">
      <c r="A126">
        <v>4</v>
      </c>
      <c r="B126" s="6">
        <v>41729</v>
      </c>
      <c r="C126" s="2" t="s">
        <v>21</v>
      </c>
    </row>
    <row r="127" spans="1:3" x14ac:dyDescent="0.25">
      <c r="A127">
        <v>5</v>
      </c>
      <c r="B127" s="6">
        <v>44408</v>
      </c>
      <c r="C127" s="2" t="s">
        <v>58</v>
      </c>
    </row>
    <row r="128" spans="1:3" x14ac:dyDescent="0.25">
      <c r="A128" s="3">
        <v>5</v>
      </c>
      <c r="B128" s="6">
        <v>44408</v>
      </c>
      <c r="C128" s="5" t="s">
        <v>21</v>
      </c>
    </row>
    <row r="129" spans="1:3" x14ac:dyDescent="0.25">
      <c r="A129">
        <v>6</v>
      </c>
      <c r="B129" s="1">
        <v>36556</v>
      </c>
      <c r="C129" s="2" t="s">
        <v>59</v>
      </c>
    </row>
    <row r="130" spans="1:3" x14ac:dyDescent="0.25">
      <c r="A130">
        <v>6</v>
      </c>
      <c r="B130" s="1">
        <v>36556</v>
      </c>
      <c r="C130" s="2" t="s">
        <v>59</v>
      </c>
    </row>
    <row r="131" spans="1:3" x14ac:dyDescent="0.25">
      <c r="A131">
        <v>7</v>
      </c>
      <c r="B131" s="1">
        <v>36250</v>
      </c>
      <c r="C131" s="2" t="s">
        <v>59</v>
      </c>
    </row>
    <row r="132" spans="1:3" x14ac:dyDescent="0.25">
      <c r="A132">
        <v>7</v>
      </c>
      <c r="B132" s="1">
        <v>36250</v>
      </c>
      <c r="C132" s="2" t="s">
        <v>59</v>
      </c>
    </row>
    <row r="133" spans="1:3" x14ac:dyDescent="0.25">
      <c r="A133">
        <v>8</v>
      </c>
      <c r="B133" t="s">
        <v>75</v>
      </c>
      <c r="C133" s="2" t="s">
        <v>59</v>
      </c>
    </row>
    <row r="134" spans="1:3" x14ac:dyDescent="0.25">
      <c r="A134">
        <v>8</v>
      </c>
      <c r="B134" t="s">
        <v>75</v>
      </c>
      <c r="C134" s="2" t="s">
        <v>59</v>
      </c>
    </row>
    <row r="135" spans="1:3" x14ac:dyDescent="0.25">
      <c r="A135">
        <v>9</v>
      </c>
      <c r="B135" t="s">
        <v>76</v>
      </c>
      <c r="C135" s="2" t="s">
        <v>59</v>
      </c>
    </row>
    <row r="136" spans="1:3" x14ac:dyDescent="0.25">
      <c r="A136">
        <v>9</v>
      </c>
      <c r="B136" t="s">
        <v>76</v>
      </c>
      <c r="C136" s="2" t="s">
        <v>21</v>
      </c>
    </row>
    <row r="137" spans="1:3" x14ac:dyDescent="0.25">
      <c r="A137">
        <v>10</v>
      </c>
      <c r="B137" s="1">
        <v>36525</v>
      </c>
      <c r="C137" s="2" t="s">
        <v>59</v>
      </c>
    </row>
    <row r="138" spans="1:3" x14ac:dyDescent="0.25">
      <c r="A138" s="3">
        <v>10</v>
      </c>
      <c r="B138" s="1">
        <v>36525</v>
      </c>
      <c r="C138" s="5" t="s">
        <v>21</v>
      </c>
    </row>
    <row r="139" spans="1:3" x14ac:dyDescent="0.25">
      <c r="A139">
        <v>6</v>
      </c>
      <c r="B139" s="1">
        <v>36556</v>
      </c>
      <c r="C139" s="2" t="s">
        <v>61</v>
      </c>
    </row>
    <row r="140" spans="1:3" x14ac:dyDescent="0.25">
      <c r="A140">
        <v>6</v>
      </c>
      <c r="B140" s="1">
        <v>36556</v>
      </c>
      <c r="C140" s="2" t="s">
        <v>61</v>
      </c>
    </row>
    <row r="141" spans="1:3" x14ac:dyDescent="0.25">
      <c r="A141">
        <v>7</v>
      </c>
      <c r="B141" s="1">
        <v>36250</v>
      </c>
      <c r="C141" s="2" t="s">
        <v>63</v>
      </c>
    </row>
    <row r="142" spans="1:3" x14ac:dyDescent="0.25">
      <c r="A142">
        <v>7</v>
      </c>
      <c r="B142" s="1">
        <v>36250</v>
      </c>
      <c r="C142" s="2" t="s">
        <v>63</v>
      </c>
    </row>
    <row r="143" spans="1:3" x14ac:dyDescent="0.25">
      <c r="A143">
        <v>7</v>
      </c>
      <c r="B143" s="1">
        <v>36250</v>
      </c>
      <c r="C143" s="2" t="s">
        <v>63</v>
      </c>
    </row>
    <row r="144" spans="1:3" x14ac:dyDescent="0.25">
      <c r="A144">
        <v>8</v>
      </c>
      <c r="B144" t="s">
        <v>75</v>
      </c>
      <c r="C144" s="2" t="s">
        <v>61</v>
      </c>
    </row>
    <row r="145" spans="1:3" x14ac:dyDescent="0.25">
      <c r="A145">
        <v>8</v>
      </c>
      <c r="B145" t="s">
        <v>75</v>
      </c>
      <c r="C145" s="2" t="s">
        <v>61</v>
      </c>
    </row>
    <row r="146" spans="1:3" x14ac:dyDescent="0.25">
      <c r="A146">
        <v>9</v>
      </c>
      <c r="B146" t="s">
        <v>76</v>
      </c>
      <c r="C146" s="2" t="s">
        <v>61</v>
      </c>
    </row>
    <row r="147" spans="1:3" x14ac:dyDescent="0.25">
      <c r="A147">
        <v>9</v>
      </c>
      <c r="B147" t="s">
        <v>76</v>
      </c>
      <c r="C147" s="2" t="s">
        <v>21</v>
      </c>
    </row>
    <row r="148" spans="1:3" x14ac:dyDescent="0.25">
      <c r="A148">
        <v>10</v>
      </c>
      <c r="B148" s="1">
        <v>36525</v>
      </c>
      <c r="C148" s="2" t="s">
        <v>61</v>
      </c>
    </row>
    <row r="149" spans="1:3" x14ac:dyDescent="0.25">
      <c r="A149" s="3">
        <v>10</v>
      </c>
      <c r="B149" s="1">
        <v>36525</v>
      </c>
      <c r="C149" s="5" t="s">
        <v>21</v>
      </c>
    </row>
    <row r="150" spans="1:3" x14ac:dyDescent="0.25">
      <c r="A150">
        <v>6</v>
      </c>
      <c r="B150" s="1">
        <v>36556</v>
      </c>
      <c r="C150" s="2" t="s">
        <v>64</v>
      </c>
    </row>
    <row r="151" spans="1:3" x14ac:dyDescent="0.25">
      <c r="A151">
        <v>6</v>
      </c>
      <c r="B151" s="1">
        <v>36556</v>
      </c>
      <c r="C151" s="2" t="s">
        <v>64</v>
      </c>
    </row>
    <row r="152" spans="1:3" x14ac:dyDescent="0.25">
      <c r="A152">
        <v>7</v>
      </c>
      <c r="B152" s="1">
        <v>36250</v>
      </c>
      <c r="C152" s="2" t="s">
        <v>64</v>
      </c>
    </row>
    <row r="153" spans="1:3" x14ac:dyDescent="0.25">
      <c r="A153">
        <v>7</v>
      </c>
      <c r="B153" s="1">
        <v>36250</v>
      </c>
      <c r="C153" s="2" t="s">
        <v>64</v>
      </c>
    </row>
    <row r="154" spans="1:3" x14ac:dyDescent="0.25">
      <c r="A154">
        <v>8</v>
      </c>
      <c r="B154" t="s">
        <v>75</v>
      </c>
      <c r="C154" s="2" t="s">
        <v>64</v>
      </c>
    </row>
    <row r="155" spans="1:3" x14ac:dyDescent="0.25">
      <c r="A155">
        <v>8</v>
      </c>
      <c r="B155" t="s">
        <v>75</v>
      </c>
      <c r="C155" s="2" t="s">
        <v>64</v>
      </c>
    </row>
    <row r="156" spans="1:3" x14ac:dyDescent="0.25">
      <c r="A156">
        <v>9</v>
      </c>
      <c r="B156" t="s">
        <v>76</v>
      </c>
      <c r="C156" s="2" t="s">
        <v>64</v>
      </c>
    </row>
    <row r="157" spans="1:3" x14ac:dyDescent="0.25">
      <c r="A157">
        <v>9</v>
      </c>
      <c r="B157" t="s">
        <v>76</v>
      </c>
      <c r="C157" s="2" t="s">
        <v>21</v>
      </c>
    </row>
    <row r="158" spans="1:3" x14ac:dyDescent="0.25">
      <c r="A158">
        <v>10</v>
      </c>
      <c r="B158" s="1">
        <v>36525</v>
      </c>
      <c r="C158" s="2" t="s">
        <v>64</v>
      </c>
    </row>
    <row r="159" spans="1:3" x14ac:dyDescent="0.25">
      <c r="A159" s="3">
        <v>10</v>
      </c>
      <c r="B159" s="1">
        <v>36525</v>
      </c>
      <c r="C159" s="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032555-7842-40af-b068-81bc8b105b6d" xsi:nil="true"/>
    <dateclaimed xmlns="9fc5fa20-e441-4b84-b756-d619557906a9" xsi:nil="true"/>
    <lcf76f155ced4ddcb4097134ff3c332f xmlns="9fc5fa20-e441-4b84-b756-d619557906a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668E7A587AE44890DB4FDC76CD068" ma:contentTypeVersion="16" ma:contentTypeDescription="Create a new document." ma:contentTypeScope="" ma:versionID="9d4273b30ed38391dc29e17e4f76615d">
  <xsd:schema xmlns:xsd="http://www.w3.org/2001/XMLSchema" xmlns:xs="http://www.w3.org/2001/XMLSchema" xmlns:p="http://schemas.microsoft.com/office/2006/metadata/properties" xmlns:ns2="9fc5fa20-e441-4b84-b756-d619557906a9" xmlns:ns3="48032555-7842-40af-b068-81bc8b105b6d" targetNamespace="http://schemas.microsoft.com/office/2006/metadata/properties" ma:root="true" ma:fieldsID="e94b71df638009d7e899bee360d712a8" ns2:_="" ns3:_="">
    <xsd:import namespace="9fc5fa20-e441-4b84-b756-d619557906a9"/>
    <xsd:import namespace="48032555-7842-40af-b068-81bc8b105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CR" minOccurs="0"/>
                <xsd:element ref="ns2:MediaLengthInSeconds" minOccurs="0"/>
                <xsd:element ref="ns2:dateclaime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5fa20-e441-4b84-b756-d61955790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dateclaimed" ma:index="22" nillable="true" ma:displayName="date claimed" ma:description="info when wire was claimed by pia" ma:format="Dropdown" ma:internalName="dateclaimed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32555-7842-40af-b068-81bc8b105b6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1977d2b-62c2-4dd2-bcee-808fb95a5255}" ma:internalName="TaxCatchAll" ma:showField="CatchAllData" ma:web="48032555-7842-40af-b068-81bc8b105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21B3D-F698-4A3D-9674-F318527B3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2BAC1-516B-4531-BC6F-0E04944E4B54}">
  <ds:schemaRefs>
    <ds:schemaRef ds:uri="9fc5fa20-e441-4b84-b756-d619557906a9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48032555-7842-40af-b068-81bc8b105b6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BA108D-28AA-4408-8FA7-EAAE6E329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5fa20-e441-4b84-b756-d619557906a9"/>
    <ds:schemaRef ds:uri="48032555-7842-40af-b068-81bc8b105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Estes, Aidan</dc:creator>
  <cp:keywords/>
  <dc:description/>
  <cp:lastModifiedBy>Aidan Estes</cp:lastModifiedBy>
  <cp:revision/>
  <dcterms:created xsi:type="dcterms:W3CDTF">2024-10-18T16:53:56Z</dcterms:created>
  <dcterms:modified xsi:type="dcterms:W3CDTF">2025-01-31T17:16:45Z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0x01010030F668E7A587AE44890DB4FDC76CD068</vt:lpwstr>
  </property>
  <property fmtid="{D5CDD505-2E9C-101B-9397-08002B2CF9AE}" pid="3" name="MediaServiceImageTags">
    <vt:lpwstr/>
  </property>
</Properties>
</file>