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fbf3f8ab62a1a2/Documents/ShelbyHealth/ShelbyCounty/Raw Data/"/>
    </mc:Choice>
  </mc:AlternateContent>
  <xr:revisionPtr revIDLastSave="780" documentId="8_{777CEDFB-6D57-4E96-94E5-C302C699C62B}" xr6:coauthVersionLast="47" xr6:coauthVersionMax="47" xr10:uidLastSave="{D2D2B99D-DE6C-48C6-8736-4B4A5E902F7F}"/>
  <bookViews>
    <workbookView xWindow="-28920" yWindow="-120" windowWidth="29040" windowHeight="15720" activeTab="4" xr2:uid="{A88A31A9-3912-4A1D-908F-238AC783B72C}"/>
  </bookViews>
  <sheets>
    <sheet name="Multiple Cause of Death, 1999-2" sheetId="1" r:id="rId1"/>
    <sheet name="Top 10" sheetId="2" r:id="rId2"/>
    <sheet name="All Cause All " sheetId="3" r:id="rId3"/>
    <sheet name="All Heart" sheetId="4" r:id="rId4"/>
    <sheet name="ShelbyTen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3" i="2"/>
  <c r="AQ68" i="1"/>
  <c r="AQ67" i="1"/>
  <c r="AQ66" i="1"/>
  <c r="AQ65" i="1"/>
  <c r="AQ64" i="1"/>
  <c r="AQ63" i="1"/>
  <c r="AQ62" i="1"/>
  <c r="AQ69" i="1" s="1"/>
  <c r="AF63" i="1"/>
  <c r="AF64" i="1"/>
  <c r="AF65" i="1"/>
  <c r="AF66" i="1"/>
  <c r="AF67" i="1"/>
  <c r="AG67" i="1" s="1"/>
  <c r="AF68" i="1"/>
  <c r="AJ68" i="1" s="1"/>
  <c r="AF62" i="1"/>
  <c r="AQ58" i="1"/>
  <c r="AQ57" i="1"/>
  <c r="AQ56" i="1"/>
  <c r="AQ55" i="1"/>
  <c r="AQ54" i="1"/>
  <c r="AQ53" i="1"/>
  <c r="AQ52" i="1"/>
  <c r="AQ59" i="1" s="1"/>
  <c r="AG62" i="1"/>
  <c r="AI62" i="1"/>
  <c r="AJ62" i="1"/>
  <c r="AK62" i="1"/>
  <c r="AL62" i="1"/>
  <c r="AM62" i="1"/>
  <c r="AN62" i="1"/>
  <c r="AO62" i="1"/>
  <c r="AP62" i="1"/>
  <c r="AG63" i="1"/>
  <c r="AH63" i="1"/>
  <c r="AI63" i="1"/>
  <c r="AJ63" i="1"/>
  <c r="AK63" i="1"/>
  <c r="AL63" i="1"/>
  <c r="AM63" i="1"/>
  <c r="AN63" i="1"/>
  <c r="AO63" i="1"/>
  <c r="AP63" i="1"/>
  <c r="AP64" i="1"/>
  <c r="AG64" i="1"/>
  <c r="AH64" i="1"/>
  <c r="AI64" i="1"/>
  <c r="AJ64" i="1"/>
  <c r="AK64" i="1"/>
  <c r="AL64" i="1"/>
  <c r="AM64" i="1"/>
  <c r="AN64" i="1"/>
  <c r="AO64" i="1"/>
  <c r="AG65" i="1"/>
  <c r="AH65" i="1"/>
  <c r="AI65" i="1"/>
  <c r="AJ65" i="1"/>
  <c r="AK65" i="1"/>
  <c r="AL65" i="1"/>
  <c r="AM65" i="1"/>
  <c r="AN65" i="1"/>
  <c r="AO65" i="1"/>
  <c r="AP65" i="1"/>
  <c r="AG66" i="1"/>
  <c r="AH66" i="1"/>
  <c r="AI66" i="1"/>
  <c r="AJ66" i="1"/>
  <c r="AK66" i="1"/>
  <c r="AL66" i="1"/>
  <c r="AM66" i="1"/>
  <c r="AN66" i="1"/>
  <c r="AO66" i="1"/>
  <c r="AP66" i="1"/>
  <c r="AO67" i="1"/>
  <c r="AK67" i="1"/>
  <c r="AL67" i="1"/>
  <c r="AM67" i="1"/>
  <c r="AN67" i="1"/>
  <c r="AQ46" i="1"/>
  <c r="AQ45" i="1"/>
  <c r="AQ44" i="1"/>
  <c r="AQ43" i="1"/>
  <c r="AQ42" i="1"/>
  <c r="AQ41" i="1"/>
  <c r="AQ40" i="1"/>
  <c r="AQ47" i="1" s="1"/>
  <c r="AQ34" i="1"/>
  <c r="AQ33" i="1"/>
  <c r="AQ32" i="1"/>
  <c r="AQ31" i="1"/>
  <c r="AQ30" i="1"/>
  <c r="AQ29" i="1"/>
  <c r="AQ28" i="1"/>
  <c r="AQ35" i="1" s="1"/>
  <c r="AQ22" i="1"/>
  <c r="AQ21" i="1"/>
  <c r="AQ20" i="1"/>
  <c r="AQ19" i="1"/>
  <c r="AQ18" i="1"/>
  <c r="AQ17" i="1"/>
  <c r="AQ16" i="1"/>
  <c r="AQ23" i="1" s="1"/>
  <c r="AQ11" i="1"/>
  <c r="AQ5" i="1"/>
  <c r="AQ6" i="1"/>
  <c r="AQ7" i="1"/>
  <c r="AQ8" i="1"/>
  <c r="AQ9" i="1"/>
  <c r="AQ10" i="1"/>
  <c r="AQ4" i="1"/>
  <c r="L69" i="1"/>
  <c r="M69" i="1"/>
  <c r="N69" i="1"/>
  <c r="O69" i="1"/>
  <c r="P69" i="1"/>
  <c r="Q69" i="1"/>
  <c r="R69" i="1"/>
  <c r="S69" i="1"/>
  <c r="T69" i="1"/>
  <c r="K69" i="1"/>
  <c r="J69" i="1"/>
  <c r="J59" i="1"/>
  <c r="J47" i="1"/>
  <c r="J35" i="1"/>
  <c r="J23" i="1"/>
  <c r="AE23" i="1" s="1"/>
  <c r="AE59" i="1"/>
  <c r="AE58" i="1"/>
  <c r="AE57" i="1"/>
  <c r="AE56" i="1"/>
  <c r="AE55" i="1"/>
  <c r="AE54" i="1"/>
  <c r="AE53" i="1"/>
  <c r="AE52" i="1"/>
  <c r="AE47" i="1"/>
  <c r="AE46" i="1"/>
  <c r="AE45" i="1"/>
  <c r="AE44" i="1"/>
  <c r="AE43" i="1"/>
  <c r="AE42" i="1"/>
  <c r="AE41" i="1"/>
  <c r="AE40" i="1"/>
  <c r="AE35" i="1"/>
  <c r="AE34" i="1"/>
  <c r="AE33" i="1"/>
  <c r="AE32" i="1"/>
  <c r="AE31" i="1"/>
  <c r="AE30" i="1"/>
  <c r="AE29" i="1"/>
  <c r="AE28" i="1"/>
  <c r="AE22" i="1"/>
  <c r="AE21" i="1"/>
  <c r="AE20" i="1"/>
  <c r="AE19" i="1"/>
  <c r="AE18" i="1"/>
  <c r="AE17" i="1"/>
  <c r="AE16" i="1"/>
  <c r="J11" i="1"/>
  <c r="AE11" i="1" s="1"/>
  <c r="AE5" i="1"/>
  <c r="AE6" i="1"/>
  <c r="AE7" i="1"/>
  <c r="AE8" i="1"/>
  <c r="AE9" i="1"/>
  <c r="AE10" i="1"/>
  <c r="AE4" i="1"/>
  <c r="R35" i="1"/>
  <c r="T59" i="1"/>
  <c r="S59" i="1"/>
  <c r="R59" i="1"/>
  <c r="Q59" i="1"/>
  <c r="P59" i="1"/>
  <c r="O59" i="1"/>
  <c r="N59" i="1"/>
  <c r="M59" i="1"/>
  <c r="L59" i="1"/>
  <c r="K59" i="1"/>
  <c r="T47" i="1"/>
  <c r="S47" i="1"/>
  <c r="R47" i="1"/>
  <c r="Q47" i="1"/>
  <c r="P47" i="1"/>
  <c r="O47" i="1"/>
  <c r="N47" i="1"/>
  <c r="M47" i="1"/>
  <c r="L47" i="1"/>
  <c r="K47" i="1"/>
  <c r="T35" i="1"/>
  <c r="S35" i="1"/>
  <c r="Q35" i="1"/>
  <c r="P35" i="1"/>
  <c r="O35" i="1"/>
  <c r="N35" i="1"/>
  <c r="M35" i="1"/>
  <c r="L35" i="1"/>
  <c r="K35" i="1"/>
  <c r="T23" i="1"/>
  <c r="S23" i="1"/>
  <c r="R23" i="1"/>
  <c r="Q23" i="1"/>
  <c r="P23" i="1"/>
  <c r="O23" i="1"/>
  <c r="N23" i="1"/>
  <c r="M23" i="1"/>
  <c r="L23" i="1"/>
  <c r="K23" i="1"/>
  <c r="AF17" i="1"/>
  <c r="AF29" i="1" s="1"/>
  <c r="AF41" i="1" s="1"/>
  <c r="AF53" i="1" s="1"/>
  <c r="AF18" i="1"/>
  <c r="AF30" i="1" s="1"/>
  <c r="AF42" i="1" s="1"/>
  <c r="AF54" i="1" s="1"/>
  <c r="AF19" i="1"/>
  <c r="AF31" i="1" s="1"/>
  <c r="AF43" i="1" s="1"/>
  <c r="AF55" i="1" s="1"/>
  <c r="AF20" i="1"/>
  <c r="AF32" i="1" s="1"/>
  <c r="AF44" i="1" s="1"/>
  <c r="AF56" i="1" s="1"/>
  <c r="AF21" i="1"/>
  <c r="AF33" i="1" s="1"/>
  <c r="AF45" i="1" s="1"/>
  <c r="AF57" i="1" s="1"/>
  <c r="AF22" i="1"/>
  <c r="AF34" i="1" s="1"/>
  <c r="AF46" i="1" s="1"/>
  <c r="AF58" i="1" s="1"/>
  <c r="AF16" i="1"/>
  <c r="AF28" i="1" s="1"/>
  <c r="AF40" i="1" s="1"/>
  <c r="AF52" i="1" s="1"/>
  <c r="T11" i="1"/>
  <c r="S11" i="1"/>
  <c r="R11" i="1"/>
  <c r="Q11" i="1"/>
  <c r="P11" i="1"/>
  <c r="O11" i="1"/>
  <c r="N11" i="1"/>
  <c r="M11" i="1"/>
  <c r="L11" i="1"/>
  <c r="K11" i="1"/>
  <c r="I52" i="1"/>
  <c r="I40" i="1"/>
  <c r="I41" i="1" s="1"/>
  <c r="I28" i="1"/>
  <c r="I16" i="1"/>
  <c r="I4" i="1"/>
  <c r="I5" i="1" s="1"/>
  <c r="I6" i="1" s="1"/>
  <c r="I7" i="1" s="1"/>
  <c r="I8" i="1" s="1"/>
  <c r="I9" i="1" s="1"/>
  <c r="I10" i="1" s="1"/>
  <c r="G15" i="1"/>
  <c r="G27" i="1" s="1"/>
  <c r="G39" i="1" s="1"/>
  <c r="G51" i="1" s="1"/>
  <c r="G16" i="1"/>
  <c r="G28" i="1" s="1"/>
  <c r="G40" i="1" s="1"/>
  <c r="G52" i="1" s="1"/>
  <c r="G17" i="1"/>
  <c r="G29" i="1" s="1"/>
  <c r="G41" i="1" s="1"/>
  <c r="G53" i="1" s="1"/>
  <c r="G18" i="1"/>
  <c r="G30" i="1" s="1"/>
  <c r="G42" i="1" s="1"/>
  <c r="G54" i="1" s="1"/>
  <c r="G19" i="1"/>
  <c r="G31" i="1" s="1"/>
  <c r="G43" i="1" s="1"/>
  <c r="G55" i="1" s="1"/>
  <c r="G20" i="1"/>
  <c r="G32" i="1" s="1"/>
  <c r="G44" i="1" s="1"/>
  <c r="G56" i="1" s="1"/>
  <c r="G21" i="1"/>
  <c r="G33" i="1" s="1"/>
  <c r="G45" i="1" s="1"/>
  <c r="G57" i="1" s="1"/>
  <c r="G22" i="1"/>
  <c r="G34" i="1" s="1"/>
  <c r="G46" i="1" s="1"/>
  <c r="G58" i="1" s="1"/>
  <c r="G23" i="1"/>
  <c r="G35" i="1" s="1"/>
  <c r="G47" i="1" s="1"/>
  <c r="G59" i="1" s="1"/>
  <c r="G24" i="1"/>
  <c r="G36" i="1" s="1"/>
  <c r="G48" i="1" s="1"/>
  <c r="G60" i="1" s="1"/>
  <c r="G14" i="1"/>
  <c r="G26" i="1" s="1"/>
  <c r="G38" i="1" s="1"/>
  <c r="G50" i="1" s="1"/>
  <c r="AL68" i="1" l="1"/>
  <c r="AK68" i="1"/>
  <c r="AH68" i="1"/>
  <c r="AP68" i="1"/>
  <c r="AO68" i="1"/>
  <c r="AG68" i="1"/>
  <c r="AJ67" i="1"/>
  <c r="AG69" i="1"/>
  <c r="AI68" i="1"/>
  <c r="AI67" i="1"/>
  <c r="AI69" i="1" s="1"/>
  <c r="AN68" i="1"/>
  <c r="AM68" i="1"/>
  <c r="AM69" i="1" s="1"/>
  <c r="AH67" i="1"/>
  <c r="AN69" i="1"/>
  <c r="AL69" i="1"/>
  <c r="AO69" i="1"/>
  <c r="AK69" i="1"/>
  <c r="AJ69" i="1"/>
  <c r="AH62" i="1"/>
  <c r="AH69" i="1" s="1"/>
  <c r="AP67" i="1"/>
  <c r="AP69" i="1" s="1"/>
  <c r="AE69" i="1"/>
  <c r="J16" i="1"/>
  <c r="I17" i="1"/>
  <c r="J28" i="1"/>
  <c r="AB28" i="1" s="1"/>
  <c r="J10" i="1"/>
  <c r="J52" i="1"/>
  <c r="J4" i="1"/>
  <c r="J6" i="1"/>
  <c r="J5" i="1"/>
  <c r="J9" i="1"/>
  <c r="J8" i="1"/>
  <c r="J7" i="1"/>
  <c r="I53" i="1"/>
  <c r="I42" i="1"/>
  <c r="J41" i="1"/>
  <c r="J40" i="1"/>
  <c r="I29" i="1"/>
  <c r="J17" i="1" l="1"/>
  <c r="Y28" i="1"/>
  <c r="AK28" i="1" s="1"/>
  <c r="AN28" i="1"/>
  <c r="V28" i="1"/>
  <c r="AH28" i="1" s="1"/>
  <c r="U28" i="1"/>
  <c r="AG28" i="1" s="1"/>
  <c r="X28" i="1"/>
  <c r="AJ28" i="1" s="1"/>
  <c r="AC28" i="1"/>
  <c r="AO28" i="1" s="1"/>
  <c r="AD28" i="1"/>
  <c r="AP28" i="1" s="1"/>
  <c r="AA28" i="1"/>
  <c r="AM28" i="1" s="1"/>
  <c r="Z28" i="1"/>
  <c r="AL28" i="1" s="1"/>
  <c r="W28" i="1"/>
  <c r="AI28" i="1" s="1"/>
  <c r="AD40" i="1"/>
  <c r="AP40" i="1" s="1"/>
  <c r="AC40" i="1"/>
  <c r="AO40" i="1" s="1"/>
  <c r="AB40" i="1"/>
  <c r="AN40" i="1" s="1"/>
  <c r="AA40" i="1"/>
  <c r="AM40" i="1" s="1"/>
  <c r="Z40" i="1"/>
  <c r="AL40" i="1" s="1"/>
  <c r="Y40" i="1"/>
  <c r="AK40" i="1" s="1"/>
  <c r="X40" i="1"/>
  <c r="AJ40" i="1" s="1"/>
  <c r="W40" i="1"/>
  <c r="AI40" i="1" s="1"/>
  <c r="V40" i="1"/>
  <c r="AH40" i="1" s="1"/>
  <c r="U40" i="1"/>
  <c r="AG40" i="1" s="1"/>
  <c r="AC4" i="1"/>
  <c r="AO4" i="1" s="1"/>
  <c r="AD4" i="1"/>
  <c r="AP4" i="1" s="1"/>
  <c r="I18" i="1"/>
  <c r="AC10" i="1"/>
  <c r="AO10" i="1" s="1"/>
  <c r="AD10" i="1"/>
  <c r="AP10" i="1" s="1"/>
  <c r="AC7" i="1"/>
  <c r="AO7" i="1" s="1"/>
  <c r="AD7" i="1"/>
  <c r="AP7" i="1" s="1"/>
  <c r="AC9" i="1"/>
  <c r="AO9" i="1" s="1"/>
  <c r="AD9" i="1"/>
  <c r="AP9" i="1" s="1"/>
  <c r="W52" i="1"/>
  <c r="AI52" i="1" s="1"/>
  <c r="AB52" i="1"/>
  <c r="AN52" i="1" s="1"/>
  <c r="V52" i="1"/>
  <c r="AH52" i="1" s="1"/>
  <c r="U52" i="1"/>
  <c r="AG52" i="1" s="1"/>
  <c r="AA52" i="1"/>
  <c r="AM52" i="1" s="1"/>
  <c r="AD52" i="1"/>
  <c r="AP52" i="1" s="1"/>
  <c r="Z52" i="1"/>
  <c r="AL52" i="1" s="1"/>
  <c r="X52" i="1"/>
  <c r="AJ52" i="1" s="1"/>
  <c r="Y52" i="1"/>
  <c r="AK52" i="1" s="1"/>
  <c r="AC52" i="1"/>
  <c r="AO52" i="1" s="1"/>
  <c r="Y16" i="1"/>
  <c r="AK16" i="1" s="1"/>
  <c r="X16" i="1"/>
  <c r="AJ16" i="1" s="1"/>
  <c r="V16" i="1"/>
  <c r="AH16" i="1" s="1"/>
  <c r="W16" i="1"/>
  <c r="AI16" i="1" s="1"/>
  <c r="U16" i="1"/>
  <c r="AG16" i="1" s="1"/>
  <c r="AA16" i="1"/>
  <c r="AM16" i="1" s="1"/>
  <c r="Z16" i="1"/>
  <c r="AL16" i="1" s="1"/>
  <c r="AB16" i="1"/>
  <c r="AN16" i="1" s="1"/>
  <c r="AC16" i="1"/>
  <c r="AO16" i="1" s="1"/>
  <c r="AD16" i="1"/>
  <c r="AP16" i="1" s="1"/>
  <c r="Y41" i="1"/>
  <c r="AK41" i="1" s="1"/>
  <c r="X41" i="1"/>
  <c r="AJ41" i="1" s="1"/>
  <c r="W41" i="1"/>
  <c r="AI41" i="1" s="1"/>
  <c r="V41" i="1"/>
  <c r="AH41" i="1" s="1"/>
  <c r="U41" i="1"/>
  <c r="AG41" i="1" s="1"/>
  <c r="AB41" i="1"/>
  <c r="AN41" i="1" s="1"/>
  <c r="AC41" i="1"/>
  <c r="AO41" i="1" s="1"/>
  <c r="AA41" i="1"/>
  <c r="AM41" i="1" s="1"/>
  <c r="Z41" i="1"/>
  <c r="AL41" i="1" s="1"/>
  <c r="AD41" i="1"/>
  <c r="AP41" i="1" s="1"/>
  <c r="AC5" i="1"/>
  <c r="AO5" i="1" s="1"/>
  <c r="AD5" i="1"/>
  <c r="AP5" i="1" s="1"/>
  <c r="AC8" i="1"/>
  <c r="AO8" i="1" s="1"/>
  <c r="AD8" i="1"/>
  <c r="AP8" i="1" s="1"/>
  <c r="AC6" i="1"/>
  <c r="AO6" i="1" s="1"/>
  <c r="AD6" i="1"/>
  <c r="AP6" i="1" s="1"/>
  <c r="AA5" i="1"/>
  <c r="AM5" i="1" s="1"/>
  <c r="AB5" i="1"/>
  <c r="AN5" i="1" s="1"/>
  <c r="AA10" i="1"/>
  <c r="AM10" i="1" s="1"/>
  <c r="AB10" i="1"/>
  <c r="AN10" i="1" s="1"/>
  <c r="AA8" i="1"/>
  <c r="AM8" i="1" s="1"/>
  <c r="AB8" i="1"/>
  <c r="AN8" i="1" s="1"/>
  <c r="AA6" i="1"/>
  <c r="AM6" i="1" s="1"/>
  <c r="AB6" i="1"/>
  <c r="AN6" i="1" s="1"/>
  <c r="AA4" i="1"/>
  <c r="AM4" i="1" s="1"/>
  <c r="AB4" i="1"/>
  <c r="AN4" i="1" s="1"/>
  <c r="AA7" i="1"/>
  <c r="AM7" i="1" s="1"/>
  <c r="AB7" i="1"/>
  <c r="AN7" i="1" s="1"/>
  <c r="AA9" i="1"/>
  <c r="AM9" i="1" s="1"/>
  <c r="AB9" i="1"/>
  <c r="AN9" i="1" s="1"/>
  <c r="Y6" i="1"/>
  <c r="AK6" i="1" s="1"/>
  <c r="Z6" i="1"/>
  <c r="AL6" i="1" s="1"/>
  <c r="Y4" i="1"/>
  <c r="AK4" i="1" s="1"/>
  <c r="Z4" i="1"/>
  <c r="AL4" i="1" s="1"/>
  <c r="Y10" i="1"/>
  <c r="AK10" i="1" s="1"/>
  <c r="Z10" i="1"/>
  <c r="AL10" i="1" s="1"/>
  <c r="Y8" i="1"/>
  <c r="AK8" i="1" s="1"/>
  <c r="Z8" i="1"/>
  <c r="AL8" i="1" s="1"/>
  <c r="Y5" i="1"/>
  <c r="AK5" i="1" s="1"/>
  <c r="Z5" i="1"/>
  <c r="AL5" i="1" s="1"/>
  <c r="Y7" i="1"/>
  <c r="AK7" i="1" s="1"/>
  <c r="Z7" i="1"/>
  <c r="AL7" i="1" s="1"/>
  <c r="Y9" i="1"/>
  <c r="AK9" i="1" s="1"/>
  <c r="Z9" i="1"/>
  <c r="AL9" i="1" s="1"/>
  <c r="W4" i="1"/>
  <c r="AI4" i="1" s="1"/>
  <c r="AI11" i="1" s="1"/>
  <c r="X4" i="1"/>
  <c r="AJ4" i="1" s="1"/>
  <c r="AJ11" i="1" s="1"/>
  <c r="W8" i="1"/>
  <c r="AI8" i="1" s="1"/>
  <c r="X8" i="1"/>
  <c r="AJ8" i="1" s="1"/>
  <c r="W10" i="1"/>
  <c r="AI10" i="1" s="1"/>
  <c r="X10" i="1"/>
  <c r="AJ10" i="1" s="1"/>
  <c r="W9" i="1"/>
  <c r="AI9" i="1" s="1"/>
  <c r="X9" i="1"/>
  <c r="AJ9" i="1" s="1"/>
  <c r="W5" i="1"/>
  <c r="AI5" i="1" s="1"/>
  <c r="X5" i="1"/>
  <c r="AJ5" i="1" s="1"/>
  <c r="W7" i="1"/>
  <c r="AI7" i="1" s="1"/>
  <c r="X7" i="1"/>
  <c r="AJ7" i="1" s="1"/>
  <c r="W6" i="1"/>
  <c r="AI6" i="1" s="1"/>
  <c r="X6" i="1"/>
  <c r="AJ6" i="1" s="1"/>
  <c r="U6" i="1"/>
  <c r="AG6" i="1" s="1"/>
  <c r="V6" i="1"/>
  <c r="AH6" i="1" s="1"/>
  <c r="U4" i="1"/>
  <c r="AG4" i="1" s="1"/>
  <c r="V4" i="1"/>
  <c r="AH4" i="1" s="1"/>
  <c r="U10" i="1"/>
  <c r="AG10" i="1" s="1"/>
  <c r="V10" i="1"/>
  <c r="AH10" i="1" s="1"/>
  <c r="U7" i="1"/>
  <c r="AG7" i="1" s="1"/>
  <c r="V7" i="1"/>
  <c r="AH7" i="1" s="1"/>
  <c r="U9" i="1"/>
  <c r="AG9" i="1" s="1"/>
  <c r="V9" i="1"/>
  <c r="AH9" i="1" s="1"/>
  <c r="U8" i="1"/>
  <c r="AG8" i="1" s="1"/>
  <c r="V8" i="1"/>
  <c r="AH8" i="1" s="1"/>
  <c r="U5" i="1"/>
  <c r="AG5" i="1" s="1"/>
  <c r="V5" i="1"/>
  <c r="AH5" i="1" s="1"/>
  <c r="J53" i="1"/>
  <c r="I54" i="1"/>
  <c r="J42" i="1"/>
  <c r="I43" i="1"/>
  <c r="J29" i="1"/>
  <c r="AB29" i="1" s="1"/>
  <c r="I30" i="1"/>
  <c r="AO11" i="1" l="1"/>
  <c r="AH11" i="1"/>
  <c r="AL11" i="1"/>
  <c r="AN11" i="1"/>
  <c r="AK11" i="1"/>
  <c r="AM11" i="1"/>
  <c r="AP11" i="1"/>
  <c r="AG11" i="1"/>
  <c r="AD29" i="1"/>
  <c r="AP29" i="1" s="1"/>
  <c r="AC29" i="1"/>
  <c r="AO29" i="1" s="1"/>
  <c r="AN29" i="1"/>
  <c r="AA29" i="1"/>
  <c r="AM29" i="1" s="1"/>
  <c r="Z29" i="1"/>
  <c r="AL29" i="1" s="1"/>
  <c r="Y29" i="1"/>
  <c r="AK29" i="1" s="1"/>
  <c r="X29" i="1"/>
  <c r="AJ29" i="1" s="1"/>
  <c r="W29" i="1"/>
  <c r="AI29" i="1" s="1"/>
  <c r="V29" i="1"/>
  <c r="AH29" i="1" s="1"/>
  <c r="U29" i="1"/>
  <c r="AG29" i="1" s="1"/>
  <c r="Y42" i="1"/>
  <c r="AK42" i="1" s="1"/>
  <c r="U42" i="1"/>
  <c r="AG42" i="1" s="1"/>
  <c r="X42" i="1"/>
  <c r="AJ42" i="1" s="1"/>
  <c r="AD42" i="1"/>
  <c r="AP42" i="1" s="1"/>
  <c r="Z42" i="1"/>
  <c r="AL42" i="1" s="1"/>
  <c r="V42" i="1"/>
  <c r="AH42" i="1" s="1"/>
  <c r="W42" i="1"/>
  <c r="AI42" i="1" s="1"/>
  <c r="AC42" i="1"/>
  <c r="AO42" i="1" s="1"/>
  <c r="AB42" i="1"/>
  <c r="AN42" i="1" s="1"/>
  <c r="AA42" i="1"/>
  <c r="AM42" i="1" s="1"/>
  <c r="Z17" i="1"/>
  <c r="AL17" i="1" s="1"/>
  <c r="X17" i="1"/>
  <c r="AJ17" i="1" s="1"/>
  <c r="V17" i="1"/>
  <c r="AH17" i="1" s="1"/>
  <c r="U17" i="1"/>
  <c r="AG17" i="1" s="1"/>
  <c r="AB17" i="1"/>
  <c r="AN17" i="1" s="1"/>
  <c r="Y17" i="1"/>
  <c r="AK17" i="1" s="1"/>
  <c r="AC17" i="1"/>
  <c r="AO17" i="1" s="1"/>
  <c r="AD17" i="1"/>
  <c r="AP17" i="1" s="1"/>
  <c r="AA17" i="1"/>
  <c r="AM17" i="1" s="1"/>
  <c r="W17" i="1"/>
  <c r="AI17" i="1" s="1"/>
  <c r="X53" i="1"/>
  <c r="AJ53" i="1" s="1"/>
  <c r="V53" i="1"/>
  <c r="AH53" i="1" s="1"/>
  <c r="AD53" i="1"/>
  <c r="AP53" i="1" s="1"/>
  <c r="AB53" i="1"/>
  <c r="AN53" i="1" s="1"/>
  <c r="AC53" i="1"/>
  <c r="AO53" i="1" s="1"/>
  <c r="W53" i="1"/>
  <c r="AI53" i="1" s="1"/>
  <c r="AA53" i="1"/>
  <c r="AM53" i="1" s="1"/>
  <c r="Y53" i="1"/>
  <c r="AK53" i="1" s="1"/>
  <c r="Z53" i="1"/>
  <c r="AL53" i="1" s="1"/>
  <c r="U53" i="1"/>
  <c r="AG53" i="1" s="1"/>
  <c r="I19" i="1"/>
  <c r="J18" i="1"/>
  <c r="J54" i="1"/>
  <c r="I55" i="1"/>
  <c r="I44" i="1"/>
  <c r="J43" i="1"/>
  <c r="J30" i="1"/>
  <c r="AB30" i="1" s="1"/>
  <c r="I31" i="1"/>
  <c r="AD18" i="1" l="1"/>
  <c r="AP18" i="1" s="1"/>
  <c r="AC18" i="1"/>
  <c r="AO18" i="1" s="1"/>
  <c r="AB18" i="1"/>
  <c r="AN18" i="1" s="1"/>
  <c r="AA18" i="1"/>
  <c r="AM18" i="1" s="1"/>
  <c r="Z18" i="1"/>
  <c r="AL18" i="1" s="1"/>
  <c r="Y18" i="1"/>
  <c r="AK18" i="1" s="1"/>
  <c r="X18" i="1"/>
  <c r="AJ18" i="1" s="1"/>
  <c r="W18" i="1"/>
  <c r="AI18" i="1" s="1"/>
  <c r="V18" i="1"/>
  <c r="AH18" i="1" s="1"/>
  <c r="U18" i="1"/>
  <c r="AG18" i="1" s="1"/>
  <c r="J19" i="1"/>
  <c r="I20" i="1"/>
  <c r="AD43" i="1"/>
  <c r="AP43" i="1" s="1"/>
  <c r="AC43" i="1"/>
  <c r="AO43" i="1" s="1"/>
  <c r="AB43" i="1"/>
  <c r="AN43" i="1" s="1"/>
  <c r="AA43" i="1"/>
  <c r="AM43" i="1" s="1"/>
  <c r="Z43" i="1"/>
  <c r="AL43" i="1" s="1"/>
  <c r="Y43" i="1"/>
  <c r="AK43" i="1" s="1"/>
  <c r="X43" i="1"/>
  <c r="AJ43" i="1" s="1"/>
  <c r="W43" i="1"/>
  <c r="AI43" i="1" s="1"/>
  <c r="V43" i="1"/>
  <c r="AH43" i="1" s="1"/>
  <c r="U43" i="1"/>
  <c r="AG43" i="1" s="1"/>
  <c r="AD54" i="1"/>
  <c r="AP54" i="1" s="1"/>
  <c r="AC54" i="1"/>
  <c r="AO54" i="1" s="1"/>
  <c r="AB54" i="1"/>
  <c r="AN54" i="1" s="1"/>
  <c r="AA54" i="1"/>
  <c r="AM54" i="1" s="1"/>
  <c r="Z54" i="1"/>
  <c r="AL54" i="1" s="1"/>
  <c r="Y54" i="1"/>
  <c r="AK54" i="1" s="1"/>
  <c r="X54" i="1"/>
  <c r="AJ54" i="1" s="1"/>
  <c r="W54" i="1"/>
  <c r="AI54" i="1" s="1"/>
  <c r="V54" i="1"/>
  <c r="AH54" i="1" s="1"/>
  <c r="U54" i="1"/>
  <c r="AG54" i="1" s="1"/>
  <c r="AA30" i="1"/>
  <c r="AM30" i="1" s="1"/>
  <c r="Z30" i="1"/>
  <c r="AL30" i="1" s="1"/>
  <c r="Y30" i="1"/>
  <c r="AK30" i="1" s="1"/>
  <c r="X30" i="1"/>
  <c r="AJ30" i="1" s="1"/>
  <c r="AD30" i="1"/>
  <c r="AP30" i="1" s="1"/>
  <c r="W30" i="1"/>
  <c r="AI30" i="1" s="1"/>
  <c r="V30" i="1"/>
  <c r="AH30" i="1" s="1"/>
  <c r="U30" i="1"/>
  <c r="AG30" i="1" s="1"/>
  <c r="AC30" i="1"/>
  <c r="AO30" i="1" s="1"/>
  <c r="AN30" i="1"/>
  <c r="J55" i="1"/>
  <c r="I56" i="1"/>
  <c r="J44" i="1"/>
  <c r="I45" i="1"/>
  <c r="I32" i="1"/>
  <c r="J31" i="1"/>
  <c r="AB31" i="1" s="1"/>
  <c r="J20" i="1"/>
  <c r="I21" i="1"/>
  <c r="X31" i="1" l="1"/>
  <c r="AJ31" i="1" s="1"/>
  <c r="W31" i="1"/>
  <c r="AI31" i="1" s="1"/>
  <c r="V31" i="1"/>
  <c r="AH31" i="1" s="1"/>
  <c r="U31" i="1"/>
  <c r="AG31" i="1" s="1"/>
  <c r="Y31" i="1"/>
  <c r="AK31" i="1" s="1"/>
  <c r="AD31" i="1"/>
  <c r="AP31" i="1" s="1"/>
  <c r="AN31" i="1"/>
  <c r="AA31" i="1"/>
  <c r="AM31" i="1" s="1"/>
  <c r="Z31" i="1"/>
  <c r="AL31" i="1" s="1"/>
  <c r="AC31" i="1"/>
  <c r="AO31" i="1" s="1"/>
  <c r="V55" i="1"/>
  <c r="AH55" i="1" s="1"/>
  <c r="U55" i="1"/>
  <c r="AG55" i="1" s="1"/>
  <c r="W55" i="1"/>
  <c r="AI55" i="1" s="1"/>
  <c r="Y55" i="1"/>
  <c r="AK55" i="1" s="1"/>
  <c r="AB55" i="1"/>
  <c r="AN55" i="1" s="1"/>
  <c r="AA55" i="1"/>
  <c r="AM55" i="1" s="1"/>
  <c r="AC55" i="1"/>
  <c r="AO55" i="1" s="1"/>
  <c r="Z55" i="1"/>
  <c r="AL55" i="1" s="1"/>
  <c r="AD55" i="1"/>
  <c r="AP55" i="1" s="1"/>
  <c r="X55" i="1"/>
  <c r="AJ55" i="1" s="1"/>
  <c r="AC20" i="1"/>
  <c r="AO20" i="1" s="1"/>
  <c r="AB20" i="1"/>
  <c r="AN20" i="1" s="1"/>
  <c r="Z20" i="1"/>
  <c r="AL20" i="1" s="1"/>
  <c r="V20" i="1"/>
  <c r="AH20" i="1" s="1"/>
  <c r="X20" i="1"/>
  <c r="AJ20" i="1" s="1"/>
  <c r="Y20" i="1"/>
  <c r="AK20" i="1" s="1"/>
  <c r="AD20" i="1"/>
  <c r="AP20" i="1" s="1"/>
  <c r="W20" i="1"/>
  <c r="AI20" i="1" s="1"/>
  <c r="U20" i="1"/>
  <c r="AG20" i="1" s="1"/>
  <c r="AA20" i="1"/>
  <c r="AM20" i="1" s="1"/>
  <c r="X44" i="1"/>
  <c r="AJ44" i="1" s="1"/>
  <c r="W44" i="1"/>
  <c r="AI44" i="1" s="1"/>
  <c r="V44" i="1"/>
  <c r="AH44" i="1" s="1"/>
  <c r="U44" i="1"/>
  <c r="AG44" i="1" s="1"/>
  <c r="AD44" i="1"/>
  <c r="AP44" i="1" s="1"/>
  <c r="Z44" i="1"/>
  <c r="AL44" i="1" s="1"/>
  <c r="AC44" i="1"/>
  <c r="AO44" i="1" s="1"/>
  <c r="Y44" i="1"/>
  <c r="AK44" i="1" s="1"/>
  <c r="AA44" i="1"/>
  <c r="AM44" i="1" s="1"/>
  <c r="AB44" i="1"/>
  <c r="AN44" i="1" s="1"/>
  <c r="AA19" i="1"/>
  <c r="AM19" i="1" s="1"/>
  <c r="X19" i="1"/>
  <c r="AJ19" i="1" s="1"/>
  <c r="U19" i="1"/>
  <c r="AG19" i="1" s="1"/>
  <c r="Z19" i="1"/>
  <c r="AL19" i="1" s="1"/>
  <c r="W19" i="1"/>
  <c r="AI19" i="1" s="1"/>
  <c r="Y19" i="1"/>
  <c r="AK19" i="1" s="1"/>
  <c r="V19" i="1"/>
  <c r="AH19" i="1" s="1"/>
  <c r="AB19" i="1"/>
  <c r="AN19" i="1" s="1"/>
  <c r="AC19" i="1"/>
  <c r="AO19" i="1" s="1"/>
  <c r="AD19" i="1"/>
  <c r="AP19" i="1" s="1"/>
  <c r="J56" i="1"/>
  <c r="I57" i="1"/>
  <c r="I46" i="1"/>
  <c r="J46" i="1" s="1"/>
  <c r="J45" i="1"/>
  <c r="J32" i="1"/>
  <c r="AB32" i="1" s="1"/>
  <c r="I33" i="1"/>
  <c r="I22" i="1"/>
  <c r="J21" i="1"/>
  <c r="AD21" i="1" l="1"/>
  <c r="AP21" i="1" s="1"/>
  <c r="AC21" i="1"/>
  <c r="AO21" i="1" s="1"/>
  <c r="AB21" i="1"/>
  <c r="AN21" i="1" s="1"/>
  <c r="AA21" i="1"/>
  <c r="AM21" i="1" s="1"/>
  <c r="Z21" i="1"/>
  <c r="AL21" i="1" s="1"/>
  <c r="U21" i="1"/>
  <c r="AG21" i="1" s="1"/>
  <c r="Y21" i="1"/>
  <c r="AK21" i="1" s="1"/>
  <c r="W21" i="1"/>
  <c r="AI21" i="1" s="1"/>
  <c r="X21" i="1"/>
  <c r="AJ21" i="1" s="1"/>
  <c r="V21" i="1"/>
  <c r="AH21" i="1" s="1"/>
  <c r="J22" i="1"/>
  <c r="M67" i="1"/>
  <c r="T66" i="1"/>
  <c r="T63" i="1"/>
  <c r="N67" i="1"/>
  <c r="O68" i="1"/>
  <c r="T65" i="1"/>
  <c r="M66" i="1"/>
  <c r="L65" i="1"/>
  <c r="N64" i="1"/>
  <c r="Q63" i="1"/>
  <c r="T64" i="1"/>
  <c r="L63" i="1"/>
  <c r="R63" i="1"/>
  <c r="U45" i="1"/>
  <c r="AG45" i="1" s="1"/>
  <c r="X45" i="1"/>
  <c r="AJ45" i="1" s="1"/>
  <c r="AD45" i="1"/>
  <c r="AP45" i="1" s="1"/>
  <c r="AC45" i="1"/>
  <c r="AO45" i="1" s="1"/>
  <c r="Z45" i="1"/>
  <c r="AL45" i="1" s="1"/>
  <c r="Y45" i="1"/>
  <c r="AK45" i="1" s="1"/>
  <c r="W45" i="1"/>
  <c r="AI45" i="1" s="1"/>
  <c r="AB45" i="1"/>
  <c r="AN45" i="1" s="1"/>
  <c r="AA45" i="1"/>
  <c r="AM45" i="1" s="1"/>
  <c r="V45" i="1"/>
  <c r="AH45" i="1" s="1"/>
  <c r="AD32" i="1"/>
  <c r="AP32" i="1" s="1"/>
  <c r="AC32" i="1"/>
  <c r="AO32" i="1" s="1"/>
  <c r="AN32" i="1"/>
  <c r="AA32" i="1"/>
  <c r="AM32" i="1" s="1"/>
  <c r="Z32" i="1"/>
  <c r="AL32" i="1" s="1"/>
  <c r="U32" i="1"/>
  <c r="AG32" i="1" s="1"/>
  <c r="Y32" i="1"/>
  <c r="AK32" i="1" s="1"/>
  <c r="X32" i="1"/>
  <c r="AJ32" i="1" s="1"/>
  <c r="W32" i="1"/>
  <c r="AI32" i="1" s="1"/>
  <c r="V32" i="1"/>
  <c r="AH32" i="1" s="1"/>
  <c r="AD46" i="1"/>
  <c r="AP46" i="1" s="1"/>
  <c r="AC46" i="1"/>
  <c r="AO46" i="1" s="1"/>
  <c r="AB46" i="1"/>
  <c r="AN46" i="1" s="1"/>
  <c r="AA46" i="1"/>
  <c r="AM46" i="1" s="1"/>
  <c r="Z46" i="1"/>
  <c r="AL46" i="1" s="1"/>
  <c r="Y46" i="1"/>
  <c r="AK46" i="1" s="1"/>
  <c r="X46" i="1"/>
  <c r="AJ46" i="1" s="1"/>
  <c r="W46" i="1"/>
  <c r="AI46" i="1" s="1"/>
  <c r="V46" i="1"/>
  <c r="AH46" i="1" s="1"/>
  <c r="AH47" i="1" s="1"/>
  <c r="U46" i="1"/>
  <c r="AG46" i="1" s="1"/>
  <c r="W56" i="1"/>
  <c r="AI56" i="1" s="1"/>
  <c r="U56" i="1"/>
  <c r="AG56" i="1" s="1"/>
  <c r="X56" i="1"/>
  <c r="AJ56" i="1" s="1"/>
  <c r="AD56" i="1"/>
  <c r="AP56" i="1" s="1"/>
  <c r="AA56" i="1"/>
  <c r="AM56" i="1" s="1"/>
  <c r="AC56" i="1"/>
  <c r="AO56" i="1" s="1"/>
  <c r="AB56" i="1"/>
  <c r="AN56" i="1" s="1"/>
  <c r="Z56" i="1"/>
  <c r="AL56" i="1" s="1"/>
  <c r="V56" i="1"/>
  <c r="AH56" i="1" s="1"/>
  <c r="Y56" i="1"/>
  <c r="AK56" i="1" s="1"/>
  <c r="J66" i="1"/>
  <c r="AE66" i="1" s="1"/>
  <c r="I58" i="1"/>
  <c r="J57" i="1"/>
  <c r="I34" i="1"/>
  <c r="J33" i="1"/>
  <c r="AB33" i="1" s="1"/>
  <c r="AD66" i="1" l="1"/>
  <c r="W66" i="1"/>
  <c r="AK47" i="1"/>
  <c r="AN47" i="1"/>
  <c r="AI47" i="1"/>
  <c r="AL47" i="1"/>
  <c r="AG47" i="1"/>
  <c r="AJ47" i="1"/>
  <c r="AP47" i="1"/>
  <c r="AO47" i="1"/>
  <c r="AM47" i="1"/>
  <c r="J62" i="1"/>
  <c r="AE62" i="1" s="1"/>
  <c r="M65" i="1"/>
  <c r="P62" i="1"/>
  <c r="K62" i="1"/>
  <c r="R64" i="1"/>
  <c r="L68" i="1"/>
  <c r="Z33" i="1"/>
  <c r="AL33" i="1" s="1"/>
  <c r="Y33" i="1"/>
  <c r="AK33" i="1" s="1"/>
  <c r="X33" i="1"/>
  <c r="AJ33" i="1" s="1"/>
  <c r="W33" i="1"/>
  <c r="AI33" i="1" s="1"/>
  <c r="V33" i="1"/>
  <c r="AH33" i="1" s="1"/>
  <c r="U33" i="1"/>
  <c r="AG33" i="1" s="1"/>
  <c r="AN33" i="1"/>
  <c r="AA33" i="1"/>
  <c r="AM33" i="1" s="1"/>
  <c r="AD33" i="1"/>
  <c r="AP33" i="1" s="1"/>
  <c r="AC33" i="1"/>
  <c r="AO33" i="1" s="1"/>
  <c r="J34" i="1"/>
  <c r="AB34" i="1" s="1"/>
  <c r="Q64" i="1"/>
  <c r="S62" i="1"/>
  <c r="N68" i="1"/>
  <c r="K67" i="1"/>
  <c r="N62" i="1"/>
  <c r="K66" i="1"/>
  <c r="U66" i="1" s="1"/>
  <c r="M63" i="1"/>
  <c r="O65" i="1"/>
  <c r="T67" i="1"/>
  <c r="O63" i="1"/>
  <c r="R68" i="1"/>
  <c r="S67" i="1"/>
  <c r="S65" i="1"/>
  <c r="P67" i="1"/>
  <c r="R66" i="1"/>
  <c r="AB66" i="1" s="1"/>
  <c r="S64" i="1"/>
  <c r="R67" i="1"/>
  <c r="Q68" i="1"/>
  <c r="L64" i="1"/>
  <c r="R62" i="1"/>
  <c r="S66" i="1"/>
  <c r="AC66" i="1" s="1"/>
  <c r="O64" i="1"/>
  <c r="K63" i="1"/>
  <c r="N65" i="1"/>
  <c r="P68" i="1"/>
  <c r="O66" i="1"/>
  <c r="Y66" i="1" s="1"/>
  <c r="L66" i="1"/>
  <c r="V66" i="1" s="1"/>
  <c r="M64" i="1"/>
  <c r="Q66" i="1"/>
  <c r="AA66" i="1" s="1"/>
  <c r="K68" i="1"/>
  <c r="T62" i="1"/>
  <c r="S63" i="1"/>
  <c r="N63" i="1"/>
  <c r="O62" i="1"/>
  <c r="M62" i="1"/>
  <c r="M68" i="1"/>
  <c r="O67" i="1"/>
  <c r="Q62" i="1"/>
  <c r="L62" i="1"/>
  <c r="L67" i="1"/>
  <c r="K65" i="1"/>
  <c r="AD57" i="1"/>
  <c r="AP57" i="1" s="1"/>
  <c r="AC57" i="1"/>
  <c r="AO57" i="1" s="1"/>
  <c r="AB57" i="1"/>
  <c r="AN57" i="1" s="1"/>
  <c r="AA57" i="1"/>
  <c r="AM57" i="1" s="1"/>
  <c r="Z57" i="1"/>
  <c r="AL57" i="1" s="1"/>
  <c r="Y57" i="1"/>
  <c r="AK57" i="1" s="1"/>
  <c r="X57" i="1"/>
  <c r="AJ57" i="1" s="1"/>
  <c r="W57" i="1"/>
  <c r="AI57" i="1" s="1"/>
  <c r="V57" i="1"/>
  <c r="AH57" i="1" s="1"/>
  <c r="U57" i="1"/>
  <c r="AG57" i="1" s="1"/>
  <c r="N66" i="1"/>
  <c r="X66" i="1" s="1"/>
  <c r="P65" i="1"/>
  <c r="S68" i="1"/>
  <c r="P64" i="1"/>
  <c r="Q67" i="1"/>
  <c r="K64" i="1"/>
  <c r="P63" i="1"/>
  <c r="Q65" i="1"/>
  <c r="P66" i="1"/>
  <c r="Z66" i="1" s="1"/>
  <c r="AC22" i="1"/>
  <c r="AO22" i="1" s="1"/>
  <c r="AO23" i="1" s="1"/>
  <c r="AB22" i="1"/>
  <c r="AN22" i="1" s="1"/>
  <c r="AN23" i="1" s="1"/>
  <c r="Z22" i="1"/>
  <c r="AL22" i="1" s="1"/>
  <c r="AL23" i="1" s="1"/>
  <c r="Y22" i="1"/>
  <c r="AK22" i="1" s="1"/>
  <c r="AK23" i="1" s="1"/>
  <c r="AA22" i="1"/>
  <c r="AM22" i="1" s="1"/>
  <c r="AM23" i="1" s="1"/>
  <c r="AD22" i="1"/>
  <c r="AP22" i="1" s="1"/>
  <c r="AP23" i="1" s="1"/>
  <c r="X22" i="1"/>
  <c r="AJ22" i="1" s="1"/>
  <c r="AJ23" i="1" s="1"/>
  <c r="W22" i="1"/>
  <c r="AI22" i="1" s="1"/>
  <c r="AI23" i="1" s="1"/>
  <c r="V22" i="1"/>
  <c r="AH22" i="1" s="1"/>
  <c r="AH23" i="1" s="1"/>
  <c r="U22" i="1"/>
  <c r="AG22" i="1" s="1"/>
  <c r="AG23" i="1" s="1"/>
  <c r="R65" i="1"/>
  <c r="T68" i="1"/>
  <c r="J58" i="1"/>
  <c r="J63" i="1"/>
  <c r="AB63" i="1" s="1"/>
  <c r="J65" i="1"/>
  <c r="J64" i="1"/>
  <c r="AD64" i="1" s="1"/>
  <c r="AC62" i="1" l="1"/>
  <c r="X63" i="1"/>
  <c r="AA64" i="1"/>
  <c r="AC63" i="1"/>
  <c r="AA65" i="1"/>
  <c r="Z63" i="1"/>
  <c r="U63" i="1"/>
  <c r="AB62" i="1"/>
  <c r="Y64" i="1"/>
  <c r="V64" i="1"/>
  <c r="X64" i="1"/>
  <c r="AE64" i="1"/>
  <c r="V65" i="1"/>
  <c r="AE65" i="1"/>
  <c r="W64" i="1"/>
  <c r="U64" i="1"/>
  <c r="X65" i="1"/>
  <c r="Z64" i="1"/>
  <c r="Z65" i="1"/>
  <c r="AB64" i="1"/>
  <c r="V63" i="1"/>
  <c r="AE63" i="1"/>
  <c r="Y62" i="1"/>
  <c r="W62" i="1"/>
  <c r="AD62" i="1"/>
  <c r="Z62" i="1"/>
  <c r="U62" i="1"/>
  <c r="Y65" i="1"/>
  <c r="V62" i="1"/>
  <c r="AA62" i="1"/>
  <c r="W63" i="1"/>
  <c r="AA63" i="1"/>
  <c r="X62" i="1"/>
  <c r="U34" i="1"/>
  <c r="AG34" i="1" s="1"/>
  <c r="AG35" i="1" s="1"/>
  <c r="Y34" i="1"/>
  <c r="AK34" i="1" s="1"/>
  <c r="AK35" i="1" s="1"/>
  <c r="AA34" i="1"/>
  <c r="AM34" i="1" s="1"/>
  <c r="AM35" i="1" s="1"/>
  <c r="AN34" i="1"/>
  <c r="AN35" i="1" s="1"/>
  <c r="Z34" i="1"/>
  <c r="AL34" i="1" s="1"/>
  <c r="AL35" i="1" s="1"/>
  <c r="AD34" i="1"/>
  <c r="AP34" i="1" s="1"/>
  <c r="AP35" i="1" s="1"/>
  <c r="X34" i="1"/>
  <c r="AJ34" i="1" s="1"/>
  <c r="AJ35" i="1" s="1"/>
  <c r="W34" i="1"/>
  <c r="AI34" i="1" s="1"/>
  <c r="AI35" i="1" s="1"/>
  <c r="AC34" i="1"/>
  <c r="AO34" i="1" s="1"/>
  <c r="AO35" i="1" s="1"/>
  <c r="V34" i="1"/>
  <c r="AH34" i="1" s="1"/>
  <c r="AH35" i="1" s="1"/>
  <c r="AD63" i="1"/>
  <c r="AC65" i="1"/>
  <c r="AD65" i="1"/>
  <c r="AC64" i="1"/>
  <c r="J67" i="1"/>
  <c r="U58" i="1"/>
  <c r="AG58" i="1" s="1"/>
  <c r="AG59" i="1" s="1"/>
  <c r="Z58" i="1"/>
  <c r="AL58" i="1" s="1"/>
  <c r="AL59" i="1" s="1"/>
  <c r="X58" i="1"/>
  <c r="AJ58" i="1" s="1"/>
  <c r="AJ59" i="1" s="1"/>
  <c r="Y58" i="1"/>
  <c r="AK58" i="1" s="1"/>
  <c r="AK59" i="1" s="1"/>
  <c r="V58" i="1"/>
  <c r="AH58" i="1" s="1"/>
  <c r="AH59" i="1" s="1"/>
  <c r="AD58" i="1"/>
  <c r="AP58" i="1" s="1"/>
  <c r="AP59" i="1" s="1"/>
  <c r="AC58" i="1"/>
  <c r="AO58" i="1" s="1"/>
  <c r="AO59" i="1" s="1"/>
  <c r="AA58" i="1"/>
  <c r="AM58" i="1" s="1"/>
  <c r="AM59" i="1" s="1"/>
  <c r="AB58" i="1"/>
  <c r="AN58" i="1" s="1"/>
  <c r="AN59" i="1" s="1"/>
  <c r="W58" i="1"/>
  <c r="AI58" i="1" s="1"/>
  <c r="AI59" i="1" s="1"/>
  <c r="AB65" i="1"/>
  <c r="J68" i="1"/>
  <c r="W65" i="1"/>
  <c r="U65" i="1"/>
  <c r="Y63" i="1"/>
  <c r="Z67" i="1" l="1"/>
  <c r="AE67" i="1"/>
  <c r="Y68" i="1"/>
  <c r="AE68" i="1"/>
  <c r="V68" i="1"/>
  <c r="AD68" i="1"/>
  <c r="X67" i="1"/>
  <c r="W67" i="1"/>
  <c r="X68" i="1"/>
  <c r="AA67" i="1"/>
  <c r="AB67" i="1"/>
  <c r="Y67" i="1"/>
  <c r="AB68" i="1"/>
  <c r="V67" i="1"/>
  <c r="U68" i="1"/>
  <c r="AC67" i="1"/>
  <c r="Z68" i="1"/>
  <c r="U67" i="1"/>
  <c r="AA68" i="1"/>
  <c r="AC68" i="1"/>
  <c r="AD67" i="1"/>
  <c r="W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tc={9BB05AE2-626B-4F0C-AED8-4A11921AE26F}</author>
    <author>tc={2D966CCB-B889-494D-9CA9-61B78308F32C}</author>
  </authors>
  <commentList>
    <comment ref="AE11" authorId="0" shapeId="0" xr:uid="{9BB05AE2-626B-4F0C-AED8-4A11921AE26F}">
      <text>
        <t>[Threaded comment]
Your version of Excel allows you to read this threaded comment; however, any edits to it will get removed if the file is opened in a newer version of Excel. Learn more: https://go.microsoft.com/fwlink/?linkid=870924
Comment:
    Crude Top 10 Cause of Death among All Ages 2015</t>
      </text>
    </comment>
    <comment ref="AE69" authorId="1" shapeId="0" xr:uid="{2D966CCB-B889-494D-9CA9-61B78308F32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Years Top 10 Causes of Death Crude Mortality</t>
      </text>
    </comment>
  </commentList>
</comments>
</file>

<file path=xl/sharedStrings.xml><?xml version="1.0" encoding="utf-8"?>
<sst xmlns="http://schemas.openxmlformats.org/spreadsheetml/2006/main" count="196" uniqueCount="108">
  <si>
    <t>Notes</t>
  </si>
  <si>
    <t>Year</t>
  </si>
  <si>
    <t>Ten-Year Age Groups</t>
  </si>
  <si>
    <t>Deaths</t>
  </si>
  <si>
    <t>Population</t>
  </si>
  <si>
    <t>&lt;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</si>
  <si>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</si>
  <si>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</si>
  <si>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</si>
  <si>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</si>
  <si>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</si>
  <si>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</si>
  <si>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</si>
  <si>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</si>
  <si>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</si>
  <si>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</si>
  <si>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Total</t>
  </si>
  <si>
    <t>---</t>
  </si>
  <si>
    <t>Dataset: Multiple Cause of Death, 1999-2020</t>
  </si>
  <si>
    <t>Query Parameters:</t>
  </si>
  <si>
    <t>States: Shelby County, TN (47157)</t>
  </si>
  <si>
    <t>Year/Month: 2015; 2016; 2017; 2018; 2019</t>
  </si>
  <si>
    <t>Group By: Year; Ten-Year Age Groups</t>
  </si>
  <si>
    <t>Show Totals: True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</si>
  <si>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</si>
  <si>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</si>
  <si>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</si>
  <si>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</si>
  <si>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http://wonder.cdc.gov/wonder/help/mcd.html for more information.</t>
  </si>
  <si>
    <t>Query Date: Sep 21, 2025 6:24:48 PM</t>
  </si>
  <si>
    <t>Suggested Citation: Centers for Disease Control and Prevention, National Center for Health Statistics. National Vital Statistics</t>
  </si>
  <si>
    <t>System, Mortality 1999-2020 on CDC WONDER Online Database, released in 2021. Data are from the Multiple Cause of Death Files,</t>
  </si>
  <si>
    <t>1999-2020, as compiled from data provided by the 57 vital statistics jurisdictions through the Vital Statistics Cooperative</t>
  </si>
  <si>
    <t>Program. Accessed at http://wonder.cdc.gov/mcd-icd10.html on Sep 21, 2025 6:24:48 PM</t>
  </si>
  <si>
    <t>Messages:</t>
  </si>
  <si>
    <t>1. Rows with zero Deaths are hidden, but the Population values in those rows are included in the totals. Use Quick Options above</t>
  </si>
  <si>
    <t>to show zero rows.</t>
  </si>
  <si>
    <t>Caveats:</t>
  </si>
  <si>
    <t>1. Death rates are flagged as Unreliable when the rate is calculated with a numerator of 20 or less. More information:</t>
  </si>
  <si>
    <t>http://wonder.cdc.gov/wonder/help/mcd.html#Unreliable.</t>
  </si>
  <si>
    <t>2.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</si>
  <si>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</si>
  <si>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http://wonder.cdc.gov/wonder/help/mcd.html#Not Stated.</t>
  </si>
  <si>
    <t>3. The population figures for year 2020 are bridged-race estimates of the July 1 resident population, from the Vintage 2020</t>
  </si>
  <si>
    <t>postcensal series released by NCHS on September 22, 2021. The population figures for year 2019 are bridged-race estimates of the</t>
  </si>
  <si>
    <t>July 1 resident population, from the Vintage 2019 postcensal series released by NCHS on July 9, 2020. The population figures for</t>
  </si>
  <si>
    <t>year 2018 are bridged-race estimates of the July 1 resident population, from the Vintage 2018 postcensal series released by NCHS</t>
  </si>
  <si>
    <t>on June 25, 2019. The population figures for year 2017 are bridged-race estimates of the July 1 resident population, from the</t>
  </si>
  <si>
    <t>Vintage 2017 postcensal series released by NCHS on June 27, 2018. The population figures for year 2016 are bridged-race</t>
  </si>
  <si>
    <t>estimates of the July 1 resident population, from the Vintage 2016 postcensal series released by NCHS on June 26, 2017. The</t>
  </si>
  <si>
    <t>population figures for year 2015 are bridged-race estimates of the July 1 resident population, from the Vintage 2015 postcensal</t>
  </si>
  <si>
    <t>series released by NCHS on June 28, 2016. The population figures for year 2014 are bridged-race estimates of the July 1 resident</t>
  </si>
  <si>
    <t>population, from the Vintage 2014 postcensal series released by NCHS on June 30, 2015. The population figures for year 2013 are</t>
  </si>
  <si>
    <t>bridged-race estimates of the July 1 resident population, from the Vintage 2013 postcensal series released by NCHS on June 26,</t>
  </si>
  <si>
    <t>2014. The population figures for year 2012 are bridged-race estimates of the July 1 resident population, from the Vintage 2012</t>
  </si>
  <si>
    <t>postcensal series released by NCHS on June 13, 2013. Population figures for 2011 are bridged-race estimates of the July 1</t>
  </si>
  <si>
    <t>resident population, from the county-level postcensal Vintage 2011 series released by NCHS on July 18, 2012. Population figures</t>
  </si>
  <si>
    <t>for 2010 are April 1 Census counts. The population figures for years 2001 - 2009, are bridged-race estimates of the July 1</t>
  </si>
  <si>
    <t>resident population, from the revised intercensal county-level 2000 - 2009 series released by NCHS on October 26, 2012.</t>
  </si>
  <si>
    <t>Population figures for 2000 are April 1 Census counts. Population figures for 1999 are from the 1990-1999 intercensal series of</t>
  </si>
  <si>
    <t>July 1 estimates. Population figures for Infant Age Groups are the number of live births. &lt;br/&gt;&lt;b&gt;Note:&lt;/b&gt; Rates and population</t>
  </si>
  <si>
    <t>figures for years 2001 - 2009 differ slightly from previously published reports, due to use of the population estimates which</t>
  </si>
  <si>
    <t>were available at the time of release.</t>
  </si>
  <si>
    <t>4. The population figures used in the calculation of death rates for the age group 'under 1 year' are the estimates of the</t>
  </si>
  <si>
    <t>resident population that is under one year of age. More information: http://wonder.cdc.gov/wonder/help/mcd.html#Age Group.</t>
  </si>
  <si>
    <t>Age Groups</t>
  </si>
  <si>
    <t>Crude Heart Rate</t>
  </si>
  <si>
    <t>Adjusted Heart Rate</t>
  </si>
  <si>
    <t>US Weighted</t>
  </si>
  <si>
    <t>Heart Death</t>
  </si>
  <si>
    <t>Malignant Death</t>
  </si>
  <si>
    <t>Crude Malignant</t>
  </si>
  <si>
    <t>Adjusted Maligant</t>
  </si>
  <si>
    <t>Crude Other</t>
  </si>
  <si>
    <t>Adjusted Other</t>
  </si>
  <si>
    <t>Accident Death</t>
  </si>
  <si>
    <t>Other Death</t>
  </si>
  <si>
    <t>Crude Accident</t>
  </si>
  <si>
    <t>Adjusted Accident</t>
  </si>
  <si>
    <t>Cerebrovascular Death</t>
  </si>
  <si>
    <t>Crude Cerebrovascular</t>
  </si>
  <si>
    <t>Adjusted Cerebrovascular</t>
  </si>
  <si>
    <t>Crude Alzheimer</t>
  </si>
  <si>
    <t>Alzheimer Death</t>
  </si>
  <si>
    <t>Adjusted Alzheimer</t>
  </si>
  <si>
    <t>Chronic LRD Death</t>
  </si>
  <si>
    <t>Crude LRD</t>
  </si>
  <si>
    <t>Adjusted LRD</t>
  </si>
  <si>
    <t>Diabetes Death</t>
  </si>
  <si>
    <t>Crude Diabetes</t>
  </si>
  <si>
    <t>Adjusted Diabetes</t>
  </si>
  <si>
    <t>Influenza Death</t>
  </si>
  <si>
    <t>Crude Influenza</t>
  </si>
  <si>
    <t>Adjusted Influenza</t>
  </si>
  <si>
    <t>Homicide Death</t>
  </si>
  <si>
    <t>Crude Homicide</t>
  </si>
  <si>
    <t>Adjusted Homicide</t>
  </si>
  <si>
    <t>Top 10 Crude Rate</t>
  </si>
  <si>
    <t>Adjusted Top 10</t>
  </si>
  <si>
    <t>Top 10 Crude</t>
  </si>
  <si>
    <t>Top 10  Adjusted</t>
  </si>
  <si>
    <t>Years</t>
  </si>
  <si>
    <t>Rate</t>
  </si>
  <si>
    <t>Group</t>
  </si>
  <si>
    <t>Shelby</t>
  </si>
  <si>
    <t>Tennessee</t>
  </si>
  <si>
    <t>US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</si>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</sst>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idan Estes" id="{B7B98883-F485-4ED0-A797-1575197619EC}" userId="9ffbf3f8ab62a1a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1" dT="2025-09-21T23:19:35.50" personId="{B7B98883-F485-4ED0-A797-1575197619EC}" id="{9BB05AE2-626B-4F0C-AED8-4A11921AE26F}">
    <text>Crude Top 10 Cause of Death among All Ages 2015</text>
  </threadedComment>
  <threadedComment ref="AE69" dT="2025-09-21T23:22:30.79" personId="{B7B98883-F485-4ED0-A797-1575197619EC}" id="{2D966CCB-B889-494D-9CA9-61B78308F32C}">
    <text>All Years Top 10 Causes of Death Crude Mortality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4A44-05D7-4AEB-8BA0-7D8B6A354EB9}">
  <dimension ref="A1:AQ115"/>
  <sheetViews>
    <sheetView topLeftCell="AB40" workbookViewId="0">
      <selection activeCell="AQ59" sqref="AQ59"/>
    </sheetView>
  </sheetViews>
  <sheetFormatPr defaultRowHeight="15" x14ac:dyDescent="0.25"/>
  <cols>
    <col min="3" max="3" width="19.42578125" bestFit="1" customWidth="1"/>
    <col min="4" max="4" width="20.28515625" customWidth="1"/>
    <col min="5" max="5" width="18.28515625" customWidth="1"/>
    <col min="11" max="11" width="16.42578125" bestFit="1" customWidth="1"/>
    <col min="12" max="14" width="16.42578125" customWidth="1"/>
    <col min="15" max="15" width="21.42578125" bestFit="1" customWidth="1"/>
    <col min="16" max="20" width="21.42578125" customWidth="1"/>
    <col min="21" max="24" width="17.140625" customWidth="1"/>
    <col min="25" max="25" width="21.42578125" bestFit="1" customWidth="1"/>
    <col min="26" max="32" width="17.140625" customWidth="1"/>
    <col min="33" max="33" width="18.42578125" bestFit="1" customWidth="1"/>
    <col min="34" max="34" width="17" bestFit="1" customWidth="1"/>
    <col min="35" max="35" width="14.140625" bestFit="1" customWidth="1"/>
    <col min="36" max="36" width="16.85546875" bestFit="1" customWidth="1"/>
    <col min="37" max="37" width="24" bestFit="1" customWidth="1"/>
    <col min="38" max="38" width="18.140625" bestFit="1" customWidth="1"/>
    <col min="39" max="39" width="12.42578125" bestFit="1" customWidth="1"/>
    <col min="40" max="40" width="17" bestFit="1" customWidth="1"/>
    <col min="41" max="41" width="17.5703125" bestFit="1" customWidth="1"/>
    <col min="42" max="42" width="17.85546875" bestFit="1" customWidth="1"/>
    <col min="43" max="43" width="1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3" x14ac:dyDescent="0.25">
      <c r="B2">
        <v>2015</v>
      </c>
      <c r="C2" t="s">
        <v>5</v>
      </c>
      <c r="D2">
        <v>111</v>
      </c>
      <c r="E2">
        <v>13476</v>
      </c>
      <c r="G2">
        <v>0</v>
      </c>
      <c r="I2" t="s">
        <v>65</v>
      </c>
    </row>
    <row r="3" spans="1:43" x14ac:dyDescent="0.25">
      <c r="B3">
        <v>2015</v>
      </c>
      <c r="C3" t="s">
        <v>6</v>
      </c>
      <c r="D3">
        <v>13</v>
      </c>
      <c r="E3">
        <v>54470</v>
      </c>
      <c r="G3">
        <v>1</v>
      </c>
      <c r="K3" t="s">
        <v>69</v>
      </c>
      <c r="L3" t="s">
        <v>70</v>
      </c>
      <c r="M3" t="s">
        <v>76</v>
      </c>
      <c r="N3" t="s">
        <v>75</v>
      </c>
      <c r="O3" t="s">
        <v>79</v>
      </c>
      <c r="P3" t="s">
        <v>83</v>
      </c>
      <c r="Q3" t="s">
        <v>85</v>
      </c>
      <c r="R3" t="s">
        <v>88</v>
      </c>
      <c r="S3" t="s">
        <v>91</v>
      </c>
      <c r="T3" t="s">
        <v>94</v>
      </c>
      <c r="U3" t="s">
        <v>66</v>
      </c>
      <c r="V3" t="s">
        <v>71</v>
      </c>
      <c r="W3" t="s">
        <v>73</v>
      </c>
      <c r="X3" t="s">
        <v>77</v>
      </c>
      <c r="Y3" t="s">
        <v>80</v>
      </c>
      <c r="Z3" t="s">
        <v>82</v>
      </c>
      <c r="AA3" t="s">
        <v>86</v>
      </c>
      <c r="AB3" t="s">
        <v>89</v>
      </c>
      <c r="AC3" t="s">
        <v>92</v>
      </c>
      <c r="AD3" t="s">
        <v>95</v>
      </c>
      <c r="AE3" t="s">
        <v>97</v>
      </c>
      <c r="AF3" t="s">
        <v>68</v>
      </c>
      <c r="AG3" t="s">
        <v>67</v>
      </c>
      <c r="AH3" t="s">
        <v>72</v>
      </c>
      <c r="AI3" t="s">
        <v>74</v>
      </c>
      <c r="AJ3" t="s">
        <v>78</v>
      </c>
      <c r="AK3" t="s">
        <v>81</v>
      </c>
      <c r="AL3" t="s">
        <v>84</v>
      </c>
      <c r="AM3" t="s">
        <v>87</v>
      </c>
      <c r="AN3" t="s">
        <v>90</v>
      </c>
      <c r="AO3" t="s">
        <v>93</v>
      </c>
      <c r="AP3" t="s">
        <v>96</v>
      </c>
      <c r="AQ3" t="s">
        <v>98</v>
      </c>
    </row>
    <row r="4" spans="1:43" x14ac:dyDescent="0.25">
      <c r="B4">
        <v>2015</v>
      </c>
      <c r="C4" t="s">
        <v>7</v>
      </c>
      <c r="D4">
        <v>29</v>
      </c>
      <c r="E4">
        <v>130215</v>
      </c>
      <c r="G4">
        <v>1</v>
      </c>
      <c r="I4">
        <f t="shared" ref="I4:I10" si="0">I3+1</f>
        <v>1</v>
      </c>
      <c r="J4">
        <f>SUMIF(G2:G12,$I4,E2:E12)</f>
        <v>184685</v>
      </c>
      <c r="K4">
        <v>1</v>
      </c>
      <c r="L4">
        <v>9</v>
      </c>
      <c r="M4">
        <v>9</v>
      </c>
      <c r="N4">
        <v>9</v>
      </c>
      <c r="O4">
        <v>0</v>
      </c>
      <c r="P4">
        <v>0</v>
      </c>
      <c r="Q4">
        <v>2</v>
      </c>
      <c r="R4">
        <v>0</v>
      </c>
      <c r="S4">
        <v>0</v>
      </c>
      <c r="T4">
        <v>5</v>
      </c>
      <c r="U4">
        <f t="shared" ref="U4:U10" si="1">((K4/J4)*100000)</f>
        <v>0.54146249018599235</v>
      </c>
      <c r="V4">
        <f t="shared" ref="V4:V10" si="2">((L4/J4)*100000)</f>
        <v>4.8731624116739312</v>
      </c>
      <c r="W4">
        <f t="shared" ref="W4:AD10" si="3">((M4/$J4)*100000)</f>
        <v>4.8731624116739312</v>
      </c>
      <c r="X4">
        <f t="shared" si="3"/>
        <v>4.8731624116739312</v>
      </c>
      <c r="Y4">
        <f t="shared" si="3"/>
        <v>0</v>
      </c>
      <c r="Z4">
        <f t="shared" si="3"/>
        <v>0</v>
      </c>
      <c r="AA4">
        <f t="shared" si="3"/>
        <v>1.0829249803719847</v>
      </c>
      <c r="AB4">
        <f t="shared" si="3"/>
        <v>0</v>
      </c>
      <c r="AC4">
        <f t="shared" si="3"/>
        <v>0</v>
      </c>
      <c r="AD4">
        <f t="shared" si="3"/>
        <v>2.7073124509299618</v>
      </c>
      <c r="AE4">
        <f>SUM($K4:$T4)/$J4*100000</f>
        <v>18.951187156509732</v>
      </c>
      <c r="AF4">
        <v>0.20087938825790322</v>
      </c>
      <c r="AG4">
        <f>U4*AF4</f>
        <v>0.10876865379316307</v>
      </c>
      <c r="AH4">
        <f t="shared" ref="AH4:AP10" si="4">V4*$AF4</f>
        <v>0.97891788413846759</v>
      </c>
      <c r="AI4">
        <f t="shared" si="4"/>
        <v>0.97891788413846759</v>
      </c>
      <c r="AJ4">
        <f t="shared" si="4"/>
        <v>0.97891788413846759</v>
      </c>
      <c r="AK4">
        <f t="shared" si="4"/>
        <v>0</v>
      </c>
      <c r="AL4">
        <f t="shared" si="4"/>
        <v>0</v>
      </c>
      <c r="AM4">
        <f t="shared" si="4"/>
        <v>0.21753730758632614</v>
      </c>
      <c r="AN4">
        <f t="shared" si="4"/>
        <v>0</v>
      </c>
      <c r="AO4">
        <f t="shared" si="4"/>
        <v>0</v>
      </c>
      <c r="AP4">
        <f t="shared" si="4"/>
        <v>0.54384326896581536</v>
      </c>
      <c r="AQ4">
        <f>AE4*AF4</f>
        <v>3.8069028827607072</v>
      </c>
    </row>
    <row r="5" spans="1:43" x14ac:dyDescent="0.25">
      <c r="B5">
        <v>2015</v>
      </c>
      <c r="C5" t="s">
        <v>8</v>
      </c>
      <c r="D5">
        <v>142</v>
      </c>
      <c r="E5">
        <v>133255</v>
      </c>
      <c r="G5">
        <v>2</v>
      </c>
      <c r="I5">
        <f t="shared" si="0"/>
        <v>2</v>
      </c>
      <c r="J5">
        <f t="shared" ref="J5:J10" si="5">SUMIF(G3:G13,$I5,E3:E13)</f>
        <v>133255</v>
      </c>
      <c r="K5">
        <v>1</v>
      </c>
      <c r="L5">
        <v>9</v>
      </c>
      <c r="M5">
        <v>12</v>
      </c>
      <c r="N5">
        <v>39</v>
      </c>
      <c r="O5">
        <v>1</v>
      </c>
      <c r="P5">
        <v>0</v>
      </c>
      <c r="Q5">
        <v>5</v>
      </c>
      <c r="R5">
        <v>1</v>
      </c>
      <c r="S5">
        <v>3</v>
      </c>
      <c r="T5">
        <v>41</v>
      </c>
      <c r="U5">
        <f t="shared" si="1"/>
        <v>0.75044088401936138</v>
      </c>
      <c r="V5">
        <f t="shared" si="2"/>
        <v>6.7539679561742521</v>
      </c>
      <c r="W5">
        <f t="shared" si="3"/>
        <v>9.0052906082323361</v>
      </c>
      <c r="X5">
        <f t="shared" si="3"/>
        <v>29.26719447675509</v>
      </c>
      <c r="Y5">
        <f t="shared" si="3"/>
        <v>0.75044088401936138</v>
      </c>
      <c r="Z5">
        <f t="shared" si="3"/>
        <v>0</v>
      </c>
      <c r="AA5">
        <f t="shared" si="3"/>
        <v>3.752204420096807</v>
      </c>
      <c r="AB5">
        <f t="shared" si="3"/>
        <v>0.75044088401936138</v>
      </c>
      <c r="AC5">
        <f t="shared" si="3"/>
        <v>2.251322652058084</v>
      </c>
      <c r="AD5">
        <f t="shared" si="3"/>
        <v>30.768076244793818</v>
      </c>
      <c r="AE5">
        <f t="shared" ref="AE5:AE10" si="6">SUM($K5:$T5)/$J5*100000</f>
        <v>84.049379010168465</v>
      </c>
      <c r="AF5">
        <v>0.13864558880226335</v>
      </c>
      <c r="AG5">
        <f t="shared" ref="AG5:AG10" si="7">U5*AF5</f>
        <v>0.10404531822615538</v>
      </c>
      <c r="AH5">
        <f t="shared" si="4"/>
        <v>0.93640786403539844</v>
      </c>
      <c r="AI5">
        <f t="shared" si="4"/>
        <v>1.2485438187138644</v>
      </c>
      <c r="AJ5">
        <f t="shared" si="4"/>
        <v>4.057767410820059</v>
      </c>
      <c r="AK5">
        <f t="shared" si="4"/>
        <v>0.10404531822615538</v>
      </c>
      <c r="AL5">
        <f t="shared" si="4"/>
        <v>0</v>
      </c>
      <c r="AM5">
        <f t="shared" si="4"/>
        <v>0.52022659113077696</v>
      </c>
      <c r="AN5">
        <f t="shared" si="4"/>
        <v>0.10404531822615538</v>
      </c>
      <c r="AO5">
        <f t="shared" si="4"/>
        <v>0.31213595467846611</v>
      </c>
      <c r="AP5">
        <f t="shared" si="4"/>
        <v>4.2658580472723706</v>
      </c>
      <c r="AQ5">
        <f t="shared" ref="AQ5:AQ10" si="8">AE5*AF5</f>
        <v>11.653075641329401</v>
      </c>
    </row>
    <row r="6" spans="1:43" x14ac:dyDescent="0.25">
      <c r="B6">
        <v>2015</v>
      </c>
      <c r="C6" t="s">
        <v>9</v>
      </c>
      <c r="D6">
        <v>231</v>
      </c>
      <c r="E6">
        <v>134434</v>
      </c>
      <c r="G6">
        <v>3</v>
      </c>
      <c r="I6">
        <f t="shared" si="0"/>
        <v>3</v>
      </c>
      <c r="J6">
        <f t="shared" si="5"/>
        <v>134434</v>
      </c>
      <c r="K6">
        <v>9</v>
      </c>
      <c r="L6">
        <v>7</v>
      </c>
      <c r="M6">
        <v>21</v>
      </c>
      <c r="N6">
        <v>74</v>
      </c>
      <c r="O6">
        <v>6</v>
      </c>
      <c r="P6">
        <v>0</v>
      </c>
      <c r="Q6">
        <v>2</v>
      </c>
      <c r="R6">
        <v>6</v>
      </c>
      <c r="S6">
        <v>1</v>
      </c>
      <c r="T6">
        <v>61</v>
      </c>
      <c r="U6">
        <f t="shared" si="1"/>
        <v>6.6947349628814132</v>
      </c>
      <c r="V6">
        <f t="shared" si="2"/>
        <v>5.2070160822410996</v>
      </c>
      <c r="W6">
        <f t="shared" si="3"/>
        <v>15.6210482467233</v>
      </c>
      <c r="X6">
        <f t="shared" si="3"/>
        <v>55.045598583691628</v>
      </c>
      <c r="Y6">
        <f t="shared" si="3"/>
        <v>4.4631566419209427</v>
      </c>
      <c r="Z6">
        <f t="shared" si="3"/>
        <v>0</v>
      </c>
      <c r="AA6">
        <f t="shared" si="3"/>
        <v>1.4877188806403143</v>
      </c>
      <c r="AB6">
        <f t="shared" si="3"/>
        <v>4.4631566419209427</v>
      </c>
      <c r="AC6">
        <f t="shared" si="3"/>
        <v>0.74385944032015716</v>
      </c>
      <c r="AD6">
        <f t="shared" si="3"/>
        <v>45.375425859529585</v>
      </c>
      <c r="AE6">
        <f t="shared" si="6"/>
        <v>139.10171533986937</v>
      </c>
      <c r="AF6">
        <v>0.13557493076540128</v>
      </c>
      <c r="AG6">
        <f t="shared" si="7"/>
        <v>0.90763822908535896</v>
      </c>
      <c r="AH6">
        <f t="shared" si="4"/>
        <v>0.70594084484416808</v>
      </c>
      <c r="AI6">
        <f t="shared" si="4"/>
        <v>2.1178225345325044</v>
      </c>
      <c r="AJ6">
        <f t="shared" si="4"/>
        <v>7.4628032169240637</v>
      </c>
      <c r="AK6">
        <f t="shared" si="4"/>
        <v>0.60509215272357264</v>
      </c>
      <c r="AL6">
        <f t="shared" si="4"/>
        <v>0</v>
      </c>
      <c r="AM6">
        <f t="shared" si="4"/>
        <v>0.20169738424119091</v>
      </c>
      <c r="AN6">
        <f t="shared" si="4"/>
        <v>0.60509215272357264</v>
      </c>
      <c r="AO6">
        <f t="shared" si="4"/>
        <v>0.10084869212059545</v>
      </c>
      <c r="AP6">
        <f t="shared" si="4"/>
        <v>6.1517702193563224</v>
      </c>
      <c r="AQ6">
        <f t="shared" si="8"/>
        <v>18.858705426551346</v>
      </c>
    </row>
    <row r="7" spans="1:43" x14ac:dyDescent="0.25">
      <c r="B7">
        <v>2015</v>
      </c>
      <c r="C7" t="s">
        <v>10</v>
      </c>
      <c r="D7">
        <v>332</v>
      </c>
      <c r="E7">
        <v>119453</v>
      </c>
      <c r="G7">
        <v>4</v>
      </c>
      <c r="I7">
        <f t="shared" si="0"/>
        <v>4</v>
      </c>
      <c r="J7">
        <f t="shared" si="5"/>
        <v>119453</v>
      </c>
      <c r="K7">
        <v>55</v>
      </c>
      <c r="L7">
        <v>36</v>
      </c>
      <c r="M7">
        <v>67</v>
      </c>
      <c r="N7">
        <v>61</v>
      </c>
      <c r="O7">
        <v>9</v>
      </c>
      <c r="P7">
        <v>0</v>
      </c>
      <c r="Q7">
        <v>2</v>
      </c>
      <c r="R7">
        <v>10</v>
      </c>
      <c r="S7">
        <v>4</v>
      </c>
      <c r="T7">
        <v>20</v>
      </c>
      <c r="U7">
        <f t="shared" si="1"/>
        <v>46.043213648882826</v>
      </c>
      <c r="V7">
        <f t="shared" si="2"/>
        <v>30.137376206541486</v>
      </c>
      <c r="W7">
        <f t="shared" si="3"/>
        <v>56.089005717729989</v>
      </c>
      <c r="X7">
        <f t="shared" si="3"/>
        <v>51.066109683306408</v>
      </c>
      <c r="Y7">
        <f t="shared" si="3"/>
        <v>7.5343440516353715</v>
      </c>
      <c r="Z7">
        <f t="shared" si="3"/>
        <v>0</v>
      </c>
      <c r="AA7">
        <f t="shared" si="3"/>
        <v>1.6742986781411937</v>
      </c>
      <c r="AB7">
        <f t="shared" si="3"/>
        <v>8.3714933907059681</v>
      </c>
      <c r="AC7">
        <f t="shared" si="3"/>
        <v>3.3485973562823874</v>
      </c>
      <c r="AD7">
        <f t="shared" si="3"/>
        <v>16.742986781411936</v>
      </c>
      <c r="AE7">
        <f t="shared" si="6"/>
        <v>221.00742551463756</v>
      </c>
      <c r="AF7">
        <v>0.1626136720715374</v>
      </c>
      <c r="AG7">
        <f t="shared" si="7"/>
        <v>7.4872560454191666</v>
      </c>
      <c r="AH7">
        <f t="shared" si="4"/>
        <v>4.9007494115470909</v>
      </c>
      <c r="AI7">
        <f t="shared" si="4"/>
        <v>9.1208391826015305</v>
      </c>
      <c r="AJ7">
        <f t="shared" si="4"/>
        <v>8.304047614010349</v>
      </c>
      <c r="AK7">
        <f t="shared" si="4"/>
        <v>1.2251873528867727</v>
      </c>
      <c r="AL7">
        <f t="shared" si="4"/>
        <v>0</v>
      </c>
      <c r="AM7">
        <f t="shared" si="4"/>
        <v>0.27226385619706062</v>
      </c>
      <c r="AN7">
        <f t="shared" si="4"/>
        <v>1.361319280985303</v>
      </c>
      <c r="AO7">
        <f t="shared" si="4"/>
        <v>0.54452771239412123</v>
      </c>
      <c r="AP7">
        <f t="shared" si="4"/>
        <v>2.7226385619706059</v>
      </c>
      <c r="AQ7">
        <f t="shared" si="8"/>
        <v>35.938829018012001</v>
      </c>
    </row>
    <row r="8" spans="1:43" x14ac:dyDescent="0.25">
      <c r="B8">
        <v>2015</v>
      </c>
      <c r="C8" t="s">
        <v>11</v>
      </c>
      <c r="D8">
        <v>661</v>
      </c>
      <c r="E8">
        <v>122842</v>
      </c>
      <c r="G8">
        <v>5</v>
      </c>
      <c r="I8">
        <f t="shared" si="0"/>
        <v>5</v>
      </c>
      <c r="J8">
        <f t="shared" si="5"/>
        <v>122842</v>
      </c>
      <c r="K8">
        <v>159</v>
      </c>
      <c r="L8">
        <v>141</v>
      </c>
      <c r="M8">
        <v>86</v>
      </c>
      <c r="N8">
        <v>64</v>
      </c>
      <c r="O8">
        <v>29</v>
      </c>
      <c r="P8">
        <v>0</v>
      </c>
      <c r="Q8">
        <v>17</v>
      </c>
      <c r="R8">
        <v>21</v>
      </c>
      <c r="S8">
        <v>10</v>
      </c>
      <c r="T8">
        <v>18</v>
      </c>
      <c r="U8">
        <f t="shared" si="1"/>
        <v>129.43455821298903</v>
      </c>
      <c r="V8">
        <f t="shared" si="2"/>
        <v>114.78158935868839</v>
      </c>
      <c r="W8">
        <f t="shared" si="3"/>
        <v>70.008628970547534</v>
      </c>
      <c r="X8">
        <f t="shared" si="3"/>
        <v>52.099444815291193</v>
      </c>
      <c r="Y8">
        <f t="shared" si="3"/>
        <v>23.60756093192882</v>
      </c>
      <c r="Z8">
        <f t="shared" si="3"/>
        <v>0</v>
      </c>
      <c r="AA8">
        <f t="shared" si="3"/>
        <v>13.83891502906172</v>
      </c>
      <c r="AB8">
        <f t="shared" si="3"/>
        <v>17.095130330017419</v>
      </c>
      <c r="AC8">
        <f t="shared" si="3"/>
        <v>8.1405382523892484</v>
      </c>
      <c r="AD8">
        <f t="shared" si="3"/>
        <v>14.652968854300648</v>
      </c>
      <c r="AE8">
        <f t="shared" si="6"/>
        <v>443.65933475521399</v>
      </c>
      <c r="AF8">
        <v>0.13483472647535294</v>
      </c>
      <c r="AG8">
        <f t="shared" si="7"/>
        <v>17.452273253106522</v>
      </c>
      <c r="AH8">
        <f t="shared" si="4"/>
        <v>15.47654420558503</v>
      </c>
      <c r="AI8">
        <f t="shared" si="4"/>
        <v>9.4395943381582459</v>
      </c>
      <c r="AJ8">
        <f t="shared" si="4"/>
        <v>7.0248143911875331</v>
      </c>
      <c r="AK8">
        <f t="shared" si="4"/>
        <v>3.1831190210068505</v>
      </c>
      <c r="AL8">
        <f t="shared" si="4"/>
        <v>0</v>
      </c>
      <c r="AM8">
        <f t="shared" si="4"/>
        <v>1.865966322659188</v>
      </c>
      <c r="AN8">
        <f t="shared" si="4"/>
        <v>2.3050172221084089</v>
      </c>
      <c r="AO8">
        <f t="shared" si="4"/>
        <v>1.0976272486230521</v>
      </c>
      <c r="AP8">
        <f t="shared" si="4"/>
        <v>1.9757290475214935</v>
      </c>
      <c r="AQ8">
        <f t="shared" si="8"/>
        <v>59.820685049956325</v>
      </c>
    </row>
    <row r="9" spans="1:43" x14ac:dyDescent="0.25">
      <c r="B9">
        <v>2015</v>
      </c>
      <c r="C9" t="s">
        <v>12</v>
      </c>
      <c r="D9">
        <v>1465</v>
      </c>
      <c r="E9">
        <v>116748</v>
      </c>
      <c r="G9">
        <v>6</v>
      </c>
      <c r="I9">
        <f t="shared" si="0"/>
        <v>6</v>
      </c>
      <c r="J9">
        <f t="shared" si="5"/>
        <v>116748</v>
      </c>
      <c r="K9">
        <v>352</v>
      </c>
      <c r="L9">
        <v>442</v>
      </c>
      <c r="M9">
        <v>162</v>
      </c>
      <c r="N9">
        <v>75</v>
      </c>
      <c r="O9">
        <v>75</v>
      </c>
      <c r="P9">
        <v>7</v>
      </c>
      <c r="Q9">
        <v>52</v>
      </c>
      <c r="R9">
        <v>65</v>
      </c>
      <c r="S9">
        <v>24</v>
      </c>
      <c r="T9">
        <v>12</v>
      </c>
      <c r="U9">
        <f t="shared" si="1"/>
        <v>301.50409428855312</v>
      </c>
      <c r="V9">
        <f t="shared" si="2"/>
        <v>378.59320930551269</v>
      </c>
      <c r="W9">
        <f t="shared" si="3"/>
        <v>138.76040703052729</v>
      </c>
      <c r="X9">
        <f t="shared" si="3"/>
        <v>64.240929180799668</v>
      </c>
      <c r="Y9">
        <f t="shared" si="3"/>
        <v>64.240929180799668</v>
      </c>
      <c r="Z9">
        <f t="shared" si="3"/>
        <v>5.9958200568746358</v>
      </c>
      <c r="AA9">
        <f t="shared" si="3"/>
        <v>44.54037756535444</v>
      </c>
      <c r="AB9">
        <f t="shared" si="3"/>
        <v>55.675471956693045</v>
      </c>
      <c r="AC9">
        <f t="shared" si="3"/>
        <v>20.557097337855897</v>
      </c>
      <c r="AD9">
        <f t="shared" si="3"/>
        <v>10.278548668927948</v>
      </c>
      <c r="AE9">
        <f t="shared" si="6"/>
        <v>1084.3868845718985</v>
      </c>
      <c r="AF9">
        <v>8.7248983138052696E-2</v>
      </c>
      <c r="AG9">
        <f t="shared" si="7"/>
        <v>26.30592563863582</v>
      </c>
      <c r="AH9">
        <f t="shared" si="4"/>
        <v>33.031872534877934</v>
      </c>
      <c r="AI9">
        <f t="shared" si="4"/>
        <v>12.106704413235803</v>
      </c>
      <c r="AJ9">
        <f t="shared" si="4"/>
        <v>5.6049557468684279</v>
      </c>
      <c r="AK9">
        <f t="shared" si="4"/>
        <v>5.6049557468684279</v>
      </c>
      <c r="AL9">
        <f t="shared" si="4"/>
        <v>0.52312920304105326</v>
      </c>
      <c r="AM9">
        <f t="shared" si="4"/>
        <v>3.8861026511621102</v>
      </c>
      <c r="AN9">
        <f t="shared" si="4"/>
        <v>4.8576283139526373</v>
      </c>
      <c r="AO9">
        <f t="shared" si="4"/>
        <v>1.7935858389978971</v>
      </c>
      <c r="AP9">
        <f t="shared" si="4"/>
        <v>0.89679291949894857</v>
      </c>
      <c r="AQ9">
        <f t="shared" si="8"/>
        <v>94.611653007139068</v>
      </c>
    </row>
    <row r="10" spans="1:43" x14ac:dyDescent="0.25">
      <c r="B10">
        <v>2015</v>
      </c>
      <c r="C10" t="s">
        <v>13</v>
      </c>
      <c r="D10">
        <v>1587</v>
      </c>
      <c r="E10">
        <v>67714</v>
      </c>
      <c r="G10">
        <v>7</v>
      </c>
      <c r="I10">
        <f t="shared" si="0"/>
        <v>7</v>
      </c>
      <c r="J10">
        <f t="shared" si="5"/>
        <v>113176</v>
      </c>
      <c r="K10">
        <v>1367</v>
      </c>
      <c r="L10">
        <v>1083</v>
      </c>
      <c r="M10">
        <v>740</v>
      </c>
      <c r="N10">
        <v>145</v>
      </c>
      <c r="O10">
        <v>318</v>
      </c>
      <c r="P10">
        <v>416</v>
      </c>
      <c r="Q10">
        <v>263</v>
      </c>
      <c r="R10">
        <v>144</v>
      </c>
      <c r="S10">
        <v>145</v>
      </c>
      <c r="T10">
        <v>5</v>
      </c>
      <c r="U10">
        <f t="shared" si="1"/>
        <v>1207.8532551070898</v>
      </c>
      <c r="V10">
        <f t="shared" si="2"/>
        <v>956.91666077613627</v>
      </c>
      <c r="W10">
        <f t="shared" si="3"/>
        <v>653.84887255248464</v>
      </c>
      <c r="X10">
        <f t="shared" si="3"/>
        <v>128.11903583798684</v>
      </c>
      <c r="Y10">
        <f t="shared" si="3"/>
        <v>280.97829928606774</v>
      </c>
      <c r="Z10">
        <f t="shared" si="3"/>
        <v>367.56909592139675</v>
      </c>
      <c r="AA10">
        <f t="shared" si="3"/>
        <v>232.38142362338306</v>
      </c>
      <c r="AB10">
        <f t="shared" si="3"/>
        <v>127.23545628048349</v>
      </c>
      <c r="AC10">
        <f t="shared" si="3"/>
        <v>128.11903583798684</v>
      </c>
      <c r="AD10">
        <f t="shared" si="3"/>
        <v>4.4178977875167877</v>
      </c>
      <c r="AE10">
        <f t="shared" si="6"/>
        <v>4087.4390330105321</v>
      </c>
      <c r="AF10">
        <v>0.12638466193446177</v>
      </c>
      <c r="AG10">
        <f t="shared" si="7"/>
        <v>152.65412531314874</v>
      </c>
      <c r="AH10">
        <f t="shared" si="4"/>
        <v>120.93958867164601</v>
      </c>
      <c r="AI10">
        <f t="shared" si="4"/>
        <v>82.636468713774747</v>
      </c>
      <c r="AJ10">
        <f t="shared" si="4"/>
        <v>16.192281031753158</v>
      </c>
      <c r="AK10">
        <f t="shared" si="4"/>
        <v>35.511347366189689</v>
      </c>
      <c r="AL10">
        <f t="shared" si="4"/>
        <v>46.455095925581475</v>
      </c>
      <c r="AM10">
        <f t="shared" si="4"/>
        <v>29.369447664490217</v>
      </c>
      <c r="AN10">
        <f t="shared" si="4"/>
        <v>16.080610128085898</v>
      </c>
      <c r="AO10">
        <f t="shared" si="4"/>
        <v>16.192281031753158</v>
      </c>
      <c r="AP10">
        <f t="shared" si="4"/>
        <v>0.55835451833631577</v>
      </c>
      <c r="AQ10">
        <f t="shared" si="8"/>
        <v>516.58960036475946</v>
      </c>
    </row>
    <row r="11" spans="1:43" x14ac:dyDescent="0.25">
      <c r="B11">
        <v>2015</v>
      </c>
      <c r="C11" t="s">
        <v>14</v>
      </c>
      <c r="D11">
        <v>1653</v>
      </c>
      <c r="E11">
        <v>31214</v>
      </c>
      <c r="G11">
        <v>7</v>
      </c>
      <c r="J11">
        <f>SUM(J4:J10)</f>
        <v>924593</v>
      </c>
      <c r="K11">
        <f>SUM((K4:K10))</f>
        <v>1944</v>
      </c>
      <c r="L11">
        <f t="shared" ref="L11:T11" si="9">SUM(L4:L10)</f>
        <v>1727</v>
      </c>
      <c r="M11">
        <f t="shared" si="9"/>
        <v>1097</v>
      </c>
      <c r="N11">
        <f t="shared" si="9"/>
        <v>467</v>
      </c>
      <c r="O11">
        <f t="shared" si="9"/>
        <v>438</v>
      </c>
      <c r="P11">
        <f t="shared" si="9"/>
        <v>423</v>
      </c>
      <c r="Q11">
        <f t="shared" si="9"/>
        <v>343</v>
      </c>
      <c r="R11">
        <f t="shared" si="9"/>
        <v>247</v>
      </c>
      <c r="S11">
        <f t="shared" si="9"/>
        <v>187</v>
      </c>
      <c r="T11">
        <f t="shared" si="9"/>
        <v>162</v>
      </c>
      <c r="AE11">
        <f>SUM($K11:$T11)/$J11*100000</f>
        <v>760.87532568384142</v>
      </c>
      <c r="AG11">
        <f>SUM(AG4:AG10)</f>
        <v>205.02003245141492</v>
      </c>
      <c r="AH11">
        <f t="shared" ref="AH11:AJ11" si="10">SUM(AH4:AH10)</f>
        <v>176.97002141667411</v>
      </c>
      <c r="AI11">
        <f t="shared" si="10"/>
        <v>117.64889088515517</v>
      </c>
      <c r="AJ11">
        <f t="shared" si="10"/>
        <v>49.625587295702061</v>
      </c>
      <c r="AK11">
        <f t="shared" ref="AK11" si="11">SUM(AK4:AK10)</f>
        <v>46.233746957901467</v>
      </c>
      <c r="AL11">
        <f t="shared" ref="AL11" si="12">SUM(AL4:AL10)</f>
        <v>46.978225128622526</v>
      </c>
      <c r="AM11">
        <f t="shared" ref="AM11" si="13">SUM(AM4:AM10)</f>
        <v>36.333241777466867</v>
      </c>
      <c r="AN11">
        <f t="shared" ref="AN11" si="14">SUM(AN4:AN10)</f>
        <v>25.313712416081973</v>
      </c>
      <c r="AO11">
        <f t="shared" ref="AO11" si="15">SUM(AO4:AO10)</f>
        <v>20.04100647856729</v>
      </c>
      <c r="AP11">
        <f t="shared" ref="AP11" si="16">SUM(AP4:AP10)</f>
        <v>17.114986582921873</v>
      </c>
      <c r="AQ11">
        <f>SUM(AQ4:AQ10)</f>
        <v>741.27945139050826</v>
      </c>
    </row>
    <row r="12" spans="1:43" x14ac:dyDescent="0.25">
      <c r="B12">
        <v>2015</v>
      </c>
      <c r="C12" t="s">
        <v>15</v>
      </c>
      <c r="D12">
        <v>2018</v>
      </c>
      <c r="E12">
        <v>14248</v>
      </c>
      <c r="G12">
        <v>7</v>
      </c>
    </row>
    <row r="13" spans="1:43" x14ac:dyDescent="0.25">
      <c r="A13" t="s">
        <v>16</v>
      </c>
      <c r="B13">
        <v>2015</v>
      </c>
      <c r="D13">
        <v>8242</v>
      </c>
      <c r="E13">
        <v>938069</v>
      </c>
    </row>
    <row r="14" spans="1:43" x14ac:dyDescent="0.25">
      <c r="B14">
        <v>2016</v>
      </c>
      <c r="C14" t="s">
        <v>5</v>
      </c>
      <c r="D14">
        <v>123</v>
      </c>
      <c r="E14">
        <v>13231</v>
      </c>
      <c r="G14">
        <f>G2</f>
        <v>0</v>
      </c>
    </row>
    <row r="15" spans="1:43" x14ac:dyDescent="0.25">
      <c r="B15">
        <v>2016</v>
      </c>
      <c r="C15" t="s">
        <v>6</v>
      </c>
      <c r="D15">
        <v>20</v>
      </c>
      <c r="E15">
        <v>53985</v>
      </c>
      <c r="G15">
        <f t="shared" ref="G15:G24" si="17">G3</f>
        <v>1</v>
      </c>
    </row>
    <row r="16" spans="1:43" x14ac:dyDescent="0.25">
      <c r="B16">
        <v>2016</v>
      </c>
      <c r="C16" t="s">
        <v>7</v>
      </c>
      <c r="D16">
        <v>26</v>
      </c>
      <c r="E16">
        <v>129201</v>
      </c>
      <c r="G16">
        <f t="shared" si="17"/>
        <v>1</v>
      </c>
      <c r="I16">
        <f t="shared" ref="I16:I22" si="18">I15+1</f>
        <v>1</v>
      </c>
      <c r="J16">
        <f>SUMIF(G14:G24,$I16,E14:E24)</f>
        <v>183186</v>
      </c>
      <c r="K16">
        <v>1</v>
      </c>
      <c r="L16">
        <v>6</v>
      </c>
      <c r="M16">
        <v>11</v>
      </c>
      <c r="N16">
        <v>16</v>
      </c>
      <c r="O16">
        <v>0</v>
      </c>
      <c r="P16">
        <v>0</v>
      </c>
      <c r="Q16">
        <v>1</v>
      </c>
      <c r="R16">
        <v>0</v>
      </c>
      <c r="S16">
        <v>6</v>
      </c>
      <c r="T16">
        <v>0</v>
      </c>
      <c r="U16">
        <f t="shared" ref="U16:U22" si="19">((K16/J16)*100000)</f>
        <v>0.54589324511698489</v>
      </c>
      <c r="V16">
        <f t="shared" ref="V16:V22" si="20">((L16/J16)*100000)</f>
        <v>3.2753594707019094</v>
      </c>
      <c r="W16">
        <f t="shared" ref="W16:AD22" si="21">((M16/$J16)*100000)</f>
        <v>6.0048256962868338</v>
      </c>
      <c r="X16">
        <f t="shared" si="21"/>
        <v>8.7342919218717583</v>
      </c>
      <c r="Y16">
        <f t="shared" si="21"/>
        <v>0</v>
      </c>
      <c r="Z16">
        <f t="shared" si="21"/>
        <v>0</v>
      </c>
      <c r="AA16">
        <f t="shared" si="21"/>
        <v>0.54589324511698489</v>
      </c>
      <c r="AB16">
        <f t="shared" si="21"/>
        <v>0</v>
      </c>
      <c r="AC16">
        <f t="shared" si="21"/>
        <v>3.2753594707019094</v>
      </c>
      <c r="AD16">
        <f t="shared" si="21"/>
        <v>0</v>
      </c>
      <c r="AE16">
        <f>SUM($K16:$T16)/$J16*100000</f>
        <v>22.381623049796382</v>
      </c>
      <c r="AF16">
        <f>AF4</f>
        <v>0.20087938825790322</v>
      </c>
      <c r="AG16">
        <f>U16*AF16</f>
        <v>0.10965870113322154</v>
      </c>
      <c r="AH16">
        <f t="shared" ref="AH16:AP22" si="22">V16*$AF16</f>
        <v>0.6579522067993292</v>
      </c>
      <c r="AI16">
        <f t="shared" si="22"/>
        <v>1.2062457124654369</v>
      </c>
      <c r="AJ16">
        <f t="shared" si="22"/>
        <v>1.7545392181315447</v>
      </c>
      <c r="AK16">
        <f t="shared" si="22"/>
        <v>0</v>
      </c>
      <c r="AL16">
        <f t="shared" si="22"/>
        <v>0</v>
      </c>
      <c r="AM16">
        <f t="shared" si="22"/>
        <v>0.10965870113322154</v>
      </c>
      <c r="AN16">
        <f t="shared" si="22"/>
        <v>0</v>
      </c>
      <c r="AO16">
        <f t="shared" si="22"/>
        <v>0.6579522067993292</v>
      </c>
      <c r="AP16">
        <f t="shared" si="22"/>
        <v>0</v>
      </c>
      <c r="AQ16">
        <f>AE16*AF16</f>
        <v>4.4960067464620836</v>
      </c>
    </row>
    <row r="17" spans="1:43" x14ac:dyDescent="0.25">
      <c r="B17">
        <v>2016</v>
      </c>
      <c r="C17" t="s">
        <v>8</v>
      </c>
      <c r="D17">
        <v>166</v>
      </c>
      <c r="E17">
        <v>130483</v>
      </c>
      <c r="G17">
        <f t="shared" si="17"/>
        <v>2</v>
      </c>
      <c r="I17">
        <f t="shared" si="18"/>
        <v>2</v>
      </c>
      <c r="J17">
        <f t="shared" ref="J17:J22" si="23">SUMIF(G15:G25,$I17,E15:E25)</f>
        <v>130483</v>
      </c>
      <c r="K17">
        <v>4</v>
      </c>
      <c r="L17">
        <v>5</v>
      </c>
      <c r="M17">
        <v>12</v>
      </c>
      <c r="N17">
        <v>49</v>
      </c>
      <c r="O17">
        <v>2</v>
      </c>
      <c r="P17">
        <v>0</v>
      </c>
      <c r="Q17">
        <v>0</v>
      </c>
      <c r="R17">
        <v>1</v>
      </c>
      <c r="S17">
        <v>75</v>
      </c>
      <c r="T17">
        <v>2</v>
      </c>
      <c r="U17">
        <f t="shared" si="19"/>
        <v>3.065533441137926</v>
      </c>
      <c r="V17">
        <f t="shared" si="20"/>
        <v>3.8319168014224076</v>
      </c>
      <c r="W17">
        <f t="shared" si="21"/>
        <v>9.1966003234137776</v>
      </c>
      <c r="X17">
        <f t="shared" si="21"/>
        <v>37.552784653939597</v>
      </c>
      <c r="Y17">
        <f t="shared" si="21"/>
        <v>1.532766720568963</v>
      </c>
      <c r="Z17">
        <f t="shared" si="21"/>
        <v>0</v>
      </c>
      <c r="AA17">
        <f t="shared" si="21"/>
        <v>0</v>
      </c>
      <c r="AB17">
        <f t="shared" si="21"/>
        <v>0.76638336028448151</v>
      </c>
      <c r="AC17">
        <f t="shared" si="21"/>
        <v>57.478752021336113</v>
      </c>
      <c r="AD17">
        <f t="shared" si="21"/>
        <v>1.532766720568963</v>
      </c>
      <c r="AE17">
        <f t="shared" ref="AE17:AE22" si="24">SUM($K17:$T17)/$J17*100000</f>
        <v>114.95750404267223</v>
      </c>
      <c r="AF17">
        <f t="shared" ref="AF17:AF22" si="25">AF5</f>
        <v>0.13864558880226335</v>
      </c>
      <c r="AG17">
        <f t="shared" ref="AG17:AG22" si="26">U17*AF17</f>
        <v>0.42502268893959627</v>
      </c>
      <c r="AH17">
        <f t="shared" si="22"/>
        <v>0.53127836117449534</v>
      </c>
      <c r="AI17">
        <f t="shared" si="22"/>
        <v>1.2750680668187888</v>
      </c>
      <c r="AJ17">
        <f t="shared" si="22"/>
        <v>5.206527939510055</v>
      </c>
      <c r="AK17">
        <f t="shared" si="22"/>
        <v>0.21251134446979814</v>
      </c>
      <c r="AL17">
        <f t="shared" si="22"/>
        <v>0</v>
      </c>
      <c r="AM17">
        <f t="shared" si="22"/>
        <v>0</v>
      </c>
      <c r="AN17">
        <f t="shared" si="22"/>
        <v>0.10625567223489907</v>
      </c>
      <c r="AO17">
        <f t="shared" si="22"/>
        <v>7.9691754176174303</v>
      </c>
      <c r="AP17">
        <f t="shared" si="22"/>
        <v>0.21251134446979814</v>
      </c>
      <c r="AQ17">
        <f t="shared" ref="AQ17:AQ22" si="27">AE17*AF17</f>
        <v>15.938350835234861</v>
      </c>
    </row>
    <row r="18" spans="1:43" x14ac:dyDescent="0.25">
      <c r="B18">
        <v>2016</v>
      </c>
      <c r="C18" t="s">
        <v>9</v>
      </c>
      <c r="D18">
        <v>293</v>
      </c>
      <c r="E18">
        <v>135130</v>
      </c>
      <c r="G18">
        <f t="shared" si="17"/>
        <v>3</v>
      </c>
      <c r="I18">
        <f t="shared" si="18"/>
        <v>3</v>
      </c>
      <c r="J18">
        <f t="shared" si="23"/>
        <v>135130</v>
      </c>
      <c r="K18">
        <v>31</v>
      </c>
      <c r="L18">
        <v>17</v>
      </c>
      <c r="M18">
        <v>28</v>
      </c>
      <c r="N18">
        <v>85</v>
      </c>
      <c r="O18">
        <v>5</v>
      </c>
      <c r="P18">
        <v>0</v>
      </c>
      <c r="Q18">
        <v>2</v>
      </c>
      <c r="R18">
        <v>3</v>
      </c>
      <c r="S18">
        <v>74</v>
      </c>
      <c r="T18">
        <v>3</v>
      </c>
      <c r="U18">
        <f t="shared" si="19"/>
        <v>22.940871753126618</v>
      </c>
      <c r="V18">
        <f t="shared" si="20"/>
        <v>12.580478058166211</v>
      </c>
      <c r="W18">
        <f t="shared" si="21"/>
        <v>20.720787389920819</v>
      </c>
      <c r="X18">
        <f t="shared" si="21"/>
        <v>62.902390290831057</v>
      </c>
      <c r="Y18">
        <f t="shared" si="21"/>
        <v>3.700140605343003</v>
      </c>
      <c r="Z18">
        <f t="shared" si="21"/>
        <v>0</v>
      </c>
      <c r="AA18">
        <f t="shared" si="21"/>
        <v>1.4800562421372012</v>
      </c>
      <c r="AB18">
        <f t="shared" si="21"/>
        <v>2.2200843632058018</v>
      </c>
      <c r="AC18">
        <f t="shared" si="21"/>
        <v>54.762080959076442</v>
      </c>
      <c r="AD18">
        <f t="shared" si="21"/>
        <v>2.2200843632058018</v>
      </c>
      <c r="AE18">
        <f t="shared" si="24"/>
        <v>183.52697402501295</v>
      </c>
      <c r="AF18">
        <f t="shared" si="25"/>
        <v>0.13557493076540128</v>
      </c>
      <c r="AG18">
        <f t="shared" si="26"/>
        <v>3.1102070996280911</v>
      </c>
      <c r="AH18">
        <f t="shared" si="22"/>
        <v>1.705597441731534</v>
      </c>
      <c r="AI18">
        <f t="shared" si="22"/>
        <v>2.8092193157931149</v>
      </c>
      <c r="AJ18">
        <f t="shared" si="22"/>
        <v>8.5279872086576702</v>
      </c>
      <c r="AK18">
        <f t="shared" si="22"/>
        <v>0.50164630639162766</v>
      </c>
      <c r="AL18">
        <f t="shared" si="22"/>
        <v>0</v>
      </c>
      <c r="AM18">
        <f t="shared" si="22"/>
        <v>0.20065852255665104</v>
      </c>
      <c r="AN18">
        <f t="shared" si="22"/>
        <v>0.3009877838349766</v>
      </c>
      <c r="AO18">
        <f t="shared" si="22"/>
        <v>7.4243653345960885</v>
      </c>
      <c r="AP18">
        <f t="shared" si="22"/>
        <v>0.3009877838349766</v>
      </c>
      <c r="AQ18">
        <f t="shared" si="27"/>
        <v>24.881656797024728</v>
      </c>
    </row>
    <row r="19" spans="1:43" x14ac:dyDescent="0.25">
      <c r="B19">
        <v>2016</v>
      </c>
      <c r="C19" t="s">
        <v>10</v>
      </c>
      <c r="D19">
        <v>338</v>
      </c>
      <c r="E19">
        <v>117232</v>
      </c>
      <c r="G19">
        <f t="shared" si="17"/>
        <v>4</v>
      </c>
      <c r="I19">
        <f t="shared" si="18"/>
        <v>4</v>
      </c>
      <c r="J19">
        <f t="shared" si="23"/>
        <v>117232</v>
      </c>
      <c r="K19">
        <v>61</v>
      </c>
      <c r="L19">
        <v>41</v>
      </c>
      <c r="M19">
        <v>59</v>
      </c>
      <c r="N19">
        <v>69</v>
      </c>
      <c r="O19">
        <v>9</v>
      </c>
      <c r="P19">
        <v>0</v>
      </c>
      <c r="Q19">
        <v>4</v>
      </c>
      <c r="R19">
        <v>16</v>
      </c>
      <c r="S19">
        <v>28</v>
      </c>
      <c r="T19">
        <v>5</v>
      </c>
      <c r="U19">
        <f t="shared" si="19"/>
        <v>52.033574450661938</v>
      </c>
      <c r="V19">
        <f t="shared" si="20"/>
        <v>34.973386106182616</v>
      </c>
      <c r="W19">
        <f t="shared" si="21"/>
        <v>50.327555616214006</v>
      </c>
      <c r="X19">
        <f t="shared" si="21"/>
        <v>58.857649788453664</v>
      </c>
      <c r="Y19">
        <f t="shared" si="21"/>
        <v>7.6770847550156951</v>
      </c>
      <c r="Z19">
        <f t="shared" si="21"/>
        <v>0</v>
      </c>
      <c r="AA19">
        <f t="shared" si="21"/>
        <v>3.4120376688958651</v>
      </c>
      <c r="AB19">
        <f t="shared" si="21"/>
        <v>13.648150675583461</v>
      </c>
      <c r="AC19">
        <f t="shared" si="21"/>
        <v>23.884263682271051</v>
      </c>
      <c r="AD19">
        <f t="shared" si="21"/>
        <v>4.2650470861198304</v>
      </c>
      <c r="AE19">
        <f t="shared" si="24"/>
        <v>249.07874982939811</v>
      </c>
      <c r="AF19">
        <f t="shared" si="25"/>
        <v>0.1626136720715374</v>
      </c>
      <c r="AG19">
        <f t="shared" si="26"/>
        <v>8.4613706124298673</v>
      </c>
      <c r="AH19">
        <f t="shared" si="22"/>
        <v>5.6871507395020426</v>
      </c>
      <c r="AI19">
        <f t="shared" si="22"/>
        <v>8.1839486251370843</v>
      </c>
      <c r="AJ19">
        <f t="shared" si="22"/>
        <v>9.5710585616009975</v>
      </c>
      <c r="AK19">
        <f t="shared" si="22"/>
        <v>1.2483989428175213</v>
      </c>
      <c r="AL19">
        <f t="shared" si="22"/>
        <v>0</v>
      </c>
      <c r="AM19">
        <f t="shared" si="22"/>
        <v>0.55484397458556511</v>
      </c>
      <c r="AN19">
        <f t="shared" si="22"/>
        <v>2.2193758983422605</v>
      </c>
      <c r="AO19">
        <f t="shared" si="22"/>
        <v>3.8839078220989549</v>
      </c>
      <c r="AP19">
        <f t="shared" si="22"/>
        <v>0.69355496823195628</v>
      </c>
      <c r="AQ19">
        <f t="shared" si="27"/>
        <v>40.503610144746247</v>
      </c>
    </row>
    <row r="20" spans="1:43" x14ac:dyDescent="0.25">
      <c r="B20">
        <v>2016</v>
      </c>
      <c r="C20" t="s">
        <v>11</v>
      </c>
      <c r="D20">
        <v>640</v>
      </c>
      <c r="E20">
        <v>121065</v>
      </c>
      <c r="G20">
        <f t="shared" si="17"/>
        <v>5</v>
      </c>
      <c r="I20">
        <f t="shared" si="18"/>
        <v>5</v>
      </c>
      <c r="J20">
        <f t="shared" si="23"/>
        <v>121065</v>
      </c>
      <c r="K20">
        <v>137</v>
      </c>
      <c r="L20">
        <v>143</v>
      </c>
      <c r="M20">
        <v>84</v>
      </c>
      <c r="N20">
        <v>74</v>
      </c>
      <c r="O20">
        <v>35</v>
      </c>
      <c r="P20">
        <v>0</v>
      </c>
      <c r="Q20">
        <v>5</v>
      </c>
      <c r="R20">
        <v>21</v>
      </c>
      <c r="S20">
        <v>22</v>
      </c>
      <c r="T20">
        <v>14</v>
      </c>
      <c r="U20">
        <f t="shared" si="19"/>
        <v>113.1623508032875</v>
      </c>
      <c r="V20">
        <f t="shared" si="20"/>
        <v>118.11836616693512</v>
      </c>
      <c r="W20">
        <f t="shared" si="21"/>
        <v>69.384215091066778</v>
      </c>
      <c r="X20">
        <f t="shared" si="21"/>
        <v>61.124189484987397</v>
      </c>
      <c r="Y20">
        <f t="shared" si="21"/>
        <v>28.91008962127783</v>
      </c>
      <c r="Z20">
        <f t="shared" si="21"/>
        <v>0</v>
      </c>
      <c r="AA20">
        <f t="shared" si="21"/>
        <v>4.1300128030396897</v>
      </c>
      <c r="AB20">
        <f t="shared" si="21"/>
        <v>17.346053772766695</v>
      </c>
      <c r="AC20">
        <f t="shared" si="21"/>
        <v>18.172056333374634</v>
      </c>
      <c r="AD20">
        <f t="shared" si="21"/>
        <v>11.56403584851113</v>
      </c>
      <c r="AE20">
        <f t="shared" si="24"/>
        <v>441.91136992524679</v>
      </c>
      <c r="AF20">
        <f t="shared" si="25"/>
        <v>0.13483472647535294</v>
      </c>
      <c r="AG20">
        <f t="shared" si="26"/>
        <v>15.258214617869205</v>
      </c>
      <c r="AH20">
        <f t="shared" si="22"/>
        <v>15.926457593834279</v>
      </c>
      <c r="AI20">
        <f t="shared" si="22"/>
        <v>9.355401663511044</v>
      </c>
      <c r="AJ20">
        <f t="shared" si="22"/>
        <v>8.2416633702359192</v>
      </c>
      <c r="AK20">
        <f t="shared" si="22"/>
        <v>3.8980840264629362</v>
      </c>
      <c r="AL20">
        <f t="shared" si="22"/>
        <v>0</v>
      </c>
      <c r="AM20">
        <f t="shared" si="22"/>
        <v>0.55686914663756226</v>
      </c>
      <c r="AN20">
        <f t="shared" si="22"/>
        <v>2.338850415877761</v>
      </c>
      <c r="AO20">
        <f t="shared" si="22"/>
        <v>2.4502242452052738</v>
      </c>
      <c r="AP20">
        <f t="shared" si="22"/>
        <v>1.5592336105851743</v>
      </c>
      <c r="AQ20">
        <f t="shared" si="27"/>
        <v>59.584998690219159</v>
      </c>
    </row>
    <row r="21" spans="1:43" x14ac:dyDescent="0.25">
      <c r="B21">
        <v>2016</v>
      </c>
      <c r="C21" t="s">
        <v>12</v>
      </c>
      <c r="D21">
        <v>1375</v>
      </c>
      <c r="E21">
        <v>117174</v>
      </c>
      <c r="G21">
        <f t="shared" si="17"/>
        <v>6</v>
      </c>
      <c r="I21">
        <f t="shared" si="18"/>
        <v>6</v>
      </c>
      <c r="J21">
        <f t="shared" si="23"/>
        <v>117174</v>
      </c>
      <c r="K21">
        <v>328</v>
      </c>
      <c r="L21">
        <v>404</v>
      </c>
      <c r="M21">
        <v>181</v>
      </c>
      <c r="N21">
        <v>77</v>
      </c>
      <c r="O21">
        <v>52</v>
      </c>
      <c r="P21">
        <v>2</v>
      </c>
      <c r="Q21">
        <v>55</v>
      </c>
      <c r="R21">
        <v>53</v>
      </c>
      <c r="S21">
        <v>15</v>
      </c>
      <c r="T21">
        <v>39</v>
      </c>
      <c r="U21">
        <f t="shared" si="19"/>
        <v>279.92558076023693</v>
      </c>
      <c r="V21">
        <f t="shared" si="20"/>
        <v>344.78638605834061</v>
      </c>
      <c r="W21">
        <f t="shared" si="21"/>
        <v>154.47112840732586</v>
      </c>
      <c r="X21">
        <f t="shared" si="21"/>
        <v>65.714236946762938</v>
      </c>
      <c r="Y21">
        <f t="shared" si="21"/>
        <v>44.378445730281463</v>
      </c>
      <c r="Z21">
        <f t="shared" si="21"/>
        <v>1.7068632973185178</v>
      </c>
      <c r="AA21">
        <f t="shared" si="21"/>
        <v>46.938740676259236</v>
      </c>
      <c r="AB21">
        <f t="shared" si="21"/>
        <v>45.231877378940723</v>
      </c>
      <c r="AC21">
        <f t="shared" si="21"/>
        <v>12.801474729888884</v>
      </c>
      <c r="AD21">
        <f t="shared" si="21"/>
        <v>33.283834297711095</v>
      </c>
      <c r="AE21">
        <f t="shared" si="24"/>
        <v>1029.2385682830663</v>
      </c>
      <c r="AF21">
        <f t="shared" si="25"/>
        <v>8.7248983138052696E-2</v>
      </c>
      <c r="AG21">
        <f t="shared" si="26"/>
        <v>24.423222275659519</v>
      </c>
      <c r="AH21">
        <f t="shared" si="22"/>
        <v>30.082261583434288</v>
      </c>
      <c r="AI21">
        <f t="shared" si="22"/>
        <v>13.477448877726747</v>
      </c>
      <c r="AJ21">
        <f t="shared" si="22"/>
        <v>5.7335003512981189</v>
      </c>
      <c r="AK21">
        <f t="shared" si="22"/>
        <v>3.8719742632143141</v>
      </c>
      <c r="AL21">
        <f t="shared" si="22"/>
        <v>0.1489220870467044</v>
      </c>
      <c r="AM21">
        <f t="shared" si="22"/>
        <v>4.0953573937843704</v>
      </c>
      <c r="AN21">
        <f t="shared" si="22"/>
        <v>3.9464353067376665</v>
      </c>
      <c r="AO21">
        <f t="shared" si="22"/>
        <v>1.116915652850283</v>
      </c>
      <c r="AP21">
        <f t="shared" si="22"/>
        <v>2.9039806974107352</v>
      </c>
      <c r="AQ21">
        <f t="shared" si="27"/>
        <v>89.800018489162753</v>
      </c>
    </row>
    <row r="22" spans="1:43" x14ac:dyDescent="0.25">
      <c r="B22">
        <v>2016</v>
      </c>
      <c r="C22" t="s">
        <v>13</v>
      </c>
      <c r="D22">
        <v>1706</v>
      </c>
      <c r="E22">
        <v>70987</v>
      </c>
      <c r="G22">
        <f t="shared" si="17"/>
        <v>7</v>
      </c>
      <c r="I22">
        <f t="shared" si="18"/>
        <v>7</v>
      </c>
      <c r="J22">
        <f t="shared" si="23"/>
        <v>117102</v>
      </c>
      <c r="K22">
        <v>1254</v>
      </c>
      <c r="L22">
        <v>1179</v>
      </c>
      <c r="M22">
        <v>766</v>
      </c>
      <c r="N22">
        <v>142</v>
      </c>
      <c r="O22">
        <v>352</v>
      </c>
      <c r="P22">
        <v>348</v>
      </c>
      <c r="Q22">
        <v>277</v>
      </c>
      <c r="R22">
        <v>164</v>
      </c>
      <c r="S22">
        <v>5</v>
      </c>
      <c r="T22">
        <v>110</v>
      </c>
      <c r="U22">
        <f t="shared" si="19"/>
        <v>1070.8613004047754</v>
      </c>
      <c r="V22">
        <f t="shared" si="20"/>
        <v>1006.8145719116668</v>
      </c>
      <c r="W22">
        <f t="shared" si="21"/>
        <v>654.13058700961551</v>
      </c>
      <c r="X22">
        <f t="shared" si="21"/>
        <v>121.26180594695224</v>
      </c>
      <c r="Y22">
        <f t="shared" si="21"/>
        <v>300.59264572765625</v>
      </c>
      <c r="Z22">
        <f t="shared" si="21"/>
        <v>297.17682020802374</v>
      </c>
      <c r="AA22">
        <f t="shared" si="21"/>
        <v>236.54591723454769</v>
      </c>
      <c r="AB22">
        <f t="shared" si="21"/>
        <v>140.04884630493075</v>
      </c>
      <c r="AC22">
        <f t="shared" si="21"/>
        <v>4.2697818995405719</v>
      </c>
      <c r="AD22">
        <f t="shared" si="21"/>
        <v>93.935201789892574</v>
      </c>
      <c r="AE22">
        <f t="shared" si="24"/>
        <v>3925.6374784376012</v>
      </c>
      <c r="AF22">
        <f t="shared" si="25"/>
        <v>0.12638466193446177</v>
      </c>
      <c r="AG22">
        <f t="shared" si="26"/>
        <v>135.34044343035563</v>
      </c>
      <c r="AH22">
        <f t="shared" si="22"/>
        <v>127.24591930174586</v>
      </c>
      <c r="AI22">
        <f t="shared" si="22"/>
        <v>82.672073100201288</v>
      </c>
      <c r="AJ22">
        <f t="shared" si="22"/>
        <v>15.325632350167863</v>
      </c>
      <c r="AK22">
        <f t="shared" si="22"/>
        <v>37.990299910275269</v>
      </c>
      <c r="AL22">
        <f t="shared" si="22"/>
        <v>37.558591956749403</v>
      </c>
      <c r="AM22">
        <f t="shared" si="22"/>
        <v>29.895775781665481</v>
      </c>
      <c r="AN22">
        <f t="shared" si="22"/>
        <v>17.700026094560069</v>
      </c>
      <c r="AO22">
        <f t="shared" si="22"/>
        <v>0.5396349419073192</v>
      </c>
      <c r="AP22">
        <f t="shared" si="22"/>
        <v>11.871968721961021</v>
      </c>
      <c r="AQ22">
        <f t="shared" si="27"/>
        <v>496.14036558958918</v>
      </c>
    </row>
    <row r="23" spans="1:43" x14ac:dyDescent="0.25">
      <c r="B23">
        <v>2016</v>
      </c>
      <c r="C23" t="s">
        <v>14</v>
      </c>
      <c r="D23">
        <v>1572</v>
      </c>
      <c r="E23">
        <v>31758</v>
      </c>
      <c r="G23">
        <f t="shared" si="17"/>
        <v>7</v>
      </c>
      <c r="J23">
        <f>SUM(J16:J22)</f>
        <v>921372</v>
      </c>
      <c r="K23">
        <f>SUM((K16:K22))</f>
        <v>1816</v>
      </c>
      <c r="L23">
        <f t="shared" ref="L23:T23" si="28">SUM(L16:L22)</f>
        <v>1795</v>
      </c>
      <c r="M23">
        <f t="shared" si="28"/>
        <v>1141</v>
      </c>
      <c r="N23">
        <f t="shared" si="28"/>
        <v>512</v>
      </c>
      <c r="O23">
        <f t="shared" si="28"/>
        <v>455</v>
      </c>
      <c r="P23">
        <f t="shared" si="28"/>
        <v>350</v>
      </c>
      <c r="Q23">
        <f t="shared" si="28"/>
        <v>344</v>
      </c>
      <c r="R23">
        <f t="shared" si="28"/>
        <v>258</v>
      </c>
      <c r="S23">
        <f t="shared" si="28"/>
        <v>225</v>
      </c>
      <c r="T23">
        <f t="shared" si="28"/>
        <v>173</v>
      </c>
      <c r="AE23">
        <f>SUM($K23:$T23)/$J23*100000</f>
        <v>767.22539864462999</v>
      </c>
      <c r="AG23">
        <f>SUM(AG16:AG22)</f>
        <v>187.12813942601514</v>
      </c>
      <c r="AH23">
        <f t="shared" ref="AH23" si="29">SUM(AH16:AH22)</f>
        <v>181.83661722822183</v>
      </c>
      <c r="AI23">
        <f t="shared" ref="AI23" si="30">SUM(AI16:AI22)</f>
        <v>118.97940536165351</v>
      </c>
      <c r="AJ23">
        <f t="shared" ref="AJ23" si="31">SUM(AJ16:AJ22)</f>
        <v>54.360908999602174</v>
      </c>
      <c r="AK23">
        <f t="shared" ref="AK23" si="32">SUM(AK16:AK22)</f>
        <v>47.722914793631467</v>
      </c>
      <c r="AL23">
        <f t="shared" ref="AL23" si="33">SUM(AL16:AL22)</f>
        <v>37.70751404379611</v>
      </c>
      <c r="AM23">
        <f t="shared" ref="AM23" si="34">SUM(AM16:AM22)</f>
        <v>35.413163520362851</v>
      </c>
      <c r="AN23">
        <f t="shared" ref="AN23" si="35">SUM(AN16:AN22)</f>
        <v>26.611931171587631</v>
      </c>
      <c r="AO23">
        <f t="shared" ref="AO23" si="36">SUM(AO16:AO22)</f>
        <v>24.04217562107468</v>
      </c>
      <c r="AP23">
        <f t="shared" ref="AP23" si="37">SUM(AP16:AP22)</f>
        <v>17.54223712649366</v>
      </c>
      <c r="AQ23">
        <f>SUM(AQ16:AQ22)</f>
        <v>731.34500729243905</v>
      </c>
    </row>
    <row r="24" spans="1:43" x14ac:dyDescent="0.25">
      <c r="B24">
        <v>2016</v>
      </c>
      <c r="C24" t="s">
        <v>15</v>
      </c>
      <c r="D24">
        <v>1870</v>
      </c>
      <c r="E24">
        <v>14357</v>
      </c>
      <c r="G24">
        <f t="shared" si="17"/>
        <v>7</v>
      </c>
    </row>
    <row r="25" spans="1:43" x14ac:dyDescent="0.25">
      <c r="A25" t="s">
        <v>16</v>
      </c>
      <c r="B25">
        <v>2016</v>
      </c>
      <c r="D25">
        <v>8129</v>
      </c>
      <c r="E25">
        <v>934603</v>
      </c>
    </row>
    <row r="26" spans="1:43" x14ac:dyDescent="0.25">
      <c r="B26">
        <v>2017</v>
      </c>
      <c r="C26" t="s">
        <v>5</v>
      </c>
      <c r="D26">
        <v>132</v>
      </c>
      <c r="E26">
        <v>13004</v>
      </c>
      <c r="G26">
        <f>G14</f>
        <v>0</v>
      </c>
    </row>
    <row r="27" spans="1:43" x14ac:dyDescent="0.25">
      <c r="B27">
        <v>2017</v>
      </c>
      <c r="C27" t="s">
        <v>6</v>
      </c>
      <c r="D27">
        <v>21</v>
      </c>
      <c r="E27">
        <v>53030</v>
      </c>
      <c r="G27">
        <f t="shared" ref="G27:G36" si="38">G15</f>
        <v>1</v>
      </c>
    </row>
    <row r="28" spans="1:43" x14ac:dyDescent="0.25">
      <c r="B28">
        <v>2017</v>
      </c>
      <c r="C28" t="s">
        <v>7</v>
      </c>
      <c r="D28">
        <v>27</v>
      </c>
      <c r="E28">
        <v>129607</v>
      </c>
      <c r="G28">
        <f t="shared" si="38"/>
        <v>1</v>
      </c>
      <c r="I28">
        <f t="shared" ref="I28:I34" si="39">I27+1</f>
        <v>1</v>
      </c>
      <c r="J28">
        <f>SUMIF(G26:G36,$I28,E26:E36)</f>
        <v>182637</v>
      </c>
      <c r="K28">
        <v>2</v>
      </c>
      <c r="L28">
        <v>7</v>
      </c>
      <c r="M28">
        <v>15</v>
      </c>
      <c r="N28">
        <v>2</v>
      </c>
      <c r="O28">
        <v>9</v>
      </c>
      <c r="P28">
        <v>0</v>
      </c>
      <c r="Q28">
        <v>2</v>
      </c>
      <c r="R28">
        <v>1</v>
      </c>
      <c r="S28">
        <v>6</v>
      </c>
      <c r="T28">
        <v>0</v>
      </c>
      <c r="U28">
        <f t="shared" ref="U28:U34" si="40">((K28/J28)*100000)</f>
        <v>1.0950683596423507</v>
      </c>
      <c r="V28">
        <f t="shared" ref="V28:V34" si="41">((L28/J28)*100000)</f>
        <v>3.8327392587482274</v>
      </c>
      <c r="W28">
        <f t="shared" ref="W28:AD34" si="42">((M28/$J28)*100000)</f>
        <v>8.2130126973176303</v>
      </c>
      <c r="X28">
        <f t="shared" si="42"/>
        <v>1.0950683596423507</v>
      </c>
      <c r="Y28">
        <f t="shared" si="42"/>
        <v>4.9278076183905783</v>
      </c>
      <c r="Z28">
        <f t="shared" si="42"/>
        <v>0</v>
      </c>
      <c r="AA28">
        <f t="shared" si="42"/>
        <v>1.0950683596423507</v>
      </c>
      <c r="AB28">
        <f t="shared" si="42"/>
        <v>0.54753417982117536</v>
      </c>
      <c r="AC28">
        <f t="shared" si="42"/>
        <v>3.2852050789270519</v>
      </c>
      <c r="AD28">
        <f t="shared" si="42"/>
        <v>0</v>
      </c>
      <c r="AE28">
        <f>SUM($K28:$T28)/$J28*100000</f>
        <v>24.091503912131717</v>
      </c>
      <c r="AF28">
        <f>AF16</f>
        <v>0.20087938825790322</v>
      </c>
      <c r="AG28">
        <f>U28*AF28</f>
        <v>0.21997666218554096</v>
      </c>
      <c r="AH28">
        <f t="shared" ref="AH28:AP34" si="43">V28*$AF28</f>
        <v>0.76991831764939334</v>
      </c>
      <c r="AI28">
        <f t="shared" si="43"/>
        <v>1.6498249663915572</v>
      </c>
      <c r="AJ28">
        <f t="shared" si="43"/>
        <v>0.21997666218554096</v>
      </c>
      <c r="AK28">
        <f t="shared" si="43"/>
        <v>0.98989497983493435</v>
      </c>
      <c r="AL28">
        <f t="shared" si="43"/>
        <v>0</v>
      </c>
      <c r="AM28">
        <f t="shared" si="43"/>
        <v>0.21997666218554096</v>
      </c>
      <c r="AN28">
        <f t="shared" si="43"/>
        <v>0.10998833109277048</v>
      </c>
      <c r="AO28">
        <f t="shared" si="43"/>
        <v>0.65992998655662283</v>
      </c>
      <c r="AP28">
        <f t="shared" si="43"/>
        <v>0</v>
      </c>
      <c r="AQ28">
        <f>AE28*AF28</f>
        <v>4.8394865680819015</v>
      </c>
    </row>
    <row r="29" spans="1:43" x14ac:dyDescent="0.25">
      <c r="B29">
        <v>2017</v>
      </c>
      <c r="C29" t="s">
        <v>8</v>
      </c>
      <c r="D29">
        <v>144</v>
      </c>
      <c r="E29">
        <v>127076</v>
      </c>
      <c r="G29">
        <f t="shared" si="38"/>
        <v>2</v>
      </c>
      <c r="I29">
        <f t="shared" si="39"/>
        <v>2</v>
      </c>
      <c r="J29">
        <f t="shared" ref="J29:J34" si="44">SUMIF(G27:G37,$I29,E27:E37)</f>
        <v>127076</v>
      </c>
      <c r="K29">
        <v>5</v>
      </c>
      <c r="L29">
        <v>2</v>
      </c>
      <c r="M29">
        <v>8</v>
      </c>
      <c r="N29">
        <v>0</v>
      </c>
      <c r="O29">
        <v>42</v>
      </c>
      <c r="P29">
        <v>0</v>
      </c>
      <c r="Q29">
        <v>3</v>
      </c>
      <c r="R29">
        <v>0</v>
      </c>
      <c r="S29">
        <v>54</v>
      </c>
      <c r="T29">
        <v>0</v>
      </c>
      <c r="U29">
        <f t="shared" si="40"/>
        <v>3.9346532783531121</v>
      </c>
      <c r="V29">
        <f t="shared" si="41"/>
        <v>1.5738613113412447</v>
      </c>
      <c r="W29">
        <f t="shared" si="42"/>
        <v>6.295445245364979</v>
      </c>
      <c r="X29">
        <f t="shared" si="42"/>
        <v>0</v>
      </c>
      <c r="Y29">
        <f t="shared" si="42"/>
        <v>33.051087538166136</v>
      </c>
      <c r="Z29">
        <f t="shared" si="42"/>
        <v>0</v>
      </c>
      <c r="AA29">
        <f t="shared" si="42"/>
        <v>2.3607919670118669</v>
      </c>
      <c r="AB29">
        <f t="shared" si="42"/>
        <v>0</v>
      </c>
      <c r="AC29">
        <f t="shared" si="42"/>
        <v>42.494255406213604</v>
      </c>
      <c r="AD29">
        <f t="shared" si="42"/>
        <v>0</v>
      </c>
      <c r="AE29">
        <f t="shared" ref="AE29:AE34" si="45">SUM($K29:$T29)/$J29*100000</f>
        <v>89.710094746450949</v>
      </c>
      <c r="AF29">
        <f t="shared" ref="AF29:AF34" si="46">AF17</f>
        <v>0.13864558880226335</v>
      </c>
      <c r="AG29">
        <f t="shared" ref="AG29:AG34" si="47">U29*AF29</f>
        <v>0.54552232051002303</v>
      </c>
      <c r="AH29">
        <f t="shared" si="43"/>
        <v>0.21820892820400919</v>
      </c>
      <c r="AI29">
        <f t="shared" si="43"/>
        <v>0.87283571281603678</v>
      </c>
      <c r="AJ29">
        <f t="shared" si="43"/>
        <v>0</v>
      </c>
      <c r="AK29">
        <f t="shared" si="43"/>
        <v>4.5823874922841927</v>
      </c>
      <c r="AL29">
        <f t="shared" si="43"/>
        <v>0</v>
      </c>
      <c r="AM29">
        <f t="shared" si="43"/>
        <v>0.32731339230601375</v>
      </c>
      <c r="AN29">
        <f t="shared" si="43"/>
        <v>0</v>
      </c>
      <c r="AO29">
        <f t="shared" si="43"/>
        <v>5.8916410615082482</v>
      </c>
      <c r="AP29">
        <f t="shared" si="43"/>
        <v>0</v>
      </c>
      <c r="AQ29">
        <f t="shared" ref="AQ29:AQ34" si="48">AE29*AF29</f>
        <v>12.437908907628524</v>
      </c>
    </row>
    <row r="30" spans="1:43" x14ac:dyDescent="0.25">
      <c r="B30">
        <v>2017</v>
      </c>
      <c r="C30" t="s">
        <v>9</v>
      </c>
      <c r="D30">
        <v>262</v>
      </c>
      <c r="E30">
        <v>137719</v>
      </c>
      <c r="G30">
        <f t="shared" si="38"/>
        <v>3</v>
      </c>
      <c r="I30">
        <f t="shared" si="39"/>
        <v>3</v>
      </c>
      <c r="J30">
        <f t="shared" si="44"/>
        <v>137719</v>
      </c>
      <c r="K30">
        <v>16</v>
      </c>
      <c r="L30">
        <v>11</v>
      </c>
      <c r="M30">
        <v>40</v>
      </c>
      <c r="N30">
        <v>2</v>
      </c>
      <c r="O30">
        <v>80</v>
      </c>
      <c r="P30">
        <v>0</v>
      </c>
      <c r="Q30">
        <v>2</v>
      </c>
      <c r="R30">
        <v>6</v>
      </c>
      <c r="S30">
        <v>45</v>
      </c>
      <c r="T30">
        <v>1</v>
      </c>
      <c r="U30">
        <f t="shared" si="40"/>
        <v>11.61785955460031</v>
      </c>
      <c r="V30">
        <f t="shared" si="41"/>
        <v>7.9872784437877131</v>
      </c>
      <c r="W30">
        <f t="shared" si="42"/>
        <v>29.044648886500774</v>
      </c>
      <c r="X30">
        <f t="shared" si="42"/>
        <v>1.4522324443250387</v>
      </c>
      <c r="Y30">
        <f t="shared" si="42"/>
        <v>58.089297773001547</v>
      </c>
      <c r="Z30">
        <f t="shared" si="42"/>
        <v>0</v>
      </c>
      <c r="AA30">
        <f t="shared" si="42"/>
        <v>1.4522324443250387</v>
      </c>
      <c r="AB30">
        <f t="shared" si="42"/>
        <v>4.3566973329751155</v>
      </c>
      <c r="AC30">
        <f t="shared" si="42"/>
        <v>32.675229997313373</v>
      </c>
      <c r="AD30">
        <f t="shared" si="42"/>
        <v>0.72611622216251936</v>
      </c>
      <c r="AE30">
        <f t="shared" si="45"/>
        <v>147.40159309899141</v>
      </c>
      <c r="AF30">
        <f t="shared" si="46"/>
        <v>0.13557493076540128</v>
      </c>
      <c r="AG30">
        <f t="shared" si="47"/>
        <v>1.5750905047570927</v>
      </c>
      <c r="AH30">
        <f t="shared" si="43"/>
        <v>1.0828747220205013</v>
      </c>
      <c r="AI30">
        <f t="shared" si="43"/>
        <v>3.937726261892732</v>
      </c>
      <c r="AJ30">
        <f t="shared" si="43"/>
        <v>0.19688631309463658</v>
      </c>
      <c r="AK30">
        <f t="shared" si="43"/>
        <v>7.875452523785464</v>
      </c>
      <c r="AL30">
        <f t="shared" si="43"/>
        <v>0</v>
      </c>
      <c r="AM30">
        <f t="shared" si="43"/>
        <v>0.19688631309463658</v>
      </c>
      <c r="AN30">
        <f t="shared" si="43"/>
        <v>0.59065893928390967</v>
      </c>
      <c r="AO30">
        <f t="shared" si="43"/>
        <v>4.4299420446293238</v>
      </c>
      <c r="AP30">
        <f t="shared" si="43"/>
        <v>9.8443156547318292E-2</v>
      </c>
      <c r="AQ30">
        <f t="shared" si="48"/>
        <v>19.983960779105612</v>
      </c>
    </row>
    <row r="31" spans="1:43" x14ac:dyDescent="0.25">
      <c r="B31">
        <v>2017</v>
      </c>
      <c r="C31" t="s">
        <v>10</v>
      </c>
      <c r="D31">
        <v>374</v>
      </c>
      <c r="E31">
        <v>117271</v>
      </c>
      <c r="G31">
        <f t="shared" si="38"/>
        <v>4</v>
      </c>
      <c r="I31">
        <f t="shared" si="39"/>
        <v>4</v>
      </c>
      <c r="J31">
        <f t="shared" si="44"/>
        <v>117271</v>
      </c>
      <c r="K31">
        <v>63</v>
      </c>
      <c r="L31">
        <v>28</v>
      </c>
      <c r="M31">
        <v>69</v>
      </c>
      <c r="N31">
        <v>12</v>
      </c>
      <c r="O31">
        <v>71</v>
      </c>
      <c r="P31">
        <v>0</v>
      </c>
      <c r="Q31">
        <v>1</v>
      </c>
      <c r="R31">
        <v>14</v>
      </c>
      <c r="S31">
        <v>38</v>
      </c>
      <c r="T31">
        <v>2</v>
      </c>
      <c r="U31">
        <f t="shared" si="40"/>
        <v>53.721721482719509</v>
      </c>
      <c r="V31">
        <f t="shared" si="41"/>
        <v>23.876320658986451</v>
      </c>
      <c r="W31">
        <f t="shared" si="42"/>
        <v>58.838075909645184</v>
      </c>
      <c r="X31">
        <f t="shared" si="42"/>
        <v>10.232708853851335</v>
      </c>
      <c r="Y31">
        <f t="shared" si="42"/>
        <v>60.543527385287071</v>
      </c>
      <c r="Z31">
        <f t="shared" si="42"/>
        <v>0</v>
      </c>
      <c r="AA31">
        <f t="shared" si="42"/>
        <v>0.85272573782094463</v>
      </c>
      <c r="AB31">
        <f t="shared" si="42"/>
        <v>11.938160329493225</v>
      </c>
      <c r="AC31">
        <f t="shared" si="42"/>
        <v>32.403578037195899</v>
      </c>
      <c r="AD31">
        <f t="shared" si="42"/>
        <v>1.7054514756418893</v>
      </c>
      <c r="AE31">
        <f t="shared" si="45"/>
        <v>254.11226987064151</v>
      </c>
      <c r="AF31">
        <f t="shared" si="46"/>
        <v>0.1626136720715374</v>
      </c>
      <c r="AG31">
        <f t="shared" si="47"/>
        <v>8.7358864003094165</v>
      </c>
      <c r="AH31">
        <f t="shared" si="43"/>
        <v>3.8826161779152963</v>
      </c>
      <c r="AI31">
        <f t="shared" si="43"/>
        <v>9.5678755812912666</v>
      </c>
      <c r="AJ31">
        <f t="shared" si="43"/>
        <v>1.6639783619636983</v>
      </c>
      <c r="AK31">
        <f t="shared" si="43"/>
        <v>9.845205308285216</v>
      </c>
      <c r="AL31">
        <f t="shared" si="43"/>
        <v>0</v>
      </c>
      <c r="AM31">
        <f t="shared" si="43"/>
        <v>0.13866486349697488</v>
      </c>
      <c r="AN31">
        <f t="shared" si="43"/>
        <v>1.9413080889576482</v>
      </c>
      <c r="AO31">
        <f t="shared" si="43"/>
        <v>5.2692648128850452</v>
      </c>
      <c r="AP31">
        <f t="shared" si="43"/>
        <v>0.27732972699394975</v>
      </c>
      <c r="AQ31">
        <f t="shared" si="48"/>
        <v>41.322129322098512</v>
      </c>
    </row>
    <row r="32" spans="1:43" x14ac:dyDescent="0.25">
      <c r="B32">
        <v>2017</v>
      </c>
      <c r="C32" t="s">
        <v>11</v>
      </c>
      <c r="D32">
        <v>616</v>
      </c>
      <c r="E32">
        <v>119163</v>
      </c>
      <c r="G32">
        <f t="shared" si="38"/>
        <v>5</v>
      </c>
      <c r="I32">
        <f t="shared" si="39"/>
        <v>5</v>
      </c>
      <c r="J32">
        <f t="shared" si="44"/>
        <v>119163</v>
      </c>
      <c r="K32">
        <v>123</v>
      </c>
      <c r="L32">
        <v>111</v>
      </c>
      <c r="M32">
        <v>87</v>
      </c>
      <c r="N32">
        <v>30</v>
      </c>
      <c r="O32">
        <v>52</v>
      </c>
      <c r="P32">
        <v>0</v>
      </c>
      <c r="Q32">
        <v>15</v>
      </c>
      <c r="R32">
        <v>30</v>
      </c>
      <c r="S32">
        <v>23</v>
      </c>
      <c r="T32">
        <v>17</v>
      </c>
      <c r="U32">
        <f t="shared" si="40"/>
        <v>103.21995921552831</v>
      </c>
      <c r="V32">
        <f t="shared" si="41"/>
        <v>93.14971929206213</v>
      </c>
      <c r="W32">
        <f t="shared" si="42"/>
        <v>73.009239445129779</v>
      </c>
      <c r="X32">
        <f t="shared" si="42"/>
        <v>25.175599808665442</v>
      </c>
      <c r="Y32">
        <f t="shared" si="42"/>
        <v>43.637706335020098</v>
      </c>
      <c r="Z32">
        <f t="shared" si="42"/>
        <v>0</v>
      </c>
      <c r="AA32">
        <f t="shared" si="42"/>
        <v>12.587799904332721</v>
      </c>
      <c r="AB32">
        <f t="shared" si="42"/>
        <v>25.175599808665442</v>
      </c>
      <c r="AC32">
        <f t="shared" si="42"/>
        <v>19.301293186643505</v>
      </c>
      <c r="AD32">
        <f t="shared" si="42"/>
        <v>14.266173224910416</v>
      </c>
      <c r="AE32">
        <f t="shared" si="45"/>
        <v>409.5230902209579</v>
      </c>
      <c r="AF32">
        <f t="shared" si="46"/>
        <v>0.13483472647535294</v>
      </c>
      <c r="AG32">
        <f t="shared" si="47"/>
        <v>13.917634967622845</v>
      </c>
      <c r="AH32">
        <f t="shared" si="43"/>
        <v>12.559816922001104</v>
      </c>
      <c r="AI32">
        <f t="shared" si="43"/>
        <v>9.8441808307576224</v>
      </c>
      <c r="AJ32">
        <f t="shared" si="43"/>
        <v>3.3945451140543526</v>
      </c>
      <c r="AK32">
        <f t="shared" si="43"/>
        <v>5.8838781976942114</v>
      </c>
      <c r="AL32">
        <f t="shared" si="43"/>
        <v>0</v>
      </c>
      <c r="AM32">
        <f t="shared" si="43"/>
        <v>1.6972725570271763</v>
      </c>
      <c r="AN32">
        <f t="shared" si="43"/>
        <v>3.3945451140543526</v>
      </c>
      <c r="AO32">
        <f t="shared" si="43"/>
        <v>2.6024845874416704</v>
      </c>
      <c r="AP32">
        <f t="shared" si="43"/>
        <v>1.9235755646307997</v>
      </c>
      <c r="AQ32">
        <f t="shared" si="48"/>
        <v>55.217933855284144</v>
      </c>
    </row>
    <row r="33" spans="1:43" x14ac:dyDescent="0.25">
      <c r="B33">
        <v>2017</v>
      </c>
      <c r="C33" t="s">
        <v>12</v>
      </c>
      <c r="D33">
        <v>1360</v>
      </c>
      <c r="E33">
        <v>117174</v>
      </c>
      <c r="G33">
        <f t="shared" si="38"/>
        <v>6</v>
      </c>
      <c r="I33">
        <f t="shared" si="39"/>
        <v>6</v>
      </c>
      <c r="J33">
        <f t="shared" si="44"/>
        <v>117174</v>
      </c>
      <c r="K33">
        <v>321</v>
      </c>
      <c r="L33">
        <v>354</v>
      </c>
      <c r="M33">
        <v>176</v>
      </c>
      <c r="N33">
        <v>70</v>
      </c>
      <c r="O33">
        <v>77</v>
      </c>
      <c r="P33">
        <v>4</v>
      </c>
      <c r="Q33">
        <v>48</v>
      </c>
      <c r="R33">
        <v>56</v>
      </c>
      <c r="S33">
        <v>9</v>
      </c>
      <c r="T33">
        <v>24</v>
      </c>
      <c r="U33">
        <f t="shared" si="40"/>
        <v>273.95155921962208</v>
      </c>
      <c r="V33">
        <f t="shared" si="41"/>
        <v>302.11480362537765</v>
      </c>
      <c r="W33">
        <f t="shared" si="42"/>
        <v>150.20397016402958</v>
      </c>
      <c r="X33">
        <f t="shared" si="42"/>
        <v>59.740215406148124</v>
      </c>
      <c r="Y33">
        <f t="shared" si="42"/>
        <v>65.714236946762938</v>
      </c>
      <c r="Z33">
        <f t="shared" si="42"/>
        <v>3.4137265946370356</v>
      </c>
      <c r="AA33">
        <f t="shared" si="42"/>
        <v>40.96471913564443</v>
      </c>
      <c r="AB33">
        <f t="shared" si="42"/>
        <v>47.792172324918496</v>
      </c>
      <c r="AC33">
        <f t="shared" si="42"/>
        <v>7.6808848379333297</v>
      </c>
      <c r="AD33">
        <f t="shared" si="42"/>
        <v>20.482359567822215</v>
      </c>
      <c r="AE33">
        <f t="shared" si="45"/>
        <v>972.05864782289575</v>
      </c>
      <c r="AF33">
        <f t="shared" si="46"/>
        <v>8.7248983138052696E-2</v>
      </c>
      <c r="AG33">
        <f t="shared" si="47"/>
        <v>23.901994970996054</v>
      </c>
      <c r="AH33">
        <f t="shared" si="43"/>
        <v>26.359209407266675</v>
      </c>
      <c r="AI33">
        <f t="shared" si="43"/>
        <v>13.105143660109988</v>
      </c>
      <c r="AJ33">
        <f t="shared" si="43"/>
        <v>5.2122730466346532</v>
      </c>
      <c r="AK33">
        <f t="shared" si="43"/>
        <v>5.7335003512981189</v>
      </c>
      <c r="AL33">
        <f t="shared" si="43"/>
        <v>0.2978441740934088</v>
      </c>
      <c r="AM33">
        <f t="shared" si="43"/>
        <v>3.5741300891209056</v>
      </c>
      <c r="AN33">
        <f t="shared" si="43"/>
        <v>4.1698184373077227</v>
      </c>
      <c r="AO33">
        <f t="shared" si="43"/>
        <v>0.67014939171016974</v>
      </c>
      <c r="AP33">
        <f t="shared" si="43"/>
        <v>1.7870650445604528</v>
      </c>
      <c r="AQ33">
        <f t="shared" si="48"/>
        <v>84.811128573098131</v>
      </c>
    </row>
    <row r="34" spans="1:43" x14ac:dyDescent="0.25">
      <c r="B34">
        <v>2017</v>
      </c>
      <c r="C34" t="s">
        <v>13</v>
      </c>
      <c r="D34">
        <v>1699</v>
      </c>
      <c r="E34">
        <v>75551</v>
      </c>
      <c r="G34">
        <f t="shared" si="38"/>
        <v>7</v>
      </c>
      <c r="I34">
        <f t="shared" si="39"/>
        <v>7</v>
      </c>
      <c r="J34">
        <f t="shared" si="44"/>
        <v>122917</v>
      </c>
      <c r="K34">
        <v>1231</v>
      </c>
      <c r="L34">
        <v>1074</v>
      </c>
      <c r="M34">
        <v>763</v>
      </c>
      <c r="N34">
        <v>374</v>
      </c>
      <c r="O34">
        <v>123</v>
      </c>
      <c r="P34">
        <v>416</v>
      </c>
      <c r="Q34">
        <v>261</v>
      </c>
      <c r="R34">
        <v>162</v>
      </c>
      <c r="S34">
        <v>8</v>
      </c>
      <c r="T34">
        <v>126</v>
      </c>
      <c r="U34">
        <f t="shared" si="40"/>
        <v>1001.4888095218724</v>
      </c>
      <c r="V34">
        <f t="shared" si="41"/>
        <v>873.76034234483427</v>
      </c>
      <c r="W34">
        <f t="shared" si="42"/>
        <v>620.74407933808993</v>
      </c>
      <c r="X34">
        <f t="shared" si="42"/>
        <v>304.27036130071508</v>
      </c>
      <c r="Y34">
        <f t="shared" si="42"/>
        <v>100.06752524060951</v>
      </c>
      <c r="Z34">
        <f t="shared" si="42"/>
        <v>338.43976016336228</v>
      </c>
      <c r="AA34">
        <f t="shared" si="42"/>
        <v>212.33840721787871</v>
      </c>
      <c r="AB34">
        <f t="shared" si="42"/>
        <v>131.79625275592474</v>
      </c>
      <c r="AC34">
        <f t="shared" si="42"/>
        <v>6.5084569262185052</v>
      </c>
      <c r="AD34">
        <f t="shared" si="42"/>
        <v>102.50819658794146</v>
      </c>
      <c r="AE34">
        <f t="shared" si="45"/>
        <v>3691.9221913974466</v>
      </c>
      <c r="AF34">
        <f t="shared" si="46"/>
        <v>0.12638466193446177</v>
      </c>
      <c r="AG34">
        <f t="shared" si="47"/>
        <v>126.57282462256842</v>
      </c>
      <c r="AH34">
        <f t="shared" si="43"/>
        <v>110.42990547899146</v>
      </c>
      <c r="AI34">
        <f t="shared" si="43"/>
        <v>78.452530614963209</v>
      </c>
      <c r="AJ34">
        <f t="shared" si="43"/>
        <v>38.455106749667415</v>
      </c>
      <c r="AK34">
        <f t="shared" si="43"/>
        <v>12.647000348152654</v>
      </c>
      <c r="AL34">
        <f t="shared" si="43"/>
        <v>42.773594673426864</v>
      </c>
      <c r="AM34">
        <f t="shared" si="43"/>
        <v>26.836317811933679</v>
      </c>
      <c r="AN34">
        <f t="shared" si="43"/>
        <v>16.657024848786424</v>
      </c>
      <c r="AO34">
        <f t="shared" si="43"/>
        <v>0.82256912833513196</v>
      </c>
      <c r="AP34">
        <f t="shared" si="43"/>
        <v>12.955463771278328</v>
      </c>
      <c r="AQ34">
        <f t="shared" si="48"/>
        <v>466.60233804810355</v>
      </c>
    </row>
    <row r="35" spans="1:43" x14ac:dyDescent="0.25">
      <c r="B35">
        <v>2017</v>
      </c>
      <c r="C35" t="s">
        <v>14</v>
      </c>
      <c r="D35">
        <v>1601</v>
      </c>
      <c r="E35">
        <v>33109</v>
      </c>
      <c r="G35">
        <f t="shared" si="38"/>
        <v>7</v>
      </c>
      <c r="J35">
        <f>SUM(J28:J34)</f>
        <v>923957</v>
      </c>
      <c r="K35">
        <f>SUM((K28:K34))</f>
        <v>1761</v>
      </c>
      <c r="L35">
        <f t="shared" ref="L35:T35" si="49">SUM(L28:L34)</f>
        <v>1587</v>
      </c>
      <c r="M35">
        <f t="shared" si="49"/>
        <v>1158</v>
      </c>
      <c r="N35">
        <f t="shared" si="49"/>
        <v>490</v>
      </c>
      <c r="O35">
        <f t="shared" si="49"/>
        <v>454</v>
      </c>
      <c r="P35">
        <f t="shared" si="49"/>
        <v>420</v>
      </c>
      <c r="Q35">
        <f t="shared" si="49"/>
        <v>332</v>
      </c>
      <c r="R35">
        <f t="shared" si="49"/>
        <v>269</v>
      </c>
      <c r="S35">
        <f t="shared" si="49"/>
        <v>183</v>
      </c>
      <c r="T35">
        <f t="shared" si="49"/>
        <v>170</v>
      </c>
      <c r="AE35">
        <f>SUM($K35:$T35)/$J35*100000</f>
        <v>738.56250886134319</v>
      </c>
      <c r="AG35">
        <f>SUM(AG28:AG34)</f>
        <v>175.46893044894938</v>
      </c>
      <c r="AH35">
        <f t="shared" ref="AH35" si="50">SUM(AH28:AH34)</f>
        <v>155.30254995404843</v>
      </c>
      <c r="AI35">
        <f t="shared" ref="AI35" si="51">SUM(AI28:AI34)</f>
        <v>117.4301176282224</v>
      </c>
      <c r="AJ35">
        <f t="shared" ref="AJ35" si="52">SUM(AJ28:AJ34)</f>
        <v>49.142766247600292</v>
      </c>
      <c r="AK35">
        <f t="shared" ref="AK35" si="53">SUM(AK28:AK34)</f>
        <v>47.557319201334785</v>
      </c>
      <c r="AL35">
        <f t="shared" ref="AL35" si="54">SUM(AL28:AL34)</f>
        <v>43.07143884752027</v>
      </c>
      <c r="AM35">
        <f t="shared" ref="AM35" si="55">SUM(AM28:AM34)</f>
        <v>32.990561689164927</v>
      </c>
      <c r="AN35">
        <f t="shared" ref="AN35" si="56">SUM(AN28:AN34)</f>
        <v>26.863343759482827</v>
      </c>
      <c r="AO35">
        <f t="shared" ref="AO35" si="57">SUM(AO28:AO34)</f>
        <v>20.345981013066211</v>
      </c>
      <c r="AP35">
        <f t="shared" ref="AP35" si="58">SUM(AP28:AP34)</f>
        <v>17.04187726401085</v>
      </c>
      <c r="AQ35">
        <f>SUM(AQ28:AQ34)</f>
        <v>685.21488605340039</v>
      </c>
    </row>
    <row r="36" spans="1:43" x14ac:dyDescent="0.25">
      <c r="B36">
        <v>2017</v>
      </c>
      <c r="C36" t="s">
        <v>15</v>
      </c>
      <c r="D36">
        <v>2034</v>
      </c>
      <c r="E36">
        <v>14257</v>
      </c>
      <c r="G36">
        <f t="shared" si="38"/>
        <v>7</v>
      </c>
    </row>
    <row r="37" spans="1:43" x14ac:dyDescent="0.25">
      <c r="A37" t="s">
        <v>16</v>
      </c>
      <c r="B37">
        <v>2017</v>
      </c>
      <c r="D37">
        <v>8270</v>
      </c>
      <c r="E37">
        <v>936961</v>
      </c>
    </row>
    <row r="38" spans="1:43" x14ac:dyDescent="0.25">
      <c r="B38">
        <v>2018</v>
      </c>
      <c r="C38" t="s">
        <v>5</v>
      </c>
      <c r="D38">
        <v>114</v>
      </c>
      <c r="E38">
        <v>12620</v>
      </c>
      <c r="G38">
        <f>G26</f>
        <v>0</v>
      </c>
    </row>
    <row r="39" spans="1:43" x14ac:dyDescent="0.25">
      <c r="B39">
        <v>2018</v>
      </c>
      <c r="C39" t="s">
        <v>6</v>
      </c>
      <c r="D39">
        <v>25</v>
      </c>
      <c r="E39">
        <v>52505</v>
      </c>
      <c r="G39">
        <f t="shared" ref="G39:G48" si="59">G27</f>
        <v>1</v>
      </c>
    </row>
    <row r="40" spans="1:43" x14ac:dyDescent="0.25">
      <c r="B40">
        <v>2018</v>
      </c>
      <c r="C40" t="s">
        <v>7</v>
      </c>
      <c r="D40">
        <v>24</v>
      </c>
      <c r="E40">
        <v>129962</v>
      </c>
      <c r="G40">
        <f t="shared" si="59"/>
        <v>1</v>
      </c>
      <c r="I40">
        <f t="shared" ref="I40:I46" si="60">I39+1</f>
        <v>1</v>
      </c>
      <c r="J40">
        <f>SUMIF(G38:G48,$I40,E38:E48)</f>
        <v>182467</v>
      </c>
      <c r="K40">
        <v>0</v>
      </c>
      <c r="L40">
        <v>4</v>
      </c>
      <c r="M40">
        <v>14</v>
      </c>
      <c r="N40">
        <v>0</v>
      </c>
      <c r="O40">
        <v>13</v>
      </c>
      <c r="P40">
        <v>0</v>
      </c>
      <c r="Q40">
        <v>0</v>
      </c>
      <c r="R40">
        <v>2</v>
      </c>
      <c r="S40">
        <v>5</v>
      </c>
      <c r="T40">
        <v>1</v>
      </c>
      <c r="U40">
        <f t="shared" ref="U40:U46" si="61">((K40/J40)*100000)</f>
        <v>0</v>
      </c>
      <c r="V40">
        <f t="shared" ref="V40:V46" si="62">((L40/J40)*100000)</f>
        <v>2.1921772156061095</v>
      </c>
      <c r="W40">
        <f t="shared" ref="W40:AD46" si="63">((M40/$J40)*100000)</f>
        <v>7.6726202546213838</v>
      </c>
      <c r="X40">
        <f t="shared" si="63"/>
        <v>0</v>
      </c>
      <c r="Y40">
        <f t="shared" si="63"/>
        <v>7.1245759507198558</v>
      </c>
      <c r="Z40">
        <f t="shared" si="63"/>
        <v>0</v>
      </c>
      <c r="AA40">
        <f t="shared" si="63"/>
        <v>0</v>
      </c>
      <c r="AB40">
        <f t="shared" si="63"/>
        <v>1.0960886078030547</v>
      </c>
      <c r="AC40">
        <f t="shared" si="63"/>
        <v>2.7402215195076369</v>
      </c>
      <c r="AD40">
        <f t="shared" si="63"/>
        <v>0.54804430390152736</v>
      </c>
      <c r="AE40">
        <f>SUM($K40:$T40)/$J40*100000</f>
        <v>21.373727852159568</v>
      </c>
      <c r="AF40">
        <f>AF28</f>
        <v>0.20087938825790322</v>
      </c>
      <c r="AG40">
        <f>U40*AF40</f>
        <v>0</v>
      </c>
      <c r="AH40">
        <f t="shared" ref="AH40:AP46" si="64">V40*$AF40</f>
        <v>0.44036321802386885</v>
      </c>
      <c r="AI40">
        <f t="shared" si="64"/>
        <v>1.5412712630835412</v>
      </c>
      <c r="AJ40">
        <f t="shared" si="64"/>
        <v>0</v>
      </c>
      <c r="AK40">
        <f t="shared" si="64"/>
        <v>1.4311804585775738</v>
      </c>
      <c r="AL40">
        <f t="shared" si="64"/>
        <v>0</v>
      </c>
      <c r="AM40">
        <f t="shared" si="64"/>
        <v>0</v>
      </c>
      <c r="AN40">
        <f t="shared" si="64"/>
        <v>0.22018160901193443</v>
      </c>
      <c r="AO40">
        <f t="shared" si="64"/>
        <v>0.55045402252983611</v>
      </c>
      <c r="AP40">
        <f t="shared" si="64"/>
        <v>0.11009080450596721</v>
      </c>
      <c r="AQ40">
        <f>AE40*AF40</f>
        <v>4.2935413757327217</v>
      </c>
    </row>
    <row r="41" spans="1:43" x14ac:dyDescent="0.25">
      <c r="B41">
        <v>2018</v>
      </c>
      <c r="C41" t="s">
        <v>8</v>
      </c>
      <c r="D41">
        <v>168</v>
      </c>
      <c r="E41">
        <v>124383</v>
      </c>
      <c r="G41">
        <f t="shared" si="59"/>
        <v>2</v>
      </c>
      <c r="I41">
        <f t="shared" si="60"/>
        <v>2</v>
      </c>
      <c r="J41">
        <f t="shared" ref="J41:J46" si="65">SUMIF(G39:G49,$I41,E39:E49)</f>
        <v>124383</v>
      </c>
      <c r="K41">
        <v>4</v>
      </c>
      <c r="L41">
        <v>2</v>
      </c>
      <c r="M41">
        <v>22</v>
      </c>
      <c r="N41">
        <v>0</v>
      </c>
      <c r="O41">
        <v>34</v>
      </c>
      <c r="P41">
        <v>0</v>
      </c>
      <c r="Q41">
        <v>0</v>
      </c>
      <c r="R41">
        <v>2</v>
      </c>
      <c r="S41">
        <v>73</v>
      </c>
      <c r="T41">
        <v>2</v>
      </c>
      <c r="U41">
        <f t="shared" si="61"/>
        <v>3.2158735518519412</v>
      </c>
      <c r="V41">
        <f t="shared" si="62"/>
        <v>1.6079367759259706</v>
      </c>
      <c r="W41">
        <f t="shared" si="63"/>
        <v>17.687304535185675</v>
      </c>
      <c r="X41">
        <f t="shared" si="63"/>
        <v>0</v>
      </c>
      <c r="Y41">
        <f t="shared" si="63"/>
        <v>27.334925190741501</v>
      </c>
      <c r="Z41">
        <f t="shared" si="63"/>
        <v>0</v>
      </c>
      <c r="AA41">
        <f t="shared" si="63"/>
        <v>0</v>
      </c>
      <c r="AB41">
        <f t="shared" si="63"/>
        <v>1.6079367759259706</v>
      </c>
      <c r="AC41">
        <f t="shared" si="63"/>
        <v>58.689692321297933</v>
      </c>
      <c r="AD41">
        <f t="shared" si="63"/>
        <v>1.6079367759259706</v>
      </c>
      <c r="AE41">
        <f t="shared" ref="AE41:AE46" si="66">SUM($K41:$T41)/$J41*100000</f>
        <v>111.75160592685495</v>
      </c>
      <c r="AF41">
        <f t="shared" ref="AF41:AF46" si="67">AF29</f>
        <v>0.13864558880226335</v>
      </c>
      <c r="AG41">
        <f t="shared" ref="AG41:AG46" si="68">U41*AF41</f>
        <v>0.44586668211013836</v>
      </c>
      <c r="AH41">
        <f t="shared" si="64"/>
        <v>0.22293334105506918</v>
      </c>
      <c r="AI41">
        <f t="shared" si="64"/>
        <v>2.4522667516057606</v>
      </c>
      <c r="AJ41">
        <f t="shared" si="64"/>
        <v>0</v>
      </c>
      <c r="AK41">
        <f t="shared" si="64"/>
        <v>3.7898667979361762</v>
      </c>
      <c r="AL41">
        <f t="shared" si="64"/>
        <v>0</v>
      </c>
      <c r="AM41">
        <f t="shared" si="64"/>
        <v>0</v>
      </c>
      <c r="AN41">
        <f t="shared" si="64"/>
        <v>0.22293334105506918</v>
      </c>
      <c r="AO41">
        <f t="shared" si="64"/>
        <v>8.1370669485100269</v>
      </c>
      <c r="AP41">
        <f t="shared" si="64"/>
        <v>0.22293334105506918</v>
      </c>
      <c r="AQ41">
        <f t="shared" ref="AQ41:AQ46" si="69">AE41*AF41</f>
        <v>15.493867203327307</v>
      </c>
    </row>
    <row r="42" spans="1:43" x14ac:dyDescent="0.25">
      <c r="B42">
        <v>2018</v>
      </c>
      <c r="C42" t="s">
        <v>9</v>
      </c>
      <c r="D42">
        <v>320</v>
      </c>
      <c r="E42">
        <v>138984</v>
      </c>
      <c r="G42">
        <f t="shared" si="59"/>
        <v>3</v>
      </c>
      <c r="I42">
        <f t="shared" si="60"/>
        <v>3</v>
      </c>
      <c r="J42">
        <f t="shared" si="65"/>
        <v>138984</v>
      </c>
      <c r="K42">
        <v>19</v>
      </c>
      <c r="L42">
        <v>13</v>
      </c>
      <c r="M42">
        <v>63</v>
      </c>
      <c r="N42">
        <v>3</v>
      </c>
      <c r="O42">
        <v>75</v>
      </c>
      <c r="P42">
        <v>6</v>
      </c>
      <c r="Q42">
        <v>0</v>
      </c>
      <c r="R42">
        <v>8</v>
      </c>
      <c r="S42">
        <v>69</v>
      </c>
      <c r="T42">
        <v>2</v>
      </c>
      <c r="U42">
        <f t="shared" si="61"/>
        <v>13.67063834686007</v>
      </c>
      <c r="V42">
        <f t="shared" si="62"/>
        <v>9.3535946583779417</v>
      </c>
      <c r="W42">
        <f t="shared" si="63"/>
        <v>45.328958729062336</v>
      </c>
      <c r="X42">
        <f t="shared" si="63"/>
        <v>2.1585218442410636</v>
      </c>
      <c r="Y42">
        <f t="shared" si="63"/>
        <v>53.963046106026596</v>
      </c>
      <c r="Z42">
        <f t="shared" si="63"/>
        <v>4.3170436884821273</v>
      </c>
      <c r="AA42">
        <f t="shared" si="63"/>
        <v>0</v>
      </c>
      <c r="AB42">
        <f t="shared" si="63"/>
        <v>5.7560582513095033</v>
      </c>
      <c r="AC42">
        <f t="shared" si="63"/>
        <v>49.646002417544466</v>
      </c>
      <c r="AD42">
        <f t="shared" si="63"/>
        <v>1.4390145628273758</v>
      </c>
      <c r="AE42">
        <f t="shared" si="66"/>
        <v>185.6328786047315</v>
      </c>
      <c r="AF42">
        <f t="shared" si="67"/>
        <v>0.13557493076540128</v>
      </c>
      <c r="AG42">
        <f t="shared" si="68"/>
        <v>1.8533958473943939</v>
      </c>
      <c r="AH42">
        <f t="shared" si="64"/>
        <v>1.2681129482172167</v>
      </c>
      <c r="AI42">
        <f t="shared" si="64"/>
        <v>6.1454704413603585</v>
      </c>
      <c r="AJ42">
        <f t="shared" si="64"/>
        <v>0.29264144958858851</v>
      </c>
      <c r="AK42">
        <f t="shared" si="64"/>
        <v>7.3160362397147125</v>
      </c>
      <c r="AL42">
        <f t="shared" si="64"/>
        <v>0.58528289917717702</v>
      </c>
      <c r="AM42">
        <f t="shared" si="64"/>
        <v>0</v>
      </c>
      <c r="AN42">
        <f t="shared" si="64"/>
        <v>0.78037719890290269</v>
      </c>
      <c r="AO42">
        <f t="shared" si="64"/>
        <v>6.7307533405375359</v>
      </c>
      <c r="AP42">
        <f t="shared" si="64"/>
        <v>0.19509429972572567</v>
      </c>
      <c r="AQ42">
        <f t="shared" si="69"/>
        <v>25.167164664618614</v>
      </c>
    </row>
    <row r="43" spans="1:43" x14ac:dyDescent="0.25">
      <c r="B43">
        <v>2018</v>
      </c>
      <c r="C43" t="s">
        <v>10</v>
      </c>
      <c r="D43">
        <v>368</v>
      </c>
      <c r="E43">
        <v>117026</v>
      </c>
      <c r="G43">
        <f t="shared" si="59"/>
        <v>4</v>
      </c>
      <c r="I43">
        <f t="shared" si="60"/>
        <v>4</v>
      </c>
      <c r="J43">
        <f t="shared" si="65"/>
        <v>117026</v>
      </c>
      <c r="K43">
        <v>59</v>
      </c>
      <c r="L43">
        <v>37</v>
      </c>
      <c r="M43">
        <v>62</v>
      </c>
      <c r="N43">
        <v>4</v>
      </c>
      <c r="O43">
        <v>64</v>
      </c>
      <c r="P43">
        <v>0</v>
      </c>
      <c r="Q43">
        <v>0</v>
      </c>
      <c r="R43">
        <v>19</v>
      </c>
      <c r="S43">
        <v>29</v>
      </c>
      <c r="T43">
        <v>4</v>
      </c>
      <c r="U43">
        <f t="shared" si="61"/>
        <v>50.416146839163943</v>
      </c>
      <c r="V43">
        <f t="shared" si="62"/>
        <v>31.616905644899422</v>
      </c>
      <c r="W43">
        <f t="shared" si="63"/>
        <v>52.979679729290922</v>
      </c>
      <c r="X43">
        <f t="shared" si="63"/>
        <v>3.4180438535026401</v>
      </c>
      <c r="Y43">
        <f t="shared" si="63"/>
        <v>54.688701656042241</v>
      </c>
      <c r="Z43">
        <f t="shared" si="63"/>
        <v>0</v>
      </c>
      <c r="AA43">
        <f t="shared" si="63"/>
        <v>0</v>
      </c>
      <c r="AB43">
        <f t="shared" si="63"/>
        <v>16.235708304137543</v>
      </c>
      <c r="AC43">
        <f t="shared" si="63"/>
        <v>24.780817937894142</v>
      </c>
      <c r="AD43">
        <f t="shared" si="63"/>
        <v>3.4180438535026401</v>
      </c>
      <c r="AE43">
        <f t="shared" si="66"/>
        <v>237.55404781843353</v>
      </c>
      <c r="AF43">
        <f t="shared" si="67"/>
        <v>0.1626136720715374</v>
      </c>
      <c r="AG43">
        <f t="shared" si="68"/>
        <v>8.1983547692142817</v>
      </c>
      <c r="AH43">
        <f t="shared" si="64"/>
        <v>5.1413411264564139</v>
      </c>
      <c r="AI43">
        <f t="shared" si="64"/>
        <v>8.615220265953992</v>
      </c>
      <c r="AJ43">
        <f t="shared" si="64"/>
        <v>0.55582066231961236</v>
      </c>
      <c r="AK43">
        <f t="shared" si="64"/>
        <v>8.8931305971137977</v>
      </c>
      <c r="AL43">
        <f t="shared" si="64"/>
        <v>0</v>
      </c>
      <c r="AM43">
        <f t="shared" si="64"/>
        <v>0</v>
      </c>
      <c r="AN43">
        <f t="shared" si="64"/>
        <v>2.6401481460181588</v>
      </c>
      <c r="AO43">
        <f t="shared" si="64"/>
        <v>4.0296998018171895</v>
      </c>
      <c r="AP43">
        <f t="shared" si="64"/>
        <v>0.55582066231961236</v>
      </c>
      <c r="AQ43">
        <f t="shared" si="69"/>
        <v>38.629536031213064</v>
      </c>
    </row>
    <row r="44" spans="1:43" x14ac:dyDescent="0.25">
      <c r="B44">
        <v>2018</v>
      </c>
      <c r="C44" t="s">
        <v>11</v>
      </c>
      <c r="D44">
        <v>671</v>
      </c>
      <c r="E44">
        <v>116519</v>
      </c>
      <c r="G44">
        <f t="shared" si="59"/>
        <v>5</v>
      </c>
      <c r="I44">
        <f t="shared" si="60"/>
        <v>5</v>
      </c>
      <c r="J44">
        <f t="shared" si="65"/>
        <v>116519</v>
      </c>
      <c r="K44">
        <v>138</v>
      </c>
      <c r="L44">
        <v>128</v>
      </c>
      <c r="M44">
        <v>108</v>
      </c>
      <c r="N44">
        <v>16</v>
      </c>
      <c r="O44">
        <v>59</v>
      </c>
      <c r="P44">
        <v>15</v>
      </c>
      <c r="Q44">
        <v>0</v>
      </c>
      <c r="R44">
        <v>20</v>
      </c>
      <c r="S44">
        <v>31</v>
      </c>
      <c r="T44">
        <v>21</v>
      </c>
      <c r="U44">
        <f t="shared" si="61"/>
        <v>118.43561994181206</v>
      </c>
      <c r="V44">
        <f t="shared" si="62"/>
        <v>109.85332864168076</v>
      </c>
      <c r="W44">
        <f t="shared" si="63"/>
        <v>92.688746041418128</v>
      </c>
      <c r="X44">
        <f t="shared" si="63"/>
        <v>13.731666080210095</v>
      </c>
      <c r="Y44">
        <f t="shared" si="63"/>
        <v>50.635518670774722</v>
      </c>
      <c r="Z44">
        <f t="shared" si="63"/>
        <v>12.873436950196963</v>
      </c>
      <c r="AA44">
        <f t="shared" si="63"/>
        <v>0</v>
      </c>
      <c r="AB44">
        <f t="shared" si="63"/>
        <v>17.164582600262619</v>
      </c>
      <c r="AC44">
        <f t="shared" si="63"/>
        <v>26.605103030407058</v>
      </c>
      <c r="AD44">
        <f t="shared" si="63"/>
        <v>18.022811730275748</v>
      </c>
      <c r="AE44">
        <f t="shared" si="66"/>
        <v>460.01081368703819</v>
      </c>
      <c r="AF44">
        <f t="shared" si="67"/>
        <v>0.13483472647535294</v>
      </c>
      <c r="AG44">
        <f t="shared" si="68"/>
        <v>15.969234419793086</v>
      </c>
      <c r="AH44">
        <f t="shared" si="64"/>
        <v>14.81204351980808</v>
      </c>
      <c r="AI44">
        <f t="shared" si="64"/>
        <v>12.497661719838066</v>
      </c>
      <c r="AJ44">
        <f t="shared" si="64"/>
        <v>1.85150543997601</v>
      </c>
      <c r="AK44">
        <f t="shared" si="64"/>
        <v>6.8274263099115364</v>
      </c>
      <c r="AL44">
        <f t="shared" si="64"/>
        <v>1.7357863499775092</v>
      </c>
      <c r="AM44">
        <f t="shared" si="64"/>
        <v>0</v>
      </c>
      <c r="AN44">
        <f t="shared" si="64"/>
        <v>2.3143817999700125</v>
      </c>
      <c r="AO44">
        <f t="shared" si="64"/>
        <v>3.5872917899535191</v>
      </c>
      <c r="AP44">
        <f t="shared" si="64"/>
        <v>2.430100889968513</v>
      </c>
      <c r="AQ44">
        <f t="shared" si="69"/>
        <v>62.025432239196334</v>
      </c>
    </row>
    <row r="45" spans="1:43" x14ac:dyDescent="0.25">
      <c r="B45">
        <v>2018</v>
      </c>
      <c r="C45" t="s">
        <v>12</v>
      </c>
      <c r="D45">
        <v>1473</v>
      </c>
      <c r="E45">
        <v>116666</v>
      </c>
      <c r="G45">
        <f t="shared" si="59"/>
        <v>6</v>
      </c>
      <c r="I45">
        <f t="shared" si="60"/>
        <v>6</v>
      </c>
      <c r="J45">
        <f t="shared" si="65"/>
        <v>116666</v>
      </c>
      <c r="K45">
        <v>341</v>
      </c>
      <c r="L45">
        <v>390</v>
      </c>
      <c r="M45">
        <v>212</v>
      </c>
      <c r="N45">
        <v>77</v>
      </c>
      <c r="O45">
        <v>59</v>
      </c>
      <c r="P45">
        <v>64</v>
      </c>
      <c r="Q45">
        <v>6</v>
      </c>
      <c r="R45">
        <v>58</v>
      </c>
      <c r="S45">
        <v>8</v>
      </c>
      <c r="T45">
        <v>37</v>
      </c>
      <c r="U45">
        <f t="shared" si="61"/>
        <v>292.28738449933996</v>
      </c>
      <c r="V45">
        <f t="shared" si="62"/>
        <v>334.28762450071144</v>
      </c>
      <c r="W45">
        <f t="shared" si="63"/>
        <v>181.71532408756622</v>
      </c>
      <c r="X45">
        <f t="shared" si="63"/>
        <v>66.000377145012251</v>
      </c>
      <c r="Y45">
        <f t="shared" si="63"/>
        <v>50.571717552671736</v>
      </c>
      <c r="Z45">
        <f t="shared" si="63"/>
        <v>54.857456328321881</v>
      </c>
      <c r="AA45">
        <f t="shared" si="63"/>
        <v>5.1428865307801761</v>
      </c>
      <c r="AB45">
        <f t="shared" si="63"/>
        <v>49.714569797541699</v>
      </c>
      <c r="AC45">
        <f t="shared" si="63"/>
        <v>6.8571820410402351</v>
      </c>
      <c r="AD45">
        <f t="shared" si="63"/>
        <v>31.714466939811082</v>
      </c>
      <c r="AE45">
        <f t="shared" si="66"/>
        <v>1073.1489894227966</v>
      </c>
      <c r="AF45">
        <f t="shared" si="67"/>
        <v>8.7248983138052696E-2</v>
      </c>
      <c r="AG45">
        <f t="shared" si="68"/>
        <v>25.501777081648438</v>
      </c>
      <c r="AH45">
        <f t="shared" si="64"/>
        <v>29.166255313322264</v>
      </c>
      <c r="AI45">
        <f t="shared" si="64"/>
        <v>15.854477247241846</v>
      </c>
      <c r="AJ45">
        <f t="shared" si="64"/>
        <v>5.7584657926302922</v>
      </c>
      <c r="AK45">
        <f t="shared" si="64"/>
        <v>4.4123309320154203</v>
      </c>
      <c r="AL45">
        <f t="shared" si="64"/>
        <v>4.7862572821862184</v>
      </c>
      <c r="AM45">
        <f t="shared" si="64"/>
        <v>0.44871162020495792</v>
      </c>
      <c r="AN45">
        <f t="shared" si="64"/>
        <v>4.3375456619812596</v>
      </c>
      <c r="AO45">
        <f t="shared" si="64"/>
        <v>0.5982821602732773</v>
      </c>
      <c r="AP45">
        <f t="shared" si="64"/>
        <v>2.7670549912639069</v>
      </c>
      <c r="AQ45">
        <f t="shared" si="69"/>
        <v>93.631158082767868</v>
      </c>
    </row>
    <row r="46" spans="1:43" x14ac:dyDescent="0.25">
      <c r="B46">
        <v>2018</v>
      </c>
      <c r="C46" t="s">
        <v>13</v>
      </c>
      <c r="D46">
        <v>1743</v>
      </c>
      <c r="E46">
        <v>78085</v>
      </c>
      <c r="G46">
        <f t="shared" si="59"/>
        <v>7</v>
      </c>
      <c r="I46">
        <f t="shared" si="60"/>
        <v>7</v>
      </c>
      <c r="J46">
        <f t="shared" si="65"/>
        <v>127099</v>
      </c>
      <c r="K46">
        <v>1255</v>
      </c>
      <c r="L46">
        <v>1020</v>
      </c>
      <c r="M46">
        <v>895</v>
      </c>
      <c r="N46">
        <v>332</v>
      </c>
      <c r="O46">
        <v>117</v>
      </c>
      <c r="P46">
        <v>287</v>
      </c>
      <c r="Q46">
        <v>322</v>
      </c>
      <c r="R46">
        <v>144</v>
      </c>
      <c r="S46">
        <v>4</v>
      </c>
      <c r="T46">
        <v>116</v>
      </c>
      <c r="U46">
        <f t="shared" si="61"/>
        <v>987.41925585567151</v>
      </c>
      <c r="V46">
        <f t="shared" si="62"/>
        <v>802.52401671138239</v>
      </c>
      <c r="W46">
        <f t="shared" si="63"/>
        <v>704.17548525165421</v>
      </c>
      <c r="X46">
        <f t="shared" si="63"/>
        <v>261.21369955703824</v>
      </c>
      <c r="Y46">
        <f t="shared" si="63"/>
        <v>92.054225446305637</v>
      </c>
      <c r="Z46">
        <f t="shared" si="63"/>
        <v>225.80822823153605</v>
      </c>
      <c r="AA46">
        <f t="shared" si="63"/>
        <v>253.34581704025996</v>
      </c>
      <c r="AB46">
        <f t="shared" si="63"/>
        <v>113.29750824160695</v>
      </c>
      <c r="AC46">
        <f t="shared" si="63"/>
        <v>3.1471530067113038</v>
      </c>
      <c r="AD46">
        <f t="shared" si="63"/>
        <v>91.267437194627803</v>
      </c>
      <c r="AE46">
        <f t="shared" si="66"/>
        <v>3534.2528265367941</v>
      </c>
      <c r="AF46">
        <f t="shared" si="67"/>
        <v>0.12638466193446177</v>
      </c>
      <c r="AG46">
        <f t="shared" si="68"/>
        <v>124.79464883889685</v>
      </c>
      <c r="AH46">
        <f t="shared" si="64"/>
        <v>101.4267265463544</v>
      </c>
      <c r="AI46">
        <f t="shared" si="64"/>
        <v>88.996980646065879</v>
      </c>
      <c r="AJ46">
        <f t="shared" si="64"/>
        <v>33.013405111166342</v>
      </c>
      <c r="AK46">
        <f t="shared" si="64"/>
        <v>11.634242162670066</v>
      </c>
      <c r="AL46">
        <f t="shared" si="64"/>
        <v>28.538696587062468</v>
      </c>
      <c r="AM46">
        <f t="shared" si="64"/>
        <v>32.019025439143256</v>
      </c>
      <c r="AN46">
        <f t="shared" si="64"/>
        <v>14.31906727713239</v>
      </c>
      <c r="AO46">
        <f t="shared" si="64"/>
        <v>0.39775186880923302</v>
      </c>
      <c r="AP46">
        <f t="shared" si="64"/>
        <v>11.534804195467757</v>
      </c>
      <c r="AQ46">
        <f t="shared" si="69"/>
        <v>446.67534867276868</v>
      </c>
    </row>
    <row r="47" spans="1:43" x14ac:dyDescent="0.25">
      <c r="B47">
        <v>2018</v>
      </c>
      <c r="C47" t="s">
        <v>14</v>
      </c>
      <c r="D47">
        <v>1662</v>
      </c>
      <c r="E47">
        <v>34360</v>
      </c>
      <c r="G47">
        <f t="shared" si="59"/>
        <v>7</v>
      </c>
      <c r="J47">
        <f>SUM(J40:J46)</f>
        <v>923144</v>
      </c>
      <c r="K47">
        <f>SUM((K40:K46))</f>
        <v>1816</v>
      </c>
      <c r="L47">
        <f t="shared" ref="L47:T47" si="70">SUM(L40:L46)</f>
        <v>1594</v>
      </c>
      <c r="M47">
        <f t="shared" si="70"/>
        <v>1376</v>
      </c>
      <c r="N47">
        <f t="shared" si="70"/>
        <v>432</v>
      </c>
      <c r="O47">
        <f t="shared" si="70"/>
        <v>421</v>
      </c>
      <c r="P47">
        <f t="shared" si="70"/>
        <v>372</v>
      </c>
      <c r="Q47">
        <f t="shared" si="70"/>
        <v>328</v>
      </c>
      <c r="R47">
        <f t="shared" si="70"/>
        <v>253</v>
      </c>
      <c r="S47">
        <f t="shared" si="70"/>
        <v>219</v>
      </c>
      <c r="T47">
        <f t="shared" si="70"/>
        <v>183</v>
      </c>
      <c r="AE47">
        <f>SUM($K47:$T47)/$J47*100000</f>
        <v>757.62827901172511</v>
      </c>
      <c r="AG47">
        <f>SUM(AG40:AG46)</f>
        <v>176.76327763905718</v>
      </c>
      <c r="AH47">
        <f t="shared" ref="AH47" si="71">SUM(AH40:AH46)</f>
        <v>152.4777760132373</v>
      </c>
      <c r="AI47">
        <f t="shared" ref="AI47" si="72">SUM(AI40:AI46)</f>
        <v>136.10334833514943</v>
      </c>
      <c r="AJ47">
        <f t="shared" ref="AJ47" si="73">SUM(AJ40:AJ46)</f>
        <v>41.471838455680846</v>
      </c>
      <c r="AK47">
        <f t="shared" ref="AK47" si="74">SUM(AK40:AK46)</f>
        <v>44.304213497939287</v>
      </c>
      <c r="AL47">
        <f t="shared" ref="AL47" si="75">SUM(AL40:AL46)</f>
        <v>35.64602311840337</v>
      </c>
      <c r="AM47">
        <f t="shared" ref="AM47" si="76">SUM(AM40:AM46)</f>
        <v>32.467737059348217</v>
      </c>
      <c r="AN47">
        <f t="shared" ref="AN47" si="77">SUM(AN40:AN46)</f>
        <v>24.834635034071727</v>
      </c>
      <c r="AO47">
        <f t="shared" ref="AO47" si="78">SUM(AO40:AO46)</f>
        <v>24.031299932430617</v>
      </c>
      <c r="AP47">
        <f t="shared" ref="AP47" si="79">SUM(AP40:AP46)</f>
        <v>17.815899184306552</v>
      </c>
      <c r="AQ47">
        <f>SUM(AQ40:AQ46)</f>
        <v>685.91604826962453</v>
      </c>
    </row>
    <row r="48" spans="1:43" x14ac:dyDescent="0.25">
      <c r="B48">
        <v>2018</v>
      </c>
      <c r="C48" t="s">
        <v>15</v>
      </c>
      <c r="D48">
        <v>1960</v>
      </c>
      <c r="E48">
        <v>14654</v>
      </c>
      <c r="G48">
        <f t="shared" si="59"/>
        <v>7</v>
      </c>
    </row>
    <row r="49" spans="1:43" x14ac:dyDescent="0.25">
      <c r="A49" t="s">
        <v>16</v>
      </c>
      <c r="B49">
        <v>2018</v>
      </c>
      <c r="D49">
        <v>8528</v>
      </c>
      <c r="E49">
        <v>935764</v>
      </c>
    </row>
    <row r="50" spans="1:43" x14ac:dyDescent="0.25">
      <c r="B50">
        <v>2019</v>
      </c>
      <c r="C50" t="s">
        <v>5</v>
      </c>
      <c r="D50">
        <v>127</v>
      </c>
      <c r="E50">
        <v>12734</v>
      </c>
      <c r="G50">
        <f>G38</f>
        <v>0</v>
      </c>
    </row>
    <row r="51" spans="1:43" x14ac:dyDescent="0.25">
      <c r="B51">
        <v>2019</v>
      </c>
      <c r="C51" t="s">
        <v>6</v>
      </c>
      <c r="D51">
        <v>23</v>
      </c>
      <c r="E51">
        <v>52309</v>
      </c>
      <c r="G51">
        <f t="shared" ref="G51:G60" si="80">G39</f>
        <v>1</v>
      </c>
    </row>
    <row r="52" spans="1:43" x14ac:dyDescent="0.25">
      <c r="B52">
        <v>2019</v>
      </c>
      <c r="C52" t="s">
        <v>7</v>
      </c>
      <c r="D52">
        <v>33</v>
      </c>
      <c r="E52">
        <v>130676</v>
      </c>
      <c r="G52">
        <f t="shared" si="80"/>
        <v>1</v>
      </c>
      <c r="I52">
        <f t="shared" ref="I52:I58" si="81">I51+1</f>
        <v>1</v>
      </c>
      <c r="J52">
        <f>SUMIF(G50:G60,$I52,E50:E60)</f>
        <v>182985</v>
      </c>
      <c r="K52">
        <v>1</v>
      </c>
      <c r="L52">
        <v>4</v>
      </c>
      <c r="M52">
        <v>22</v>
      </c>
      <c r="N52">
        <v>13</v>
      </c>
      <c r="O52">
        <v>0</v>
      </c>
      <c r="P52">
        <v>0</v>
      </c>
      <c r="Q52">
        <v>0</v>
      </c>
      <c r="R52">
        <v>0</v>
      </c>
      <c r="S52">
        <v>8</v>
      </c>
      <c r="T52">
        <v>1</v>
      </c>
      <c r="U52">
        <f t="shared" ref="U52:U58" si="82">((K52/J52)*100000)</f>
        <v>0.54649288193021284</v>
      </c>
      <c r="V52">
        <f t="shared" ref="V52:V58" si="83">((L52/J52)*100000)</f>
        <v>2.1859715277208513</v>
      </c>
      <c r="W52">
        <f t="shared" ref="W52:AD58" si="84">((M52/$J52)*100000)</f>
        <v>12.022843402464684</v>
      </c>
      <c r="X52">
        <f t="shared" si="84"/>
        <v>7.1044074650927671</v>
      </c>
      <c r="Y52">
        <f t="shared" si="84"/>
        <v>0</v>
      </c>
      <c r="Z52">
        <f t="shared" si="84"/>
        <v>0</v>
      </c>
      <c r="AA52">
        <f t="shared" si="84"/>
        <v>0</v>
      </c>
      <c r="AB52">
        <f t="shared" si="84"/>
        <v>0</v>
      </c>
      <c r="AC52">
        <f t="shared" si="84"/>
        <v>4.3719430554417027</v>
      </c>
      <c r="AD52">
        <f t="shared" si="84"/>
        <v>0.54649288193021284</v>
      </c>
      <c r="AE52">
        <f>SUM($K52:$T52)/$J52*100000</f>
        <v>26.778151214580433</v>
      </c>
      <c r="AF52">
        <f>AF40</f>
        <v>0.20087938825790322</v>
      </c>
      <c r="AG52">
        <f>U52*AF52</f>
        <v>0.10977915580943969</v>
      </c>
      <c r="AH52">
        <f t="shared" ref="AH52:AP58" si="85">V52*$AF52</f>
        <v>0.43911662323775874</v>
      </c>
      <c r="AI52">
        <f t="shared" si="85"/>
        <v>2.4151414278076735</v>
      </c>
      <c r="AJ52">
        <f t="shared" si="85"/>
        <v>1.427129025522716</v>
      </c>
      <c r="AK52">
        <f t="shared" si="85"/>
        <v>0</v>
      </c>
      <c r="AL52">
        <f t="shared" si="85"/>
        <v>0</v>
      </c>
      <c r="AM52">
        <f t="shared" si="85"/>
        <v>0</v>
      </c>
      <c r="AN52">
        <f t="shared" si="85"/>
        <v>0</v>
      </c>
      <c r="AO52">
        <f t="shared" si="85"/>
        <v>0.87823324647551748</v>
      </c>
      <c r="AP52">
        <f t="shared" si="85"/>
        <v>0.10977915580943969</v>
      </c>
      <c r="AQ52">
        <f>AE52*AF52</f>
        <v>5.3791786346625452</v>
      </c>
    </row>
    <row r="53" spans="1:43" x14ac:dyDescent="0.25">
      <c r="B53">
        <v>2019</v>
      </c>
      <c r="C53" t="s">
        <v>8</v>
      </c>
      <c r="D53">
        <v>156</v>
      </c>
      <c r="E53">
        <v>121853</v>
      </c>
      <c r="G53">
        <f t="shared" si="80"/>
        <v>2</v>
      </c>
      <c r="I53">
        <f t="shared" si="81"/>
        <v>2</v>
      </c>
      <c r="J53">
        <f t="shared" ref="J53:J58" si="86">SUMIF(G51:G61,$I53,E51:E61)</f>
        <v>121853</v>
      </c>
      <c r="K53">
        <v>6</v>
      </c>
      <c r="L53">
        <v>6</v>
      </c>
      <c r="M53">
        <v>17</v>
      </c>
      <c r="N53">
        <v>50</v>
      </c>
      <c r="O53">
        <v>2</v>
      </c>
      <c r="P53">
        <v>3</v>
      </c>
      <c r="Q53">
        <v>0</v>
      </c>
      <c r="R53">
        <v>4</v>
      </c>
      <c r="S53">
        <v>54</v>
      </c>
      <c r="T53">
        <v>0</v>
      </c>
      <c r="U53">
        <f t="shared" si="82"/>
        <v>4.9239657620247348</v>
      </c>
      <c r="V53">
        <f t="shared" si="83"/>
        <v>4.9239657620247348</v>
      </c>
      <c r="W53">
        <f t="shared" si="84"/>
        <v>13.951236325736749</v>
      </c>
      <c r="X53">
        <f t="shared" si="84"/>
        <v>41.03304801687279</v>
      </c>
      <c r="Y53">
        <f t="shared" si="84"/>
        <v>1.6413219206749117</v>
      </c>
      <c r="Z53">
        <f t="shared" si="84"/>
        <v>2.4619828810123674</v>
      </c>
      <c r="AA53">
        <f t="shared" si="84"/>
        <v>0</v>
      </c>
      <c r="AB53">
        <f t="shared" si="84"/>
        <v>3.2826438413498233</v>
      </c>
      <c r="AC53">
        <f t="shared" si="84"/>
        <v>44.315691858222614</v>
      </c>
      <c r="AD53">
        <f t="shared" si="84"/>
        <v>0</v>
      </c>
      <c r="AE53">
        <f t="shared" ref="AE53:AE58" si="87">SUM($K53:$T53)/$J53*100000</f>
        <v>116.53385636791873</v>
      </c>
      <c r="AF53">
        <f t="shared" ref="AF53:AF58" si="88">AF41</f>
        <v>0.13864558880226335</v>
      </c>
      <c r="AG53">
        <f t="shared" ref="AG53:AG58" si="89">U53*AF53</f>
        <v>0.68268613231810471</v>
      </c>
      <c r="AH53">
        <f t="shared" si="85"/>
        <v>0.68268613231810471</v>
      </c>
      <c r="AI53">
        <f t="shared" si="85"/>
        <v>1.9342773749012967</v>
      </c>
      <c r="AJ53">
        <f t="shared" si="85"/>
        <v>5.6890511026508728</v>
      </c>
      <c r="AK53">
        <f t="shared" si="85"/>
        <v>0.22756204410603492</v>
      </c>
      <c r="AL53">
        <f t="shared" si="85"/>
        <v>0.34134306615905236</v>
      </c>
      <c r="AM53">
        <f t="shared" si="85"/>
        <v>0</v>
      </c>
      <c r="AN53">
        <f t="shared" si="85"/>
        <v>0.45512408821206984</v>
      </c>
      <c r="AO53">
        <f t="shared" si="85"/>
        <v>6.1441751908629421</v>
      </c>
      <c r="AP53">
        <f t="shared" si="85"/>
        <v>0</v>
      </c>
      <c r="AQ53">
        <f t="shared" ref="AQ53:AQ58" si="90">AE53*AF53</f>
        <v>16.156905131528479</v>
      </c>
    </row>
    <row r="54" spans="1:43" x14ac:dyDescent="0.25">
      <c r="B54">
        <v>2019</v>
      </c>
      <c r="C54" t="s">
        <v>9</v>
      </c>
      <c r="D54">
        <v>313</v>
      </c>
      <c r="E54">
        <v>141179</v>
      </c>
      <c r="G54">
        <f t="shared" si="80"/>
        <v>3</v>
      </c>
      <c r="I54">
        <f t="shared" si="81"/>
        <v>3</v>
      </c>
      <c r="J54">
        <f t="shared" si="86"/>
        <v>141179</v>
      </c>
      <c r="K54">
        <v>19</v>
      </c>
      <c r="L54">
        <v>14</v>
      </c>
      <c r="M54">
        <v>38</v>
      </c>
      <c r="N54">
        <v>99</v>
      </c>
      <c r="O54">
        <v>6</v>
      </c>
      <c r="P54">
        <v>3</v>
      </c>
      <c r="Q54">
        <v>0</v>
      </c>
      <c r="R54">
        <v>7</v>
      </c>
      <c r="S54">
        <v>81</v>
      </c>
      <c r="T54">
        <v>0</v>
      </c>
      <c r="U54">
        <f t="shared" si="82"/>
        <v>13.458092209181252</v>
      </c>
      <c r="V54">
        <f t="shared" si="83"/>
        <v>9.916488996238817</v>
      </c>
      <c r="W54">
        <f t="shared" si="84"/>
        <v>26.916184418362505</v>
      </c>
      <c r="X54">
        <f t="shared" si="84"/>
        <v>70.123743616260214</v>
      </c>
      <c r="Y54">
        <f t="shared" si="84"/>
        <v>4.2499238555309216</v>
      </c>
      <c r="Z54">
        <f t="shared" si="84"/>
        <v>2.1249619277654608</v>
      </c>
      <c r="AA54">
        <f t="shared" si="84"/>
        <v>0</v>
      </c>
      <c r="AB54">
        <f t="shared" si="84"/>
        <v>4.9582444981194085</v>
      </c>
      <c r="AC54">
        <f t="shared" si="84"/>
        <v>57.373972049667444</v>
      </c>
      <c r="AD54">
        <f t="shared" si="84"/>
        <v>0</v>
      </c>
      <c r="AE54">
        <f t="shared" si="87"/>
        <v>189.12161157112604</v>
      </c>
      <c r="AF54">
        <f t="shared" si="88"/>
        <v>0.13557493076540128</v>
      </c>
      <c r="AG54">
        <f t="shared" si="89"/>
        <v>1.8245799194941346</v>
      </c>
      <c r="AH54">
        <f t="shared" si="85"/>
        <v>1.3444273091009413</v>
      </c>
      <c r="AI54">
        <f t="shared" si="85"/>
        <v>3.6491598389882691</v>
      </c>
      <c r="AJ54">
        <f t="shared" si="85"/>
        <v>9.5070216857852277</v>
      </c>
      <c r="AK54">
        <f t="shared" si="85"/>
        <v>0.57618313247183195</v>
      </c>
      <c r="AL54">
        <f t="shared" si="85"/>
        <v>0.28809156623591597</v>
      </c>
      <c r="AM54">
        <f t="shared" si="85"/>
        <v>0</v>
      </c>
      <c r="AN54">
        <f t="shared" si="85"/>
        <v>0.67221365455047066</v>
      </c>
      <c r="AO54">
        <f t="shared" si="85"/>
        <v>7.7784722883697315</v>
      </c>
      <c r="AP54">
        <f t="shared" si="85"/>
        <v>0</v>
      </c>
      <c r="AQ54">
        <f t="shared" si="90"/>
        <v>25.640149394996527</v>
      </c>
    </row>
    <row r="55" spans="1:43" x14ac:dyDescent="0.25">
      <c r="B55">
        <v>2019</v>
      </c>
      <c r="C55" t="s">
        <v>10</v>
      </c>
      <c r="D55">
        <v>396</v>
      </c>
      <c r="E55">
        <v>116793</v>
      </c>
      <c r="G55">
        <f t="shared" si="80"/>
        <v>4</v>
      </c>
      <c r="I55">
        <f t="shared" si="81"/>
        <v>4</v>
      </c>
      <c r="J55">
        <f t="shared" si="86"/>
        <v>116793</v>
      </c>
      <c r="K55">
        <v>75</v>
      </c>
      <c r="L55">
        <v>36</v>
      </c>
      <c r="M55">
        <v>54</v>
      </c>
      <c r="N55">
        <v>92</v>
      </c>
      <c r="O55">
        <v>14</v>
      </c>
      <c r="P55">
        <v>4</v>
      </c>
      <c r="Q55">
        <v>0</v>
      </c>
      <c r="R55">
        <v>7</v>
      </c>
      <c r="S55">
        <v>38</v>
      </c>
      <c r="T55">
        <v>4</v>
      </c>
      <c r="U55">
        <f t="shared" si="82"/>
        <v>64.216177339395344</v>
      </c>
      <c r="V55">
        <f t="shared" si="83"/>
        <v>30.823765122909762</v>
      </c>
      <c r="W55">
        <f t="shared" si="84"/>
        <v>46.235647684364643</v>
      </c>
      <c r="X55">
        <f t="shared" si="84"/>
        <v>78.771844202991616</v>
      </c>
      <c r="Y55">
        <f t="shared" si="84"/>
        <v>11.987019770020463</v>
      </c>
      <c r="Z55">
        <f t="shared" si="84"/>
        <v>3.4248627914344181</v>
      </c>
      <c r="AA55">
        <f t="shared" si="84"/>
        <v>0</v>
      </c>
      <c r="AB55">
        <f t="shared" si="84"/>
        <v>5.9935098850102317</v>
      </c>
      <c r="AC55">
        <f t="shared" si="84"/>
        <v>32.536196518626973</v>
      </c>
      <c r="AD55">
        <f t="shared" si="84"/>
        <v>3.4248627914344181</v>
      </c>
      <c r="AE55">
        <f t="shared" si="87"/>
        <v>277.41388610618787</v>
      </c>
      <c r="AF55">
        <f t="shared" si="88"/>
        <v>0.1626136720715374</v>
      </c>
      <c r="AG55">
        <f t="shared" si="89"/>
        <v>10.442428403556125</v>
      </c>
      <c r="AH55">
        <f t="shared" si="85"/>
        <v>5.0123656337069402</v>
      </c>
      <c r="AI55">
        <f t="shared" si="85"/>
        <v>7.5185484505604094</v>
      </c>
      <c r="AJ55">
        <f t="shared" si="85"/>
        <v>12.809378841695514</v>
      </c>
      <c r="AK55">
        <f t="shared" si="85"/>
        <v>1.9492533019971434</v>
      </c>
      <c r="AL55">
        <f t="shared" si="85"/>
        <v>0.55692951485632669</v>
      </c>
      <c r="AM55">
        <f t="shared" si="85"/>
        <v>0</v>
      </c>
      <c r="AN55">
        <f t="shared" si="85"/>
        <v>0.97462665099857171</v>
      </c>
      <c r="AO55">
        <f t="shared" si="85"/>
        <v>5.2908303911351036</v>
      </c>
      <c r="AP55">
        <f t="shared" si="85"/>
        <v>0.55692951485632669</v>
      </c>
      <c r="AQ55">
        <f t="shared" si="90"/>
        <v>45.111290703362464</v>
      </c>
    </row>
    <row r="56" spans="1:43" x14ac:dyDescent="0.25">
      <c r="B56">
        <v>2019</v>
      </c>
      <c r="C56" t="s">
        <v>11</v>
      </c>
      <c r="D56">
        <v>683</v>
      </c>
      <c r="E56">
        <v>114019</v>
      </c>
      <c r="G56">
        <f t="shared" si="80"/>
        <v>5</v>
      </c>
      <c r="I56">
        <f t="shared" si="81"/>
        <v>5</v>
      </c>
      <c r="J56">
        <f t="shared" si="86"/>
        <v>114019</v>
      </c>
      <c r="K56">
        <v>157</v>
      </c>
      <c r="L56">
        <v>139</v>
      </c>
      <c r="M56">
        <v>106</v>
      </c>
      <c r="N56">
        <v>75</v>
      </c>
      <c r="O56">
        <v>42</v>
      </c>
      <c r="P56">
        <v>13</v>
      </c>
      <c r="Q56">
        <v>0</v>
      </c>
      <c r="R56">
        <v>19</v>
      </c>
      <c r="S56">
        <v>22</v>
      </c>
      <c r="T56">
        <v>9</v>
      </c>
      <c r="U56">
        <f t="shared" si="82"/>
        <v>137.69634885413834</v>
      </c>
      <c r="V56">
        <f t="shared" si="83"/>
        <v>121.90950631035177</v>
      </c>
      <c r="W56">
        <f t="shared" si="84"/>
        <v>92.966961646743087</v>
      </c>
      <c r="X56">
        <f t="shared" si="84"/>
        <v>65.778510599110675</v>
      </c>
      <c r="Y56">
        <f t="shared" si="84"/>
        <v>36.835965935501974</v>
      </c>
      <c r="Z56">
        <f t="shared" si="84"/>
        <v>11.40160850384585</v>
      </c>
      <c r="AA56">
        <f t="shared" si="84"/>
        <v>0</v>
      </c>
      <c r="AB56">
        <f t="shared" si="84"/>
        <v>16.663889351774706</v>
      </c>
      <c r="AC56">
        <f t="shared" si="84"/>
        <v>19.295029775739131</v>
      </c>
      <c r="AD56">
        <f t="shared" si="84"/>
        <v>7.8934212718932812</v>
      </c>
      <c r="AE56">
        <f t="shared" si="87"/>
        <v>510.44124224909882</v>
      </c>
      <c r="AF56">
        <f t="shared" si="88"/>
        <v>0.13483472647535294</v>
      </c>
      <c r="AG56">
        <f t="shared" si="89"/>
        <v>18.56624953440252</v>
      </c>
      <c r="AH56">
        <f t="shared" si="85"/>
        <v>16.437634938101596</v>
      </c>
      <c r="AI56">
        <f t="shared" si="85"/>
        <v>12.535174844883231</v>
      </c>
      <c r="AJ56">
        <f t="shared" si="85"/>
        <v>8.8692274845871921</v>
      </c>
      <c r="AK56">
        <f t="shared" si="85"/>
        <v>4.9667673913688271</v>
      </c>
      <c r="AL56">
        <f t="shared" si="85"/>
        <v>1.5373327639951133</v>
      </c>
      <c r="AM56">
        <f t="shared" si="85"/>
        <v>0</v>
      </c>
      <c r="AN56">
        <f t="shared" si="85"/>
        <v>2.2468709627620891</v>
      </c>
      <c r="AO56">
        <f t="shared" si="85"/>
        <v>2.6016400621455764</v>
      </c>
      <c r="AP56">
        <f t="shared" si="85"/>
        <v>1.0643072981504631</v>
      </c>
      <c r="AQ56">
        <f t="shared" si="90"/>
        <v>68.825205280396602</v>
      </c>
    </row>
    <row r="57" spans="1:43" x14ac:dyDescent="0.25">
      <c r="B57">
        <v>2019</v>
      </c>
      <c r="C57" t="s">
        <v>12</v>
      </c>
      <c r="D57">
        <v>1447</v>
      </c>
      <c r="E57">
        <v>116232</v>
      </c>
      <c r="G57">
        <f t="shared" si="80"/>
        <v>6</v>
      </c>
      <c r="I57">
        <f t="shared" si="81"/>
        <v>6</v>
      </c>
      <c r="J57">
        <f t="shared" si="86"/>
        <v>116232</v>
      </c>
      <c r="K57">
        <v>378</v>
      </c>
      <c r="L57">
        <v>388</v>
      </c>
      <c r="M57">
        <v>184</v>
      </c>
      <c r="N57">
        <v>89</v>
      </c>
      <c r="O57">
        <v>74</v>
      </c>
      <c r="P57">
        <v>53</v>
      </c>
      <c r="Q57">
        <v>6</v>
      </c>
      <c r="R57">
        <v>56</v>
      </c>
      <c r="S57">
        <v>15</v>
      </c>
      <c r="T57">
        <v>35</v>
      </c>
      <c r="U57">
        <f t="shared" si="82"/>
        <v>325.21164567416889</v>
      </c>
      <c r="V57">
        <f t="shared" si="83"/>
        <v>333.81512836396172</v>
      </c>
      <c r="W57">
        <f t="shared" si="84"/>
        <v>158.30408149218803</v>
      </c>
      <c r="X57">
        <f t="shared" si="84"/>
        <v>76.570995939156163</v>
      </c>
      <c r="Y57">
        <f t="shared" si="84"/>
        <v>63.665771904466929</v>
      </c>
      <c r="Z57">
        <f t="shared" si="84"/>
        <v>45.598458255901988</v>
      </c>
      <c r="AA57">
        <f t="shared" si="84"/>
        <v>5.1620896138756969</v>
      </c>
      <c r="AB57">
        <f t="shared" si="84"/>
        <v>48.179503062839842</v>
      </c>
      <c r="AC57">
        <f t="shared" si="84"/>
        <v>12.905224034689242</v>
      </c>
      <c r="AD57">
        <f t="shared" si="84"/>
        <v>30.112189414274901</v>
      </c>
      <c r="AE57">
        <f t="shared" si="87"/>
        <v>1099.5250877555236</v>
      </c>
      <c r="AF57">
        <f t="shared" si="88"/>
        <v>8.7248983138052696E-2</v>
      </c>
      <c r="AG57">
        <f t="shared" si="89"/>
        <v>28.37438538972393</v>
      </c>
      <c r="AH57">
        <f t="shared" si="85"/>
        <v>29.125030505854191</v>
      </c>
      <c r="AI57">
        <f t="shared" si="85"/>
        <v>13.811870136796834</v>
      </c>
      <c r="AJ57">
        <f t="shared" si="85"/>
        <v>6.6807415335593374</v>
      </c>
      <c r="AK57">
        <f t="shared" si="85"/>
        <v>5.5547738593639444</v>
      </c>
      <c r="AL57">
        <f t="shared" si="85"/>
        <v>3.9784191154903925</v>
      </c>
      <c r="AM57">
        <f t="shared" si="85"/>
        <v>0.45038706967815761</v>
      </c>
      <c r="AN57">
        <f t="shared" si="85"/>
        <v>4.2036126503294717</v>
      </c>
      <c r="AO57">
        <f t="shared" si="85"/>
        <v>1.1259676741953941</v>
      </c>
      <c r="AP57">
        <f t="shared" si="85"/>
        <v>2.6272579064559198</v>
      </c>
      <c r="AQ57">
        <f t="shared" si="90"/>
        <v>95.932445841447588</v>
      </c>
    </row>
    <row r="58" spans="1:43" x14ac:dyDescent="0.25">
      <c r="B58">
        <v>2019</v>
      </c>
      <c r="C58" t="s">
        <v>13</v>
      </c>
      <c r="D58">
        <v>1804</v>
      </c>
      <c r="E58">
        <v>81099</v>
      </c>
      <c r="G58">
        <f t="shared" si="80"/>
        <v>7</v>
      </c>
      <c r="I58">
        <f t="shared" si="81"/>
        <v>7</v>
      </c>
      <c r="J58">
        <f t="shared" si="86"/>
        <v>131371</v>
      </c>
      <c r="K58">
        <v>1425</v>
      </c>
      <c r="L58">
        <v>1107</v>
      </c>
      <c r="M58">
        <v>1028</v>
      </c>
      <c r="N58">
        <v>154</v>
      </c>
      <c r="O58">
        <v>352</v>
      </c>
      <c r="P58">
        <v>243</v>
      </c>
      <c r="Q58">
        <v>288</v>
      </c>
      <c r="R58">
        <v>147</v>
      </c>
      <c r="S58">
        <v>4</v>
      </c>
      <c r="T58">
        <v>138</v>
      </c>
      <c r="U58">
        <f t="shared" si="82"/>
        <v>1084.7142824519872</v>
      </c>
      <c r="V58">
        <f t="shared" si="83"/>
        <v>842.65172678901729</v>
      </c>
      <c r="W58">
        <f t="shared" si="84"/>
        <v>782.51668937588965</v>
      </c>
      <c r="X58">
        <f t="shared" si="84"/>
        <v>117.22526280533755</v>
      </c>
      <c r="Y58">
        <f t="shared" si="84"/>
        <v>267.94345784077154</v>
      </c>
      <c r="Z58">
        <f t="shared" si="84"/>
        <v>184.97233027075993</v>
      </c>
      <c r="AA58">
        <f t="shared" si="84"/>
        <v>219.22646550608582</v>
      </c>
      <c r="AB58">
        <f t="shared" si="84"/>
        <v>111.89684176873131</v>
      </c>
      <c r="AC58">
        <f t="shared" si="84"/>
        <v>3.0448120209178589</v>
      </c>
      <c r="AD58">
        <f t="shared" si="84"/>
        <v>105.04601472166613</v>
      </c>
      <c r="AE58">
        <f t="shared" si="87"/>
        <v>3719.2378835511645</v>
      </c>
      <c r="AF58">
        <f t="shared" si="88"/>
        <v>0.12638466193446177</v>
      </c>
      <c r="AG58">
        <f t="shared" si="89"/>
        <v>137.09124788317666</v>
      </c>
      <c r="AH58">
        <f t="shared" si="85"/>
        <v>106.49825361872038</v>
      </c>
      <c r="AI58">
        <f t="shared" si="85"/>
        <v>98.898107244846045</v>
      </c>
      <c r="AJ58">
        <f t="shared" si="85"/>
        <v>14.815475209831021</v>
      </c>
      <c r="AK58">
        <f t="shared" si="85"/>
        <v>33.86394333675662</v>
      </c>
      <c r="AL58">
        <f t="shared" si="85"/>
        <v>23.377665428499601</v>
      </c>
      <c r="AM58">
        <f t="shared" si="85"/>
        <v>27.706862730073599</v>
      </c>
      <c r="AN58">
        <f t="shared" si="85"/>
        <v>14.142044518475068</v>
      </c>
      <c r="AO58">
        <f t="shared" si="85"/>
        <v>0.38481753791768891</v>
      </c>
      <c r="AP58">
        <f t="shared" si="85"/>
        <v>13.276205058160267</v>
      </c>
      <c r="AQ58">
        <f t="shared" si="90"/>
        <v>470.054622566457</v>
      </c>
    </row>
    <row r="59" spans="1:43" x14ac:dyDescent="0.25">
      <c r="B59">
        <v>2019</v>
      </c>
      <c r="C59" t="s">
        <v>14</v>
      </c>
      <c r="D59">
        <v>1729</v>
      </c>
      <c r="E59">
        <v>35653</v>
      </c>
      <c r="G59">
        <f t="shared" si="80"/>
        <v>7</v>
      </c>
      <c r="J59">
        <f>SUM(J52:J58)</f>
        <v>924432</v>
      </c>
      <c r="K59">
        <f>SUM((K52:K58))</f>
        <v>2061</v>
      </c>
      <c r="L59">
        <f t="shared" ref="L59:T59" si="91">SUM(L52:L58)</f>
        <v>1694</v>
      </c>
      <c r="M59">
        <f t="shared" si="91"/>
        <v>1449</v>
      </c>
      <c r="N59">
        <f t="shared" si="91"/>
        <v>572</v>
      </c>
      <c r="O59">
        <f t="shared" si="91"/>
        <v>490</v>
      </c>
      <c r="P59">
        <f t="shared" si="91"/>
        <v>319</v>
      </c>
      <c r="Q59">
        <f t="shared" si="91"/>
        <v>294</v>
      </c>
      <c r="R59">
        <f t="shared" si="91"/>
        <v>240</v>
      </c>
      <c r="S59">
        <f t="shared" si="91"/>
        <v>222</v>
      </c>
      <c r="T59">
        <f t="shared" si="91"/>
        <v>187</v>
      </c>
      <c r="AE59">
        <f>SUM($K59:$T59)/$J59*100000</f>
        <v>814.33788531768687</v>
      </c>
      <c r="AG59">
        <f>SUM(AG52:AG58)</f>
        <v>197.09135641848093</v>
      </c>
      <c r="AH59">
        <f t="shared" ref="AH59" si="92">SUM(AH52:AH58)</f>
        <v>159.53951476103992</v>
      </c>
      <c r="AI59">
        <f t="shared" ref="AI59" si="93">SUM(AI52:AI58)</f>
        <v>140.76227931878375</v>
      </c>
      <c r="AJ59">
        <f t="shared" ref="AJ59" si="94">SUM(AJ52:AJ58)</f>
        <v>59.798024883631875</v>
      </c>
      <c r="AK59">
        <f t="shared" ref="AK59" si="95">SUM(AK52:AK58)</f>
        <v>47.138483066064403</v>
      </c>
      <c r="AL59">
        <f t="shared" ref="AL59" si="96">SUM(AL52:AL58)</f>
        <v>30.0797814552364</v>
      </c>
      <c r="AM59">
        <f t="shared" ref="AM59" si="97">SUM(AM52:AM58)</f>
        <v>28.157249799751757</v>
      </c>
      <c r="AN59">
        <f t="shared" ref="AN59" si="98">SUM(AN52:AN58)</f>
        <v>22.694492525327739</v>
      </c>
      <c r="AO59">
        <f t="shared" ref="AO59" si="99">SUM(AO52:AO58)</f>
        <v>24.204136391101951</v>
      </c>
      <c r="AP59">
        <f t="shared" ref="AP59" si="100">SUM(AP52:AP58)</f>
        <v>17.634478933432415</v>
      </c>
      <c r="AQ59">
        <f>SUM(AQ52:AQ58)</f>
        <v>727.09979755285121</v>
      </c>
    </row>
    <row r="60" spans="1:43" x14ac:dyDescent="0.25">
      <c r="B60">
        <v>2019</v>
      </c>
      <c r="C60" t="s">
        <v>15</v>
      </c>
      <c r="D60">
        <v>2012</v>
      </c>
      <c r="E60">
        <v>14619</v>
      </c>
      <c r="G60">
        <f t="shared" si="80"/>
        <v>7</v>
      </c>
    </row>
    <row r="61" spans="1:43" x14ac:dyDescent="0.25">
      <c r="A61" t="s">
        <v>16</v>
      </c>
      <c r="B61">
        <v>2019</v>
      </c>
      <c r="D61">
        <v>8723</v>
      </c>
      <c r="E61">
        <v>937166</v>
      </c>
    </row>
    <row r="62" spans="1:43" x14ac:dyDescent="0.25">
      <c r="A62" t="s">
        <v>16</v>
      </c>
      <c r="D62">
        <v>41892</v>
      </c>
      <c r="E62">
        <v>4682563</v>
      </c>
      <c r="I62">
        <v>1</v>
      </c>
      <c r="J62">
        <f>SUMIF($I$2:$I$60,$I62,J$2:J$60)</f>
        <v>915960</v>
      </c>
      <c r="K62">
        <f>SUMIF($I$2:$I$60,$I62,K$2:K$60)</f>
        <v>5</v>
      </c>
      <c r="L62">
        <f t="shared" ref="L62:T68" si="101">SUMIF($I$2:$I$60,$I62,L$2:L$60)</f>
        <v>30</v>
      </c>
      <c r="M62">
        <f t="shared" si="101"/>
        <v>71</v>
      </c>
      <c r="N62">
        <f t="shared" si="101"/>
        <v>40</v>
      </c>
      <c r="O62">
        <f t="shared" si="101"/>
        <v>22</v>
      </c>
      <c r="P62">
        <f t="shared" si="101"/>
        <v>0</v>
      </c>
      <c r="Q62">
        <f t="shared" si="101"/>
        <v>5</v>
      </c>
      <c r="R62">
        <f t="shared" si="101"/>
        <v>3</v>
      </c>
      <c r="S62">
        <f t="shared" si="101"/>
        <v>25</v>
      </c>
      <c r="T62">
        <f t="shared" si="101"/>
        <v>7</v>
      </c>
      <c r="U62">
        <f t="shared" ref="U62:U68" si="102">((K62/J62)*100000)</f>
        <v>0.54587536573649498</v>
      </c>
      <c r="V62">
        <f t="shared" ref="V62:V68" si="103">((L62/J62)*100000)</f>
        <v>3.2752521944189708</v>
      </c>
      <c r="W62">
        <f t="shared" ref="W62:AD68" si="104">((M62/$J62)*100000)</f>
        <v>7.751430193458229</v>
      </c>
      <c r="X62">
        <f t="shared" si="104"/>
        <v>4.3670029258919598</v>
      </c>
      <c r="Y62">
        <f t="shared" si="104"/>
        <v>2.4018516092405782</v>
      </c>
      <c r="Z62">
        <f t="shared" si="104"/>
        <v>0</v>
      </c>
      <c r="AA62">
        <f t="shared" si="104"/>
        <v>0.54587536573649498</v>
      </c>
      <c r="AB62">
        <f t="shared" si="104"/>
        <v>0.32752521944189705</v>
      </c>
      <c r="AC62">
        <f t="shared" si="104"/>
        <v>2.7293768286824753</v>
      </c>
      <c r="AD62">
        <f t="shared" si="104"/>
        <v>0.76422551203109301</v>
      </c>
      <c r="AE62">
        <f>SUM($K62:$T62)/$J62*100000</f>
        <v>22.708415214638194</v>
      </c>
      <c r="AF62">
        <f>AF52</f>
        <v>0.20087938825790322</v>
      </c>
      <c r="AG62">
        <f>U62*AF62</f>
        <v>0.10965510953420629</v>
      </c>
      <c r="AH62">
        <f t="shared" ref="AH62:AP68" si="105">V62*$AF62</f>
        <v>0.65793065720523791</v>
      </c>
      <c r="AI62">
        <f t="shared" si="105"/>
        <v>1.5571025553857294</v>
      </c>
      <c r="AJ62">
        <f t="shared" si="105"/>
        <v>0.87724087627365033</v>
      </c>
      <c r="AK62">
        <f t="shared" si="105"/>
        <v>0.48248248195050775</v>
      </c>
      <c r="AL62">
        <f t="shared" si="105"/>
        <v>0</v>
      </c>
      <c r="AM62">
        <f t="shared" si="105"/>
        <v>0.10965510953420629</v>
      </c>
      <c r="AN62">
        <f t="shared" si="105"/>
        <v>6.5793065720523791E-2</v>
      </c>
      <c r="AO62">
        <f t="shared" si="105"/>
        <v>0.54827554767103159</v>
      </c>
      <c r="AP62">
        <f t="shared" si="105"/>
        <v>0.15351715334788882</v>
      </c>
      <c r="AQ62">
        <f>AE62*AF62</f>
        <v>4.561652556622982</v>
      </c>
    </row>
    <row r="63" spans="1:43" x14ac:dyDescent="0.25">
      <c r="A63" t="s">
        <v>17</v>
      </c>
      <c r="I63">
        <v>2</v>
      </c>
      <c r="J63">
        <f t="shared" ref="J63:J68" si="106">SUMIF(I$2:I$60,$I63,J$2:J$60)</f>
        <v>637050</v>
      </c>
      <c r="K63">
        <f t="shared" ref="K63:K68" si="107">SUMIF($I$2:$I$60,$I63,K$2:K$60)</f>
        <v>20</v>
      </c>
      <c r="L63">
        <f t="shared" si="101"/>
        <v>24</v>
      </c>
      <c r="M63">
        <f t="shared" si="101"/>
        <v>71</v>
      </c>
      <c r="N63">
        <f t="shared" si="101"/>
        <v>138</v>
      </c>
      <c r="O63">
        <f t="shared" si="101"/>
        <v>81</v>
      </c>
      <c r="P63">
        <f t="shared" si="101"/>
        <v>3</v>
      </c>
      <c r="Q63">
        <f t="shared" si="101"/>
        <v>8</v>
      </c>
      <c r="R63">
        <f t="shared" si="101"/>
        <v>8</v>
      </c>
      <c r="S63">
        <f t="shared" si="101"/>
        <v>259</v>
      </c>
      <c r="T63">
        <f t="shared" si="101"/>
        <v>45</v>
      </c>
      <c r="U63">
        <f t="shared" si="102"/>
        <v>3.1394709991366456</v>
      </c>
      <c r="V63">
        <f t="shared" si="103"/>
        <v>3.7673651989639745</v>
      </c>
      <c r="W63">
        <f t="shared" si="104"/>
        <v>11.145122046935091</v>
      </c>
      <c r="X63">
        <f t="shared" si="104"/>
        <v>21.662349894042855</v>
      </c>
      <c r="Y63">
        <f t="shared" si="104"/>
        <v>12.714857546503415</v>
      </c>
      <c r="Z63">
        <f t="shared" si="104"/>
        <v>0.47092064987049681</v>
      </c>
      <c r="AA63">
        <f t="shared" si="104"/>
        <v>1.2557883996546582</v>
      </c>
      <c r="AB63">
        <f t="shared" si="104"/>
        <v>1.2557883996546582</v>
      </c>
      <c r="AC63">
        <f t="shared" si="104"/>
        <v>40.656149438819561</v>
      </c>
      <c r="AD63">
        <f t="shared" si="104"/>
        <v>7.0638097480574524</v>
      </c>
      <c r="AE63">
        <f t="shared" ref="AE63:AE68" si="108">SUM($K63:$T63)/$J63*100000</f>
        <v>103.13162232163882</v>
      </c>
      <c r="AF63">
        <f t="shared" ref="AF63:AF68" si="109">AF53</f>
        <v>0.13864558880226335</v>
      </c>
      <c r="AG63">
        <f t="shared" ref="AG63:AG68" si="110">U63*AF63</f>
        <v>0.43527380520293024</v>
      </c>
      <c r="AH63">
        <f t="shared" si="105"/>
        <v>0.52232856624351631</v>
      </c>
      <c r="AI63">
        <f t="shared" si="105"/>
        <v>1.5452220084704023</v>
      </c>
      <c r="AJ63">
        <f t="shared" si="105"/>
        <v>3.0033892559002187</v>
      </c>
      <c r="AK63">
        <f t="shared" si="105"/>
        <v>1.7628589110718675</v>
      </c>
      <c r="AL63">
        <f t="shared" si="105"/>
        <v>6.5291070780439539E-2</v>
      </c>
      <c r="AM63">
        <f t="shared" si="105"/>
        <v>0.17410952208117209</v>
      </c>
      <c r="AN63">
        <f t="shared" si="105"/>
        <v>0.17410952208117209</v>
      </c>
      <c r="AO63">
        <f t="shared" si="105"/>
        <v>5.6367957773779471</v>
      </c>
      <c r="AP63">
        <f t="shared" si="105"/>
        <v>0.97936606170659302</v>
      </c>
      <c r="AQ63">
        <f t="shared" ref="AQ63:AQ68" si="111">AE63*AF63</f>
        <v>14.298744500916261</v>
      </c>
    </row>
    <row r="64" spans="1:43" x14ac:dyDescent="0.25">
      <c r="A64" t="s">
        <v>18</v>
      </c>
      <c r="I64">
        <v>3</v>
      </c>
      <c r="J64">
        <f t="shared" si="106"/>
        <v>687446</v>
      </c>
      <c r="K64">
        <f t="shared" si="107"/>
        <v>94</v>
      </c>
      <c r="L64">
        <f t="shared" si="101"/>
        <v>62</v>
      </c>
      <c r="M64">
        <f t="shared" si="101"/>
        <v>190</v>
      </c>
      <c r="N64">
        <f t="shared" si="101"/>
        <v>263</v>
      </c>
      <c r="O64">
        <f t="shared" si="101"/>
        <v>172</v>
      </c>
      <c r="P64">
        <f t="shared" si="101"/>
        <v>9</v>
      </c>
      <c r="Q64">
        <f t="shared" si="101"/>
        <v>6</v>
      </c>
      <c r="R64">
        <f t="shared" si="101"/>
        <v>30</v>
      </c>
      <c r="S64">
        <f t="shared" si="101"/>
        <v>270</v>
      </c>
      <c r="T64">
        <f t="shared" si="101"/>
        <v>67</v>
      </c>
      <c r="U64">
        <f t="shared" si="102"/>
        <v>13.673801287664777</v>
      </c>
      <c r="V64">
        <f t="shared" si="103"/>
        <v>9.0188902110129376</v>
      </c>
      <c r="W64">
        <f t="shared" si="104"/>
        <v>27.638534517620293</v>
      </c>
      <c r="X64">
        <f t="shared" si="104"/>
        <v>38.257550411232302</v>
      </c>
      <c r="Y64">
        <f t="shared" si="104"/>
        <v>25.020147037003635</v>
      </c>
      <c r="Z64">
        <f t="shared" si="104"/>
        <v>1.3091937403083296</v>
      </c>
      <c r="AA64">
        <f t="shared" si="104"/>
        <v>0.87279582687221968</v>
      </c>
      <c r="AB64">
        <f t="shared" si="104"/>
        <v>4.3639791343610987</v>
      </c>
      <c r="AC64">
        <f t="shared" si="104"/>
        <v>39.275812209249892</v>
      </c>
      <c r="AD64">
        <f t="shared" si="104"/>
        <v>9.7462200667397862</v>
      </c>
      <c r="AE64">
        <f t="shared" si="108"/>
        <v>169.17692444206526</v>
      </c>
      <c r="AF64">
        <f t="shared" si="109"/>
        <v>0.13557493076540128</v>
      </c>
      <c r="AG64">
        <f t="shared" si="110"/>
        <v>1.853824662875007</v>
      </c>
      <c r="AH64">
        <f t="shared" si="105"/>
        <v>1.2227354159388344</v>
      </c>
      <c r="AI64">
        <f t="shared" si="105"/>
        <v>3.7470924036835247</v>
      </c>
      <c r="AJ64">
        <f t="shared" si="105"/>
        <v>5.1867647482566683</v>
      </c>
      <c r="AK64">
        <f t="shared" si="105"/>
        <v>3.392104702281928</v>
      </c>
      <c r="AL64">
        <f t="shared" si="105"/>
        <v>0.17749385070079854</v>
      </c>
      <c r="AM64">
        <f t="shared" si="105"/>
        <v>0.11832923380053234</v>
      </c>
      <c r="AN64">
        <f t="shared" si="105"/>
        <v>0.59164616900266176</v>
      </c>
      <c r="AO64">
        <f t="shared" si="105"/>
        <v>5.3248155210239565</v>
      </c>
      <c r="AP64">
        <f t="shared" si="105"/>
        <v>1.3213431107726112</v>
      </c>
      <c r="AQ64">
        <f t="shared" si="111"/>
        <v>22.936149818336521</v>
      </c>
    </row>
    <row r="65" spans="1:43" x14ac:dyDescent="0.25">
      <c r="A65" t="s">
        <v>19</v>
      </c>
      <c r="I65">
        <v>4</v>
      </c>
      <c r="J65">
        <f t="shared" si="106"/>
        <v>587775</v>
      </c>
      <c r="K65">
        <f t="shared" si="107"/>
        <v>313</v>
      </c>
      <c r="L65">
        <f t="shared" si="101"/>
        <v>178</v>
      </c>
      <c r="M65">
        <f t="shared" si="101"/>
        <v>311</v>
      </c>
      <c r="N65">
        <f t="shared" si="101"/>
        <v>238</v>
      </c>
      <c r="O65">
        <f t="shared" si="101"/>
        <v>167</v>
      </c>
      <c r="P65">
        <f t="shared" si="101"/>
        <v>4</v>
      </c>
      <c r="Q65">
        <f t="shared" si="101"/>
        <v>7</v>
      </c>
      <c r="R65">
        <f t="shared" si="101"/>
        <v>66</v>
      </c>
      <c r="S65">
        <f t="shared" si="101"/>
        <v>137</v>
      </c>
      <c r="T65">
        <f t="shared" si="101"/>
        <v>35</v>
      </c>
      <c r="U65">
        <f t="shared" si="102"/>
        <v>53.251669431330015</v>
      </c>
      <c r="V65">
        <f t="shared" si="103"/>
        <v>30.283696992896939</v>
      </c>
      <c r="W65">
        <f t="shared" si="104"/>
        <v>52.911403172982865</v>
      </c>
      <c r="X65">
        <f t="shared" si="104"/>
        <v>40.491684743311644</v>
      </c>
      <c r="Y65">
        <f t="shared" si="104"/>
        <v>28.41223257198758</v>
      </c>
      <c r="Z65">
        <f t="shared" si="104"/>
        <v>0.68053251669431325</v>
      </c>
      <c r="AA65">
        <f t="shared" si="104"/>
        <v>1.1909319042150481</v>
      </c>
      <c r="AB65">
        <f t="shared" si="104"/>
        <v>11.228786525456169</v>
      </c>
      <c r="AC65">
        <f t="shared" si="104"/>
        <v>23.308238696780229</v>
      </c>
      <c r="AD65">
        <f t="shared" si="104"/>
        <v>5.9546595210752411</v>
      </c>
      <c r="AE65">
        <f t="shared" si="108"/>
        <v>247.71383607673005</v>
      </c>
      <c r="AF65">
        <f t="shared" si="109"/>
        <v>0.1626136720715374</v>
      </c>
      <c r="AG65">
        <f t="shared" si="110"/>
        <v>8.6594495101682121</v>
      </c>
      <c r="AH65">
        <f t="shared" si="105"/>
        <v>4.9245431719167465</v>
      </c>
      <c r="AI65">
        <f t="shared" si="105"/>
        <v>8.6041175644163399</v>
      </c>
      <c r="AJ65">
        <f t="shared" si="105"/>
        <v>6.5845015444729542</v>
      </c>
      <c r="AK65">
        <f t="shared" si="105"/>
        <v>4.6202174702814425</v>
      </c>
      <c r="AL65">
        <f t="shared" si="105"/>
        <v>0.11066389150374711</v>
      </c>
      <c r="AM65">
        <f t="shared" si="105"/>
        <v>0.19366181013155742</v>
      </c>
      <c r="AN65">
        <f t="shared" si="105"/>
        <v>1.8259542098118273</v>
      </c>
      <c r="AO65">
        <f t="shared" si="105"/>
        <v>3.7902382840033386</v>
      </c>
      <c r="AP65">
        <f t="shared" si="105"/>
        <v>0.96830905065778716</v>
      </c>
      <c r="AQ65">
        <f t="shared" si="111"/>
        <v>40.281656507363948</v>
      </c>
    </row>
    <row r="66" spans="1:43" x14ac:dyDescent="0.25">
      <c r="A66" t="s">
        <v>20</v>
      </c>
      <c r="I66">
        <v>5</v>
      </c>
      <c r="J66">
        <f t="shared" si="106"/>
        <v>593608</v>
      </c>
      <c r="K66">
        <f t="shared" si="107"/>
        <v>714</v>
      </c>
      <c r="L66">
        <f t="shared" si="101"/>
        <v>662</v>
      </c>
      <c r="M66">
        <f t="shared" si="101"/>
        <v>471</v>
      </c>
      <c r="N66">
        <f t="shared" si="101"/>
        <v>259</v>
      </c>
      <c r="O66">
        <f t="shared" si="101"/>
        <v>217</v>
      </c>
      <c r="P66">
        <f t="shared" si="101"/>
        <v>28</v>
      </c>
      <c r="Q66">
        <f t="shared" si="101"/>
        <v>37</v>
      </c>
      <c r="R66">
        <f t="shared" si="101"/>
        <v>111</v>
      </c>
      <c r="S66">
        <f t="shared" si="101"/>
        <v>108</v>
      </c>
      <c r="T66">
        <f t="shared" si="101"/>
        <v>79</v>
      </c>
      <c r="U66">
        <f t="shared" si="102"/>
        <v>120.28139782482715</v>
      </c>
      <c r="V66">
        <f t="shared" si="103"/>
        <v>111.52140806727672</v>
      </c>
      <c r="W66">
        <f t="shared" si="104"/>
        <v>79.345291842427997</v>
      </c>
      <c r="X66">
        <f t="shared" si="104"/>
        <v>43.631487446260834</v>
      </c>
      <c r="Y66">
        <f t="shared" si="104"/>
        <v>36.556111103623941</v>
      </c>
      <c r="Z66">
        <f t="shared" si="104"/>
        <v>4.7169175617579278</v>
      </c>
      <c r="AA66">
        <f t="shared" si="104"/>
        <v>6.2330696351801196</v>
      </c>
      <c r="AB66">
        <f t="shared" si="104"/>
        <v>18.699208905540356</v>
      </c>
      <c r="AC66">
        <f t="shared" si="104"/>
        <v>18.193824881066295</v>
      </c>
      <c r="AD66">
        <f t="shared" si="104"/>
        <v>13.30844597781701</v>
      </c>
      <c r="AE66">
        <f t="shared" si="108"/>
        <v>452.48716324577839</v>
      </c>
      <c r="AF66">
        <f t="shared" si="109"/>
        <v>0.13483472647535294</v>
      </c>
      <c r="AG66">
        <f t="shared" si="110"/>
        <v>16.21810937578368</v>
      </c>
      <c r="AH66">
        <f t="shared" si="105"/>
        <v>15.036958552897476</v>
      </c>
      <c r="AI66">
        <f t="shared" si="105"/>
        <v>10.698500722680832</v>
      </c>
      <c r="AJ66">
        <f t="shared" si="105"/>
        <v>5.8830396755293748</v>
      </c>
      <c r="AK66">
        <f t="shared" si="105"/>
        <v>4.9290332416597469</v>
      </c>
      <c r="AL66">
        <f t="shared" si="105"/>
        <v>0.63600428924641894</v>
      </c>
      <c r="AM66">
        <f t="shared" si="105"/>
        <v>0.84043423936133932</v>
      </c>
      <c r="AN66">
        <f t="shared" si="105"/>
        <v>2.5213027180840175</v>
      </c>
      <c r="AO66">
        <f t="shared" si="105"/>
        <v>2.4531594013790445</v>
      </c>
      <c r="AP66">
        <f t="shared" si="105"/>
        <v>1.7944406732309677</v>
      </c>
      <c r="AQ66">
        <f t="shared" si="111"/>
        <v>61.010982889852905</v>
      </c>
    </row>
    <row r="67" spans="1:43" x14ac:dyDescent="0.25">
      <c r="A67" t="s">
        <v>21</v>
      </c>
      <c r="I67">
        <v>6</v>
      </c>
      <c r="J67">
        <f t="shared" si="106"/>
        <v>583994</v>
      </c>
      <c r="K67">
        <f t="shared" si="107"/>
        <v>1720</v>
      </c>
      <c r="L67">
        <f t="shared" si="101"/>
        <v>1978</v>
      </c>
      <c r="M67">
        <f t="shared" si="101"/>
        <v>915</v>
      </c>
      <c r="N67">
        <f t="shared" si="101"/>
        <v>388</v>
      </c>
      <c r="O67">
        <f t="shared" si="101"/>
        <v>337</v>
      </c>
      <c r="P67">
        <f t="shared" si="101"/>
        <v>130</v>
      </c>
      <c r="Q67">
        <f t="shared" si="101"/>
        <v>167</v>
      </c>
      <c r="R67">
        <f t="shared" si="101"/>
        <v>288</v>
      </c>
      <c r="S67">
        <f t="shared" si="101"/>
        <v>71</v>
      </c>
      <c r="T67">
        <f t="shared" si="101"/>
        <v>147</v>
      </c>
      <c r="U67">
        <f t="shared" si="102"/>
        <v>294.52357387233428</v>
      </c>
      <c r="V67">
        <f t="shared" si="103"/>
        <v>338.70210995318445</v>
      </c>
      <c r="W67">
        <f t="shared" si="104"/>
        <v>156.67969191464297</v>
      </c>
      <c r="X67">
        <f t="shared" si="104"/>
        <v>66.439038757247502</v>
      </c>
      <c r="Y67">
        <f t="shared" si="104"/>
        <v>57.706072322660852</v>
      </c>
      <c r="Z67">
        <f t="shared" si="104"/>
        <v>22.260502676397358</v>
      </c>
      <c r="AA67">
        <f t="shared" si="104"/>
        <v>28.596184207371994</v>
      </c>
      <c r="AB67">
        <f t="shared" si="104"/>
        <v>49.315575160018767</v>
      </c>
      <c r="AC67">
        <f t="shared" si="104"/>
        <v>12.157659154032403</v>
      </c>
      <c r="AD67">
        <f t="shared" si="104"/>
        <v>25.171491487926247</v>
      </c>
      <c r="AE67">
        <f t="shared" si="108"/>
        <v>1051.5518995058167</v>
      </c>
      <c r="AF67">
        <f t="shared" si="109"/>
        <v>8.7248983138052696E-2</v>
      </c>
      <c r="AG67">
        <f t="shared" si="110"/>
        <v>25.696882330546313</v>
      </c>
      <c r="AH67">
        <f t="shared" si="105"/>
        <v>29.551414680128261</v>
      </c>
      <c r="AI67">
        <f t="shared" si="105"/>
        <v>13.670143797935976</v>
      </c>
      <c r="AJ67">
        <f t="shared" si="105"/>
        <v>5.7967385722395166</v>
      </c>
      <c r="AK67">
        <f t="shared" si="105"/>
        <v>5.0347961310430858</v>
      </c>
      <c r="AL67">
        <f t="shared" si="105"/>
        <v>1.94220622265757</v>
      </c>
      <c r="AM67">
        <f t="shared" si="105"/>
        <v>2.4949879937216481</v>
      </c>
      <c r="AN67">
        <f t="shared" si="105"/>
        <v>4.3027337855798482</v>
      </c>
      <c r="AO67">
        <f t="shared" si="105"/>
        <v>1.0607433985283652</v>
      </c>
      <c r="AP67">
        <f t="shared" si="105"/>
        <v>2.196187036389714</v>
      </c>
      <c r="AQ67">
        <f t="shared" si="111"/>
        <v>91.746833948770288</v>
      </c>
    </row>
    <row r="68" spans="1:43" x14ac:dyDescent="0.25">
      <c r="A68" t="s">
        <v>22</v>
      </c>
      <c r="I68">
        <v>7</v>
      </c>
      <c r="J68">
        <f t="shared" si="106"/>
        <v>611665</v>
      </c>
      <c r="K68">
        <f t="shared" si="107"/>
        <v>6532</v>
      </c>
      <c r="L68">
        <f t="shared" si="101"/>
        <v>5463</v>
      </c>
      <c r="M68">
        <f t="shared" si="101"/>
        <v>4192</v>
      </c>
      <c r="N68">
        <f t="shared" si="101"/>
        <v>1147</v>
      </c>
      <c r="O68">
        <f t="shared" si="101"/>
        <v>1262</v>
      </c>
      <c r="P68">
        <f t="shared" si="101"/>
        <v>1710</v>
      </c>
      <c r="Q68">
        <f t="shared" si="101"/>
        <v>1411</v>
      </c>
      <c r="R68">
        <f t="shared" si="101"/>
        <v>761</v>
      </c>
      <c r="S68">
        <f t="shared" si="101"/>
        <v>166</v>
      </c>
      <c r="T68">
        <f t="shared" si="101"/>
        <v>495</v>
      </c>
      <c r="U68">
        <f t="shared" si="102"/>
        <v>1067.9048171793384</v>
      </c>
      <c r="V68">
        <f t="shared" si="103"/>
        <v>893.13594859931504</v>
      </c>
      <c r="W68">
        <f t="shared" si="104"/>
        <v>685.34246687320672</v>
      </c>
      <c r="X68">
        <f t="shared" si="104"/>
        <v>187.5209469235611</v>
      </c>
      <c r="Y68">
        <f t="shared" si="104"/>
        <v>206.32208807108464</v>
      </c>
      <c r="Z68">
        <f t="shared" si="104"/>
        <v>279.56479445448076</v>
      </c>
      <c r="AA68">
        <f t="shared" si="104"/>
        <v>230.68182747091956</v>
      </c>
      <c r="AB68">
        <f t="shared" si="104"/>
        <v>124.41450794143853</v>
      </c>
      <c r="AC68">
        <f t="shared" si="104"/>
        <v>27.139038525990536</v>
      </c>
      <c r="AD68">
        <f t="shared" si="104"/>
        <v>80.92665102629708</v>
      </c>
      <c r="AE68">
        <f t="shared" si="108"/>
        <v>3782.9530870656326</v>
      </c>
      <c r="AF68">
        <f t="shared" si="109"/>
        <v>0.12638466193446177</v>
      </c>
      <c r="AG68">
        <f t="shared" si="110"/>
        <v>134.96678929739389</v>
      </c>
      <c r="AH68">
        <f t="shared" si="105"/>
        <v>112.87868492523926</v>
      </c>
      <c r="AI68">
        <f t="shared" si="105"/>
        <v>86.61677598510029</v>
      </c>
      <c r="AJ68">
        <f t="shared" si="105"/>
        <v>23.699771482564419</v>
      </c>
      <c r="AK68">
        <f t="shared" si="105"/>
        <v>26.07594735047628</v>
      </c>
      <c r="AL68">
        <f t="shared" si="105"/>
        <v>35.332702035906841</v>
      </c>
      <c r="AM68">
        <f t="shared" si="105"/>
        <v>29.154644779336003</v>
      </c>
      <c r="AN68">
        <f t="shared" si="105"/>
        <v>15.724085525921117</v>
      </c>
      <c r="AO68">
        <f t="shared" si="105"/>
        <v>3.4299582093336474</v>
      </c>
      <c r="AP68">
        <f t="shared" si="105"/>
        <v>10.227887431446719</v>
      </c>
      <c r="AQ68">
        <f t="shared" si="111"/>
        <v>478.10724702271847</v>
      </c>
    </row>
    <row r="69" spans="1:43" x14ac:dyDescent="0.25">
      <c r="A69" t="s">
        <v>23</v>
      </c>
      <c r="J69">
        <f>SUM(J62:J68)</f>
        <v>4617498</v>
      </c>
      <c r="K69">
        <f>SUM(K62:K68)</f>
        <v>9398</v>
      </c>
      <c r="L69">
        <f t="shared" ref="L69:T69" si="112">SUM(L62:L68)</f>
        <v>8397</v>
      </c>
      <c r="M69">
        <f t="shared" si="112"/>
        <v>6221</v>
      </c>
      <c r="N69">
        <f t="shared" si="112"/>
        <v>2473</v>
      </c>
      <c r="O69">
        <f t="shared" si="112"/>
        <v>2258</v>
      </c>
      <c r="P69">
        <f t="shared" si="112"/>
        <v>1884</v>
      </c>
      <c r="Q69">
        <f t="shared" si="112"/>
        <v>1641</v>
      </c>
      <c r="R69">
        <f t="shared" si="112"/>
        <v>1267</v>
      </c>
      <c r="S69">
        <f t="shared" si="112"/>
        <v>1036</v>
      </c>
      <c r="T69">
        <f t="shared" si="112"/>
        <v>875</v>
      </c>
      <c r="AE69">
        <f>SUM($K69:$T69)/$J69*100000</f>
        <v>767.73178894717444</v>
      </c>
      <c r="AG69">
        <f>SUM(AG62:AG68)</f>
        <v>187.93998409150424</v>
      </c>
      <c r="AH69">
        <f t="shared" ref="AH69" si="113">SUM(AH62:AH68)</f>
        <v>164.79459596956934</v>
      </c>
      <c r="AI69">
        <f t="shared" ref="AI69" si="114">SUM(AI62:AI68)</f>
        <v>126.4389550376731</v>
      </c>
      <c r="AJ69">
        <f t="shared" ref="AJ69" si="115">SUM(AJ62:AJ68)</f>
        <v>51.0314461552368</v>
      </c>
      <c r="AK69">
        <f t="shared" ref="AK69" si="116">SUM(AK62:AK68)</f>
        <v>46.297440288764861</v>
      </c>
      <c r="AL69">
        <f t="shared" ref="AL69" si="117">SUM(AL62:AL68)</f>
        <v>38.264361360795817</v>
      </c>
      <c r="AM69">
        <f t="shared" ref="AM69" si="118">SUM(AM62:AM68)</f>
        <v>33.085822687966456</v>
      </c>
      <c r="AN69">
        <f t="shared" ref="AN69" si="119">SUM(AN62:AN68)</f>
        <v>25.205624996201166</v>
      </c>
      <c r="AO69">
        <f t="shared" ref="AO69" si="120">SUM(AO62:AO68)</f>
        <v>22.243986139317332</v>
      </c>
      <c r="AP69">
        <f t="shared" ref="AP69" si="121">SUM(AP62:AP68)</f>
        <v>17.64105051755228</v>
      </c>
      <c r="AQ69">
        <f>SUM(AQ62:AQ68)</f>
        <v>712.94326724458142</v>
      </c>
    </row>
    <row r="70" spans="1:43" x14ac:dyDescent="0.25">
      <c r="A70" t="s">
        <v>24</v>
      </c>
    </row>
    <row r="71" spans="1:43" x14ac:dyDescent="0.25">
      <c r="A71" t="s">
        <v>25</v>
      </c>
    </row>
    <row r="72" spans="1:43" x14ac:dyDescent="0.25">
      <c r="A72" t="s">
        <v>26</v>
      </c>
    </row>
    <row r="73" spans="1:43" x14ac:dyDescent="0.25">
      <c r="A73" t="s">
        <v>27</v>
      </c>
    </row>
    <row r="74" spans="1:43" x14ac:dyDescent="0.25">
      <c r="A74" t="s">
        <v>17</v>
      </c>
    </row>
    <row r="75" spans="1:43" x14ac:dyDescent="0.25">
      <c r="A75" t="s">
        <v>28</v>
      </c>
    </row>
    <row r="76" spans="1:43" x14ac:dyDescent="0.25">
      <c r="A76" t="s">
        <v>17</v>
      </c>
    </row>
    <row r="77" spans="1:43" x14ac:dyDescent="0.25">
      <c r="A77" t="s">
        <v>29</v>
      </c>
    </row>
    <row r="78" spans="1:43" x14ac:dyDescent="0.25">
      <c r="A78" t="s">
        <v>17</v>
      </c>
    </row>
    <row r="79" spans="1:43" x14ac:dyDescent="0.25">
      <c r="A79" t="s">
        <v>30</v>
      </c>
    </row>
    <row r="80" spans="1:43" x14ac:dyDescent="0.25">
      <c r="A80" t="s">
        <v>31</v>
      </c>
    </row>
    <row r="81" spans="1:1" x14ac:dyDescent="0.25">
      <c r="A81" t="s">
        <v>32</v>
      </c>
    </row>
    <row r="82" spans="1:1" x14ac:dyDescent="0.25">
      <c r="A82" t="s">
        <v>33</v>
      </c>
    </row>
    <row r="83" spans="1:1" x14ac:dyDescent="0.25">
      <c r="A83" t="s">
        <v>17</v>
      </c>
    </row>
    <row r="84" spans="1:1" x14ac:dyDescent="0.25">
      <c r="A84" t="s">
        <v>34</v>
      </c>
    </row>
    <row r="85" spans="1:1" x14ac:dyDescent="0.25">
      <c r="A85" t="s">
        <v>35</v>
      </c>
    </row>
    <row r="86" spans="1:1" x14ac:dyDescent="0.25">
      <c r="A86" t="s">
        <v>36</v>
      </c>
    </row>
    <row r="87" spans="1:1" x14ac:dyDescent="0.25">
      <c r="A87" t="s">
        <v>17</v>
      </c>
    </row>
    <row r="88" spans="1:1" x14ac:dyDescent="0.25">
      <c r="A88" t="s">
        <v>37</v>
      </c>
    </row>
    <row r="89" spans="1:1" x14ac:dyDescent="0.25">
      <c r="A89" t="s">
        <v>38</v>
      </c>
    </row>
    <row r="90" spans="1:1" x14ac:dyDescent="0.25">
      <c r="A90" t="s">
        <v>39</v>
      </c>
    </row>
    <row r="91" spans="1:1" x14ac:dyDescent="0.25">
      <c r="A91" t="s">
        <v>40</v>
      </c>
    </row>
    <row r="92" spans="1:1" x14ac:dyDescent="0.25">
      <c r="A92" t="s">
        <v>41</v>
      </c>
    </row>
    <row r="93" spans="1:1" x14ac:dyDescent="0.25">
      <c r="A93" t="s">
        <v>42</v>
      </c>
    </row>
    <row r="94" spans="1:1" x14ac:dyDescent="0.25">
      <c r="A94" t="s">
        <v>43</v>
      </c>
    </row>
    <row r="95" spans="1:1" x14ac:dyDescent="0.25">
      <c r="A95" t="s">
        <v>44</v>
      </c>
    </row>
    <row r="96" spans="1:1" x14ac:dyDescent="0.25">
      <c r="A96" t="s">
        <v>45</v>
      </c>
    </row>
    <row r="97" spans="1:1" x14ac:dyDescent="0.25">
      <c r="A97" t="s">
        <v>46</v>
      </c>
    </row>
    <row r="98" spans="1:1" x14ac:dyDescent="0.25">
      <c r="A98" t="s">
        <v>47</v>
      </c>
    </row>
    <row r="99" spans="1:1" x14ac:dyDescent="0.25">
      <c r="A99" t="s">
        <v>48</v>
      </c>
    </row>
    <row r="100" spans="1:1" x14ac:dyDescent="0.25">
      <c r="A100" t="s">
        <v>49</v>
      </c>
    </row>
    <row r="101" spans="1:1" x14ac:dyDescent="0.25">
      <c r="A101" t="s">
        <v>50</v>
      </c>
    </row>
    <row r="102" spans="1:1" x14ac:dyDescent="0.25">
      <c r="A102" t="s">
        <v>51</v>
      </c>
    </row>
    <row r="103" spans="1:1" x14ac:dyDescent="0.25">
      <c r="A103" t="s">
        <v>52</v>
      </c>
    </row>
    <row r="104" spans="1:1" x14ac:dyDescent="0.25">
      <c r="A104" t="s">
        <v>53</v>
      </c>
    </row>
    <row r="105" spans="1:1" x14ac:dyDescent="0.25">
      <c r="A105" t="s">
        <v>54</v>
      </c>
    </row>
    <row r="106" spans="1:1" x14ac:dyDescent="0.25">
      <c r="A106" t="s">
        <v>55</v>
      </c>
    </row>
    <row r="107" spans="1:1" x14ac:dyDescent="0.25">
      <c r="A107" t="s">
        <v>56</v>
      </c>
    </row>
    <row r="108" spans="1:1" x14ac:dyDescent="0.25">
      <c r="A108" t="s">
        <v>57</v>
      </c>
    </row>
    <row r="109" spans="1:1" x14ac:dyDescent="0.25">
      <c r="A109" t="s">
        <v>58</v>
      </c>
    </row>
    <row r="110" spans="1:1" x14ac:dyDescent="0.25">
      <c r="A110" t="s">
        <v>59</v>
      </c>
    </row>
    <row r="111" spans="1:1" x14ac:dyDescent="0.25">
      <c r="A111" t="s">
        <v>60</v>
      </c>
    </row>
    <row r="112" spans="1:1" x14ac:dyDescent="0.25">
      <c r="A112" t="s">
        <v>61</v>
      </c>
    </row>
    <row r="113" spans="1:1" x14ac:dyDescent="0.25">
      <c r="A113" t="s">
        <v>62</v>
      </c>
    </row>
    <row r="114" spans="1:1" x14ac:dyDescent="0.25">
      <c r="A114" t="s">
        <v>63</v>
      </c>
    </row>
    <row r="115" spans="1:1" x14ac:dyDescent="0.25">
      <c r="A115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8560-7625-4BB4-8E4B-D90DE9A6F9AE}">
  <dimension ref="A1:C6"/>
  <sheetViews>
    <sheetView workbookViewId="0">
      <selection activeCell="C1" sqref="C1"/>
    </sheetView>
  </sheetViews>
  <sheetFormatPr defaultRowHeight="15" x14ac:dyDescent="0.25"/>
  <cols>
    <col min="1" max="1" width="21.42578125" bestFit="1" customWidth="1"/>
    <col min="2" max="2" width="15.28515625" customWidth="1"/>
    <col min="3" max="3" width="16" customWidth="1"/>
  </cols>
  <sheetData>
    <row r="1" spans="1:3" x14ac:dyDescent="0.25">
      <c r="A1" t="s">
        <v>101</v>
      </c>
      <c r="B1" t="s">
        <v>99</v>
      </c>
      <c r="C1" t="s">
        <v>100</v>
      </c>
    </row>
    <row r="2" spans="1:3" x14ac:dyDescent="0.25">
      <c r="A2">
        <v>2015</v>
      </c>
      <c r="B2">
        <v>760.87532568384142</v>
      </c>
      <c r="C2">
        <v>741.27945139050826</v>
      </c>
    </row>
    <row r="3" spans="1:3" x14ac:dyDescent="0.25">
      <c r="A3">
        <f>+A2+1</f>
        <v>2016</v>
      </c>
      <c r="B3">
        <v>767.22539864462999</v>
      </c>
      <c r="C3">
        <v>731.34500729243905</v>
      </c>
    </row>
    <row r="4" spans="1:3" x14ac:dyDescent="0.25">
      <c r="A4">
        <f t="shared" ref="A4:A6" si="0">+A3+1</f>
        <v>2017</v>
      </c>
      <c r="B4">
        <v>738.56250886134319</v>
      </c>
      <c r="C4">
        <v>685.21488605340039</v>
      </c>
    </row>
    <row r="5" spans="1:3" x14ac:dyDescent="0.25">
      <c r="A5">
        <f t="shared" si="0"/>
        <v>2018</v>
      </c>
      <c r="B5">
        <v>757.62827901172511</v>
      </c>
      <c r="C5">
        <v>685.91604826962453</v>
      </c>
    </row>
    <row r="6" spans="1:3" x14ac:dyDescent="0.25">
      <c r="A6">
        <f t="shared" si="0"/>
        <v>2019</v>
      </c>
      <c r="B6">
        <v>814.33788531768687</v>
      </c>
      <c r="C6">
        <v>727.09979755285121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5839-0B12-4D06-B24C-4AC5C53FFFEA}">
  <dimension ref="A1:C16"/>
  <sheetViews>
    <sheetView workbookViewId="0">
      <selection activeCell="F17" sqref="F17"/>
    </sheetView>
  </sheetViews>
  <sheetFormatPr defaultRowHeight="15" x14ac:dyDescent="0.25"/>
  <cols>
    <col min="1" max="1" width="9.140625" style="2"/>
    <col min="2" max="2" width="10.28515625" style="3" bestFit="1" customWidth="1"/>
    <col min="3" max="3" width="9.140625" style="1" customWidth="1"/>
  </cols>
  <sheetData>
    <row r="1" spans="1:3" x14ac:dyDescent="0.25">
      <c r="A1" s="2" t="s">
        <v>101</v>
      </c>
      <c r="B1" s="3" t="s">
        <v>103</v>
      </c>
      <c r="C1" s="1" t="s">
        <v>102</v>
      </c>
    </row>
    <row r="2" spans="1:3" x14ac:dyDescent="0.25">
      <c r="A2" s="2">
        <v>2015</v>
      </c>
      <c r="B2" s="3" t="s">
        <v>104</v>
      </c>
      <c r="C2" s="1">
        <v>741.27949999999998</v>
      </c>
    </row>
    <row r="3" spans="1:3" x14ac:dyDescent="0.25">
      <c r="A3" s="2">
        <v>2015</v>
      </c>
      <c r="B3" s="3" t="s">
        <v>105</v>
      </c>
      <c r="C3" s="1">
        <v>886.42</v>
      </c>
    </row>
    <row r="4" spans="1:3" x14ac:dyDescent="0.25">
      <c r="A4" s="2">
        <v>2015</v>
      </c>
      <c r="B4" s="3" t="s">
        <v>106</v>
      </c>
      <c r="C4" s="1">
        <v>733.08</v>
      </c>
    </row>
    <row r="5" spans="1:3" x14ac:dyDescent="0.25">
      <c r="A5" s="2">
        <v>2016</v>
      </c>
      <c r="B5" s="3" t="s">
        <v>104</v>
      </c>
      <c r="C5" s="1">
        <v>731.34500000000003</v>
      </c>
    </row>
    <row r="6" spans="1:3" x14ac:dyDescent="0.25">
      <c r="A6" s="2">
        <v>2016</v>
      </c>
      <c r="B6" s="3" t="s">
        <v>105</v>
      </c>
      <c r="C6" s="1">
        <v>886.26</v>
      </c>
    </row>
    <row r="7" spans="1:3" x14ac:dyDescent="0.25">
      <c r="A7" s="2">
        <v>2016</v>
      </c>
      <c r="B7" s="3" t="s">
        <v>106</v>
      </c>
      <c r="C7" s="1">
        <v>728.8</v>
      </c>
    </row>
    <row r="8" spans="1:3" x14ac:dyDescent="0.25">
      <c r="A8" s="2">
        <v>2017</v>
      </c>
      <c r="B8" s="3" t="s">
        <v>104</v>
      </c>
      <c r="C8" s="1">
        <v>685.21489999999994</v>
      </c>
    </row>
    <row r="9" spans="1:3" x14ac:dyDescent="0.25">
      <c r="A9" s="2">
        <v>2017</v>
      </c>
      <c r="B9" s="3" t="s">
        <v>105</v>
      </c>
      <c r="C9" s="1">
        <v>897.12</v>
      </c>
    </row>
    <row r="10" spans="1:3" x14ac:dyDescent="0.25">
      <c r="A10" s="2">
        <v>2017</v>
      </c>
      <c r="B10" s="3" t="s">
        <v>106</v>
      </c>
      <c r="C10" s="1">
        <v>728.78</v>
      </c>
    </row>
    <row r="11" spans="1:3" x14ac:dyDescent="0.25">
      <c r="A11" s="2">
        <v>2018</v>
      </c>
      <c r="B11" s="3" t="s">
        <v>104</v>
      </c>
      <c r="C11" s="1">
        <v>685.91600000000005</v>
      </c>
    </row>
    <row r="12" spans="1:3" x14ac:dyDescent="0.25">
      <c r="A12" s="2">
        <v>2018</v>
      </c>
      <c r="B12" s="3" t="s">
        <v>105</v>
      </c>
      <c r="C12" s="1">
        <v>889.71</v>
      </c>
    </row>
    <row r="13" spans="1:3" x14ac:dyDescent="0.25">
      <c r="A13" s="2">
        <v>2018</v>
      </c>
      <c r="B13" s="3" t="s">
        <v>106</v>
      </c>
      <c r="C13" s="1">
        <v>723.61</v>
      </c>
    </row>
    <row r="14" spans="1:3" x14ac:dyDescent="0.25">
      <c r="A14" s="2">
        <v>2019</v>
      </c>
      <c r="B14" s="3" t="s">
        <v>104</v>
      </c>
      <c r="C14" s="1">
        <v>727.09979999999996</v>
      </c>
    </row>
    <row r="15" spans="1:3" x14ac:dyDescent="0.25">
      <c r="A15" s="2">
        <v>2019</v>
      </c>
      <c r="B15" s="3" t="s">
        <v>105</v>
      </c>
      <c r="C15" s="1">
        <v>882.72</v>
      </c>
    </row>
    <row r="16" spans="1:3" x14ac:dyDescent="0.25">
      <c r="A16" s="2">
        <v>2019</v>
      </c>
      <c r="B16" s="3" t="s">
        <v>106</v>
      </c>
      <c r="C16" s="1">
        <v>715.25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2511-AFA2-45FB-AEEE-645BB5672476}">
  <dimension ref="A1:C16"/>
  <sheetViews>
    <sheetView workbookViewId="0">
      <selection activeCell="H17" sqref="H17"/>
    </sheetView>
  </sheetViews>
  <sheetFormatPr defaultRowHeight="15" x14ac:dyDescent="0.25"/>
  <cols>
    <col min="2" max="2" width="10.28515625" bestFit="1" customWidth="1"/>
    <col min="3" max="3" width="9.140625" style="1"/>
  </cols>
  <sheetData>
    <row r="1" spans="1:3" x14ac:dyDescent="0.25">
      <c r="A1" s="2" t="s">
        <v>101</v>
      </c>
      <c r="B1" s="3" t="s">
        <v>103</v>
      </c>
      <c r="C1" s="1" t="s">
        <v>102</v>
      </c>
    </row>
    <row r="2" spans="1:3" x14ac:dyDescent="0.25">
      <c r="A2" s="2">
        <v>2015</v>
      </c>
      <c r="B2" s="3" t="s">
        <v>104</v>
      </c>
      <c r="C2" s="1">
        <v>205.02002999999999</v>
      </c>
    </row>
    <row r="3" spans="1:3" x14ac:dyDescent="0.25">
      <c r="A3" s="2">
        <v>2015</v>
      </c>
      <c r="B3" s="3" t="s">
        <v>105</v>
      </c>
      <c r="C3" s="1">
        <v>207.27</v>
      </c>
    </row>
    <row r="4" spans="1:3" x14ac:dyDescent="0.25">
      <c r="A4" s="2">
        <v>2015</v>
      </c>
      <c r="B4" s="3" t="s">
        <v>106</v>
      </c>
      <c r="C4" s="1">
        <v>168.49</v>
      </c>
    </row>
    <row r="5" spans="1:3" x14ac:dyDescent="0.25">
      <c r="A5" s="2">
        <v>2016</v>
      </c>
      <c r="B5" s="3" t="s">
        <v>104</v>
      </c>
      <c r="C5" s="1">
        <v>187.12814</v>
      </c>
    </row>
    <row r="6" spans="1:3" x14ac:dyDescent="0.25">
      <c r="A6" s="2">
        <v>2016</v>
      </c>
      <c r="B6" s="3" t="s">
        <v>105</v>
      </c>
      <c r="C6" s="1">
        <v>231.97</v>
      </c>
    </row>
    <row r="7" spans="1:3" x14ac:dyDescent="0.25">
      <c r="A7" s="2">
        <v>2016</v>
      </c>
      <c r="B7" s="3" t="s">
        <v>106</v>
      </c>
      <c r="C7" s="1">
        <v>165.53</v>
      </c>
    </row>
    <row r="8" spans="1:3" x14ac:dyDescent="0.25">
      <c r="A8" s="2">
        <v>2017</v>
      </c>
      <c r="B8" s="3" t="s">
        <v>104</v>
      </c>
      <c r="C8" s="1">
        <v>175.46893</v>
      </c>
    </row>
    <row r="9" spans="1:3" x14ac:dyDescent="0.25">
      <c r="A9" s="2">
        <v>2017</v>
      </c>
      <c r="B9" s="3" t="s">
        <v>105</v>
      </c>
      <c r="C9" s="1">
        <v>202.19</v>
      </c>
    </row>
    <row r="10" spans="1:3" x14ac:dyDescent="0.25">
      <c r="A10" s="2">
        <v>2017</v>
      </c>
      <c r="B10" s="3" t="s">
        <v>106</v>
      </c>
      <c r="C10" s="1">
        <v>165.04</v>
      </c>
    </row>
    <row r="11" spans="1:3" x14ac:dyDescent="0.25">
      <c r="A11" s="2">
        <v>2018</v>
      </c>
      <c r="B11" s="3" t="s">
        <v>104</v>
      </c>
      <c r="C11" s="1">
        <v>176.76328000000001</v>
      </c>
    </row>
    <row r="12" spans="1:3" x14ac:dyDescent="0.25">
      <c r="A12" s="2">
        <v>2018</v>
      </c>
      <c r="B12" s="3" t="s">
        <v>105</v>
      </c>
      <c r="C12" s="1">
        <v>202.38</v>
      </c>
    </row>
    <row r="13" spans="1:3" x14ac:dyDescent="0.25">
      <c r="A13" s="2">
        <v>2018</v>
      </c>
      <c r="B13" s="3" t="s">
        <v>106</v>
      </c>
      <c r="C13" s="1">
        <v>163.61000000000001</v>
      </c>
    </row>
    <row r="14" spans="1:3" x14ac:dyDescent="0.25">
      <c r="A14" s="2">
        <v>2019</v>
      </c>
      <c r="B14" s="3" t="s">
        <v>104</v>
      </c>
      <c r="C14" s="1">
        <v>197.09136000000001</v>
      </c>
    </row>
    <row r="15" spans="1:3" x14ac:dyDescent="0.25">
      <c r="A15" s="2">
        <v>2019</v>
      </c>
      <c r="B15" s="3" t="s">
        <v>105</v>
      </c>
      <c r="C15" s="1">
        <v>202.8</v>
      </c>
    </row>
    <row r="16" spans="1:3" x14ac:dyDescent="0.25">
      <c r="A16" s="2">
        <v>2019</v>
      </c>
      <c r="B16" s="3" t="s">
        <v>106</v>
      </c>
      <c r="C16" s="1">
        <v>161.52000000000001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61F7-7D36-45FA-B246-59982755E371}">
  <dimension ref="A1:D1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107</v>
      </c>
      <c r="B1" t="s">
        <v>1</v>
      </c>
      <c r="C1" t="s">
        <v>103</v>
      </c>
      <c r="D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Multiple Cause of Death, 1999-2</vt:lpstr>
      <vt:lpstr>Top 10</vt:lpstr>
      <vt:lpstr>All Cause All </vt:lpstr>
      <vt:lpstr>All Heart</vt:lpstr>
      <vt:lpstr>ShelbyTenn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Estes</dc:creator>
  <cp:lastModifiedBy>Aidan Estes</cp:lastModifiedBy>
  <dcterms:created xsi:type="dcterms:W3CDTF">2025-09-21T18:54:37Z</dcterms:created>
  <dcterms:modified xsi:type="dcterms:W3CDTF">2025-09-22T02:30:06Z</dcterms:modified>
</cp:coreProperties>
</file>