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<sst xmlns="http://schemas.openxmlformats.org/spreadsheetml/2006/main" count="121" uniqueCount="94">
  <si>
    <t>alice opens a trove</t>
  </si>
  <si>
    <t>ae coll</t>
  </si>
  <si>
    <t>aeusd debt</t>
  </si>
  <si>
    <t>ae price</t>
  </si>
  <si>
    <t xml:space="preserve">aeusd wallet receives </t>
  </si>
  <si>
    <t>200 ausd liquidation reserve to gas pool + 5% borrowing fee (goes lqty stacking)</t>
  </si>
  <si>
    <t>verify aeusd user should receive</t>
  </si>
  <si>
    <t>extra aeusd user asked</t>
  </si>
  <si>
    <t>bob opens a trove</t>
  </si>
  <si>
    <t>16791.0447761194</t>
  </si>
  <si>
    <t>carol opens a trove</t>
  </si>
  <si>
    <t>11791.044776119403</t>
  </si>
  <si>
    <t>min debt</t>
  </si>
  <si>
    <t>ae price drops to 100</t>
  </si>
  <si>
    <t>carol's trove is liquidated in Recovery Mode and stability pool is empty, so coll and debt is proportionally redistributed</t>
  </si>
  <si>
    <t>ae %</t>
  </si>
  <si>
    <t>ae</t>
  </si>
  <si>
    <t>aeusd</t>
  </si>
  <si>
    <t>aeusd %</t>
  </si>
  <si>
    <t>icr</t>
  </si>
  <si>
    <t>ae*price/ aeusd</t>
  </si>
  <si>
    <t>ted gets</t>
  </si>
  <si>
    <t>alice gets</t>
  </si>
  <si>
    <t>bob gets</t>
  </si>
  <si>
    <t>total redistributed</t>
  </si>
  <si>
    <t>alice after adding 5 ae</t>
  </si>
  <si>
    <t>alice after adding 1 ae</t>
  </si>
  <si>
    <t>Demo output:</t>
  </si>
  <si>
    <t>ae initial price                    : 200</t>
  </si>
  <si>
    <t>min debt + 1 :1791.044776119403</t>
  </si>
  <si>
    <t>active    pool AE    balance : 0</t>
  </si>
  <si>
    <t>stability pool AE    balance : 0</t>
  </si>
  <si>
    <t>default   pool AE    balance : 0</t>
  </si>
  <si>
    <t>gas       pool AEUSD balance : NaN</t>
  </si>
  <si>
    <t>lqty stacking  AEUSD balance : NaN</t>
  </si>
  <si>
    <t>alice opens a torve ===============================================================================</t>
  </si>
  <si>
    <t>alice opens a tove with collateral  : 170.75 and debt: 17075 and ICR: 2</t>
  </si>
  <si>
    <t>alice spent ae                      : 170.7764978698892</t>
  </si>
  <si>
    <t>alice received AEUSD token          : 16791.0447761194</t>
  </si>
  <si>
    <t>active    pool AE    balance : 170.75</t>
  </si>
  <si>
    <t>gas       pool AEUSD balance : 200</t>
  </si>
  <si>
    <t>lqty stacking  AEUSD balance : 83.95522388059702</t>
  </si>
  <si>
    <t>bob opens a torve ===============================================================================</t>
  </si>
  <si>
    <t>bob opens a tove with collateral    : 120.5 and debt: 12050 and ICR:2</t>
  </si>
  <si>
    <t>bob received AEUSD token            : 11791.044776119403</t>
  </si>
  <si>
    <t>active    pool AE    balance : 291.25</t>
  </si>
  <si>
    <t>gas       pool AEUSD balance : 400</t>
  </si>
  <si>
    <t>lqty stacking  AEUSD balance : 142.91044776119404</t>
  </si>
  <si>
    <t>carol opens a torve ===============================================================================</t>
  </si>
  <si>
    <t>carol opens a tove with collateral  : 70.25  and debt: 7025</t>
  </si>
  <si>
    <t>carol received AEUSD token          : 6791.044776119404</t>
  </si>
  <si>
    <t>alice ICR :2</t>
  </si>
  <si>
    <t>bob   ICR :2</t>
  </si>
  <si>
    <t>carol ICR :2</t>
  </si>
  <si>
    <t>active    pool AE    balance : 361.5</t>
  </si>
  <si>
    <t>gas       pool AEUSD balance : 600</t>
  </si>
  <si>
    <t>lqty stacking  AEUSD balance : 176.86567164179104</t>
  </si>
  <si>
    <t>ae price drops and is in Recovery mode ============================================================</t>
  </si>
  <si>
    <t>ae price drops to                : 100</t>
  </si>
  <si>
    <t>alice ICR :1</t>
  </si>
  <si>
    <t>bob   ICR :1</t>
  </si>
  <si>
    <t>carol ICR :1</t>
  </si>
  <si>
    <t>carol trove is liquidated by ted ==========================================================================</t>
  </si>
  <si>
    <t>alice ICR : 0.9990283540802213</t>
  </si>
  <si>
    <t>bob   ICR : 0.9990283540802213</t>
  </si>
  <si>
    <t>ted gets 200 aeusd token       : 200</t>
  </si>
  <si>
    <t>ted gains ae:0.28823037615171176</t>
  </si>
  <si>
    <t>default   pool AE    balance : 69.89875</t>
  </si>
  <si>
    <t>alice pending ae reward    : 40.97926716738197</t>
  </si>
  <si>
    <t>bob pending ae reward      : 28.919482832618026</t>
  </si>
  <si>
    <t>alice pending aeusd reward : 4118.519313304721</t>
  </si>
  <si>
    <t>bob pending aeusd reward   : 2906.480686695279</t>
  </si>
  <si>
    <t>alice adds 5 ae collateral =========================================================================</t>
  </si>
  <si>
    <t>alice ICR : 1.022620471680346</t>
  </si>
  <si>
    <t>active    pool AE    balance : 337.2292671673819</t>
  </si>
  <si>
    <t>default   pool AE    balance : 28.919482832618026</t>
  </si>
  <si>
    <t>alice original coll        : 170.75</t>
  </si>
  <si>
    <t>alice added coll           : 5</t>
  </si>
  <si>
    <t>alice new coll with rewards: 216.72926716738198</t>
  </si>
  <si>
    <t>alice original debt        : 17075</t>
  </si>
  <si>
    <t>alice reward debt          : 4118.519313304721</t>
  </si>
  <si>
    <t>alice new debt with rewards: 21193.51931330472</t>
  </si>
  <si>
    <t>alice wallet aeusd         : 16791.0447761194</t>
  </si>
  <si>
    <t>bob adds 1 ae collateral ============================================================================</t>
  </si>
  <si>
    <t>bob   ICR : 1.005714418943659</t>
  </si>
  <si>
    <t>active    pool AE    balance : 367.14875</t>
  </si>
  <si>
    <t>default   pool AE    balance : 2.25e-16</t>
  </si>
  <si>
    <t>bob original coll        : 120.5</t>
  </si>
  <si>
    <t>bob added coll           : 1</t>
  </si>
  <si>
    <t>bob new coll with rewards: 150.41948283261803</t>
  </si>
  <si>
    <t>bob original debt        : 12050</t>
  </si>
  <si>
    <t>bob reward debt          : 2906.480686695279</t>
  </si>
  <si>
    <t>bob new debt with rewards: 14956.480686695279</t>
  </si>
  <si>
    <t>bob wallet aeusd         : 11791.044776119403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</si>
</sst>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"/>
  </numFmts>
  <fonts count="5">
    <font>
      <sz val="10.0"/>
      <color rgb="FF000000"/>
      <name val="Arial"/>
      <scheme val="minor"/>
    </font>
    <font>
      <color theme="1"/>
      <name val="Arial"/>
      <scheme val="minor"/>
    </font>
    <font>
      <sz val="10.0"/>
      <color theme="1"/>
      <name val="Arial"/>
      <scheme val="minor"/>
    </font>
    <font>
      <sz val="8.0"/>
      <color rgb="FF000000"/>
      <name val="&quot;Google Sans Mono&quot;"/>
    </font>
    <font>
      <sz val="11.0"/>
      <color rgb="FF1F1F1F"/>
      <name val="&quot;Google Sans&quot;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1" numFmtId="0" xfId="0" applyFont="1"/>
    <xf borderId="0" fillId="2" fontId="0" numFmtId="49" xfId="0" applyAlignment="1" applyFill="1" applyFont="1" applyNumberFormat="1">
      <alignment horizontal="left" readingOrder="0"/>
    </xf>
    <xf borderId="0" fillId="0" fontId="1" numFmtId="49" xfId="0" applyAlignment="1" applyFont="1" applyNumberFormat="1">
      <alignment readingOrder="0"/>
    </xf>
    <xf borderId="0" fillId="0" fontId="1" numFmtId="49" xfId="0" applyFont="1" applyNumberFormat="1"/>
    <xf borderId="0" fillId="0" fontId="1" numFmtId="164" xfId="0" applyAlignment="1" applyFont="1" applyNumberFormat="1">
      <alignment readingOrder="0"/>
    </xf>
    <xf borderId="0" fillId="2" fontId="3" numFmtId="0" xfId="0" applyAlignment="1" applyFont="1">
      <alignment horizontal="left" readingOrder="0"/>
    </xf>
    <xf borderId="0" fillId="2" fontId="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Right="0"/>
  </sheetPr>
  <sheetViews>
    <sheetView workbookViewId="0">
      <pane ySplit="16.0" topLeftCell="A17" activePane="bottomLeft" state="frozen"/>
      <selection activeCell="B18" sqref="B18" pane="bottomLeft"/>
    </sheetView>
  </sheetViews>
  <sheetFormatPr customHeight="1" defaultColWidth="12.63" defaultRowHeight="15.75" outlineLevelRow="1"/>
  <cols>
    <col customWidth="1" min="1" max="1" width="20.0"/>
    <col customWidth="1" min="6" max="6" width="16.75"/>
  </cols>
  <sheetData>
    <row r="1" outlineLevel="1">
      <c r="A1" s="1" t="s">
        <v>0</v>
      </c>
      <c r="B1" s="1">
        <v>2.0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3"/>
      <c r="I1" s="2" t="s">
        <v>6</v>
      </c>
      <c r="J1" s="3"/>
      <c r="K1" s="2" t="s">
        <v>6</v>
      </c>
      <c r="L1" s="3"/>
      <c r="M1" s="2" t="s">
        <v>7</v>
      </c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outlineLevel="1">
      <c r="A2" s="1" t="s">
        <v>8</v>
      </c>
      <c r="B2" s="1">
        <v>2.0</v>
      </c>
      <c r="C2" s="4">
        <f t="shared" ref="C2:C4" si="1">D2/E2*B1</f>
        <v>170.75</v>
      </c>
      <c r="D2" s="5">
        <f t="shared" ref="D2:D4" si="2">M2+$J$5+200+K2*0.005</f>
        <v>17075</v>
      </c>
      <c r="E2" s="1">
        <v>200.0</v>
      </c>
      <c r="F2" s="6" t="s">
        <v>9</v>
      </c>
      <c r="G2" s="7">
        <f t="shared" ref="G2:G4" si="3">D2-F2</f>
        <v>283.9552239</v>
      </c>
      <c r="H2" s="4">
        <f t="shared" ref="H2:H4" si="4">(G2-200)/F2</f>
        <v>0.005</v>
      </c>
      <c r="K2" s="4">
        <f t="shared" ref="K2:K4" si="5">$J$5+M2</f>
        <v>16791.04478</v>
      </c>
      <c r="M2" s="1">
        <v>15000.0</v>
      </c>
    </row>
    <row r="3" outlineLevel="1">
      <c r="A3" s="1" t="s">
        <v>10</v>
      </c>
      <c r="B3" s="1">
        <v>2.0</v>
      </c>
      <c r="C3" s="4">
        <f t="shared" si="1"/>
        <v>120.5</v>
      </c>
      <c r="D3" s="5">
        <f t="shared" si="2"/>
        <v>12050</v>
      </c>
      <c r="E3" s="1">
        <v>200.0</v>
      </c>
      <c r="F3" s="6" t="s">
        <v>11</v>
      </c>
      <c r="G3" s="7">
        <f t="shared" si="3"/>
        <v>258.9552239</v>
      </c>
      <c r="H3" s="4">
        <f t="shared" si="4"/>
        <v>0.005</v>
      </c>
      <c r="K3" s="4">
        <f t="shared" si="5"/>
        <v>11791.04478</v>
      </c>
      <c r="M3" s="1">
        <v>10000.0</v>
      </c>
    </row>
    <row r="4" outlineLevel="1">
      <c r="C4" s="4">
        <f t="shared" si="1"/>
        <v>70.25</v>
      </c>
      <c r="D4" s="5">
        <f t="shared" si="2"/>
        <v>7025</v>
      </c>
      <c r="E4" s="1">
        <v>200.0</v>
      </c>
      <c r="F4" s="8">
        <f>6791.0447761194</f>
        <v>6791.044776</v>
      </c>
      <c r="G4" s="7">
        <f t="shared" si="3"/>
        <v>233.9552239</v>
      </c>
      <c r="H4" s="4">
        <f t="shared" si="4"/>
        <v>0.005</v>
      </c>
      <c r="K4" s="4">
        <f t="shared" si="5"/>
        <v>6791.044776</v>
      </c>
      <c r="M4" s="1">
        <v>5000.0</v>
      </c>
    </row>
    <row r="5" outlineLevel="1">
      <c r="I5" s="1" t="s">
        <v>12</v>
      </c>
      <c r="J5" s="1">
        <v>1791.0447761194</v>
      </c>
    </row>
    <row r="6" outlineLevel="1">
      <c r="A6" s="1" t="s">
        <v>13</v>
      </c>
    </row>
    <row r="7" outlineLevel="1">
      <c r="A7" s="1" t="s">
        <v>14</v>
      </c>
    </row>
    <row r="8" outlineLevel="1">
      <c r="B8" s="1" t="s">
        <v>15</v>
      </c>
      <c r="C8" s="1" t="s">
        <v>16</v>
      </c>
      <c r="D8" s="1" t="s">
        <v>17</v>
      </c>
      <c r="E8" s="1" t="s">
        <v>18</v>
      </c>
      <c r="I8" s="1" t="s">
        <v>19</v>
      </c>
      <c r="J8" s="1" t="s">
        <v>20</v>
      </c>
    </row>
    <row r="9" outlineLevel="1">
      <c r="A9" s="1" t="s">
        <v>21</v>
      </c>
      <c r="B9" s="1">
        <v>0.005</v>
      </c>
      <c r="C9" s="4">
        <f t="shared" ref="C9:C11" si="6">$C$4*B9</f>
        <v>0.35125</v>
      </c>
      <c r="D9" s="1">
        <v>200.0</v>
      </c>
    </row>
    <row r="10" outlineLevel="1">
      <c r="A10" s="1" t="s">
        <v>22</v>
      </c>
      <c r="B10" s="4">
        <f>C2/(C2+C3)*0.995</f>
        <v>0.5833347639</v>
      </c>
      <c r="C10" s="4">
        <f t="shared" si="6"/>
        <v>40.97926717</v>
      </c>
      <c r="D10" s="4">
        <f>$D$4*E10</f>
        <v>4118.519313</v>
      </c>
      <c r="E10" s="9">
        <f>C2/(C2+C3)</f>
        <v>0.5862660944</v>
      </c>
    </row>
    <row r="11" outlineLevel="1">
      <c r="A11" s="1" t="s">
        <v>23</v>
      </c>
      <c r="B11" s="4">
        <f>C3/(C2+C3)*0.995</f>
        <v>0.4116652361</v>
      </c>
      <c r="C11" s="4">
        <f t="shared" si="6"/>
        <v>28.91948283</v>
      </c>
      <c r="D11" s="4">
        <f>D4*E11</f>
        <v>2906.480687</v>
      </c>
      <c r="E11" s="9">
        <f>C3/(C2+C3)</f>
        <v>0.4137339056</v>
      </c>
    </row>
    <row r="12" outlineLevel="1">
      <c r="A12" s="1" t="s">
        <v>24</v>
      </c>
      <c r="B12" s="4">
        <f t="shared" ref="B12:C12" si="7">SUM(B9:B11)</f>
        <v>1</v>
      </c>
      <c r="C12" s="4">
        <f t="shared" si="7"/>
        <v>70.25</v>
      </c>
      <c r="D12" s="4">
        <f>SUM(D10:D11)</f>
        <v>7025</v>
      </c>
      <c r="E12" s="4">
        <f>SUM(E9:E11)</f>
        <v>1</v>
      </c>
    </row>
    <row r="13" outlineLevel="1"/>
    <row r="14" outlineLevel="1">
      <c r="B14" s="1" t="s">
        <v>19</v>
      </c>
      <c r="C14" s="1" t="s">
        <v>1</v>
      </c>
      <c r="D14" s="1" t="s">
        <v>2</v>
      </c>
      <c r="E14" s="1" t="s">
        <v>3</v>
      </c>
    </row>
    <row r="15" outlineLevel="1">
      <c r="A15" s="1" t="s">
        <v>25</v>
      </c>
      <c r="B15" s="1">
        <f t="shared" ref="B15:B16" si="8">C15*E15/D15</f>
        <v>1.022620472</v>
      </c>
      <c r="C15" s="1">
        <f>C2+C10+5</f>
        <v>216.7292672</v>
      </c>
      <c r="D15" s="6">
        <f t="shared" ref="D15:D16" si="9">D2+D10</f>
        <v>21193.51931</v>
      </c>
      <c r="E15" s="1">
        <v>100.0</v>
      </c>
    </row>
    <row r="16">
      <c r="A16" s="1" t="s">
        <v>26</v>
      </c>
      <c r="B16" s="1">
        <f t="shared" si="8"/>
        <v>1.005714419</v>
      </c>
      <c r="C16" s="1">
        <f>C3+C11+1</f>
        <v>150.4194828</v>
      </c>
      <c r="D16" s="6">
        <f t="shared" si="9"/>
        <v>14956.48069</v>
      </c>
      <c r="E16" s="1">
        <v>100.0</v>
      </c>
    </row>
    <row r="18">
      <c r="A18" s="1" t="s">
        <v>27</v>
      </c>
    </row>
    <row r="19">
      <c r="A19" s="1" t="s">
        <v>28</v>
      </c>
    </row>
    <row r="20">
      <c r="A20" s="1" t="s">
        <v>29</v>
      </c>
    </row>
    <row r="21">
      <c r="A21" s="1" t="s">
        <v>30</v>
      </c>
    </row>
    <row r="22">
      <c r="A22" s="1" t="s">
        <v>31</v>
      </c>
    </row>
    <row r="23">
      <c r="A23" s="1" t="s">
        <v>32</v>
      </c>
    </row>
    <row r="24">
      <c r="A24" s="1" t="s">
        <v>33</v>
      </c>
    </row>
    <row r="25">
      <c r="A25" s="1" t="s">
        <v>34</v>
      </c>
    </row>
    <row r="26">
      <c r="A26" s="1" t="s">
        <v>35</v>
      </c>
    </row>
    <row r="27">
      <c r="A27" s="1" t="s">
        <v>36</v>
      </c>
      <c r="G27" s="1">
        <v>170.75</v>
      </c>
      <c r="H27" s="1">
        <v>17075.0</v>
      </c>
      <c r="I27" s="1">
        <v>2.0</v>
      </c>
      <c r="J27" s="4" t="b">
        <f>AND(G27=C2, H27=D2,I27=B1)</f>
        <v>1</v>
      </c>
    </row>
    <row r="28">
      <c r="A28" s="1" t="s">
        <v>37</v>
      </c>
    </row>
    <row r="29">
      <c r="A29" s="1" t="s">
        <v>38</v>
      </c>
      <c r="H29" s="10">
        <v>16791.0447761194</v>
      </c>
    </row>
    <row r="30">
      <c r="A30" s="1" t="s">
        <v>39</v>
      </c>
    </row>
    <row r="31">
      <c r="A31" s="1" t="s">
        <v>31</v>
      </c>
    </row>
    <row r="32">
      <c r="A32" s="1" t="s">
        <v>32</v>
      </c>
    </row>
    <row r="33">
      <c r="A33" s="1" t="s">
        <v>40</v>
      </c>
    </row>
    <row r="34">
      <c r="A34" s="1" t="s">
        <v>41</v>
      </c>
    </row>
    <row r="35">
      <c r="A35" s="1" t="s">
        <v>42</v>
      </c>
    </row>
    <row r="36">
      <c r="A36" s="1" t="s">
        <v>43</v>
      </c>
    </row>
    <row r="37">
      <c r="A37" s="1" t="s">
        <v>44</v>
      </c>
    </row>
    <row r="38">
      <c r="A38" s="1" t="s">
        <v>45</v>
      </c>
    </row>
    <row r="39">
      <c r="A39" s="1" t="s">
        <v>31</v>
      </c>
    </row>
    <row r="40">
      <c r="A40" s="1" t="s">
        <v>32</v>
      </c>
    </row>
    <row r="41">
      <c r="A41" s="1" t="s">
        <v>46</v>
      </c>
    </row>
    <row r="42">
      <c r="A42" s="1" t="s">
        <v>47</v>
      </c>
    </row>
    <row r="43">
      <c r="A43" s="1" t="s">
        <v>48</v>
      </c>
    </row>
    <row r="44">
      <c r="A44" s="1" t="s">
        <v>49</v>
      </c>
    </row>
    <row r="45">
      <c r="A45" s="1" t="s">
        <v>50</v>
      </c>
    </row>
    <row r="46">
      <c r="A46" s="1" t="s">
        <v>51</v>
      </c>
    </row>
    <row r="47">
      <c r="A47" s="1" t="s">
        <v>52</v>
      </c>
    </row>
    <row r="48">
      <c r="A48" s="1" t="s">
        <v>53</v>
      </c>
    </row>
    <row r="49">
      <c r="A49" s="1" t="s">
        <v>54</v>
      </c>
    </row>
    <row r="50">
      <c r="A50" s="1" t="s">
        <v>31</v>
      </c>
    </row>
    <row r="51">
      <c r="A51" s="1" t="s">
        <v>32</v>
      </c>
    </row>
    <row r="52">
      <c r="A52" s="1" t="s">
        <v>55</v>
      </c>
    </row>
    <row r="53">
      <c r="A53" s="1" t="s">
        <v>56</v>
      </c>
    </row>
    <row r="54">
      <c r="A54" s="1" t="s">
        <v>57</v>
      </c>
    </row>
    <row r="55">
      <c r="A55" s="1" t="s">
        <v>58</v>
      </c>
    </row>
    <row r="56">
      <c r="A56" s="1" t="s">
        <v>59</v>
      </c>
    </row>
    <row r="57">
      <c r="A57" s="1" t="s">
        <v>60</v>
      </c>
    </row>
    <row r="58">
      <c r="A58" s="1" t="s">
        <v>61</v>
      </c>
    </row>
    <row r="59">
      <c r="A59" s="1" t="s">
        <v>62</v>
      </c>
    </row>
    <row r="60">
      <c r="A60" s="1" t="s">
        <v>63</v>
      </c>
    </row>
    <row r="61">
      <c r="A61" s="1" t="s">
        <v>64</v>
      </c>
    </row>
    <row r="62">
      <c r="A62" s="1" t="s">
        <v>65</v>
      </c>
    </row>
    <row r="63">
      <c r="A63" s="1" t="s">
        <v>66</v>
      </c>
    </row>
    <row r="64">
      <c r="A64" s="1" t="s">
        <v>45</v>
      </c>
    </row>
    <row r="65">
      <c r="A65" s="1" t="s">
        <v>31</v>
      </c>
    </row>
    <row r="66">
      <c r="A66" s="1" t="s">
        <v>67</v>
      </c>
    </row>
    <row r="67">
      <c r="A67" s="1" t="s">
        <v>46</v>
      </c>
    </row>
    <row r="68">
      <c r="A68" s="1" t="s">
        <v>56</v>
      </c>
    </row>
    <row r="69">
      <c r="A69" s="1" t="s">
        <v>68</v>
      </c>
    </row>
    <row r="70">
      <c r="A70" s="1" t="s">
        <v>69</v>
      </c>
    </row>
    <row r="71">
      <c r="A71" s="1" t="s">
        <v>70</v>
      </c>
    </row>
    <row r="72">
      <c r="A72" s="1" t="s">
        <v>71</v>
      </c>
    </row>
    <row r="73">
      <c r="A73" s="1" t="s">
        <v>72</v>
      </c>
    </row>
    <row r="74">
      <c r="A74" s="1" t="s">
        <v>73</v>
      </c>
    </row>
    <row r="75">
      <c r="A75" s="1" t="s">
        <v>64</v>
      </c>
    </row>
    <row r="76">
      <c r="A76" s="1" t="s">
        <v>74</v>
      </c>
    </row>
    <row r="77">
      <c r="A77" s="1" t="s">
        <v>31</v>
      </c>
    </row>
    <row r="78">
      <c r="A78" s="1" t="s">
        <v>75</v>
      </c>
    </row>
    <row r="79">
      <c r="A79" s="1" t="s">
        <v>46</v>
      </c>
    </row>
    <row r="80">
      <c r="A80" s="1" t="s">
        <v>56</v>
      </c>
    </row>
    <row r="81">
      <c r="A81" s="1" t="s">
        <v>16</v>
      </c>
    </row>
    <row r="82">
      <c r="A82" s="1" t="s">
        <v>76</v>
      </c>
    </row>
    <row r="83">
      <c r="A83" s="1" t="s">
        <v>77</v>
      </c>
    </row>
    <row r="84">
      <c r="A84" s="1" t="s">
        <v>78</v>
      </c>
    </row>
    <row r="85">
      <c r="A85" s="1" t="s">
        <v>17</v>
      </c>
    </row>
    <row r="86">
      <c r="A86" s="1" t="s">
        <v>79</v>
      </c>
    </row>
    <row r="87">
      <c r="A87" s="1" t="s">
        <v>80</v>
      </c>
    </row>
    <row r="88">
      <c r="A88" s="1" t="s">
        <v>81</v>
      </c>
    </row>
    <row r="89">
      <c r="A89" s="1" t="s">
        <v>82</v>
      </c>
    </row>
    <row r="90">
      <c r="A90" s="1" t="s">
        <v>83</v>
      </c>
    </row>
    <row r="91">
      <c r="A91" s="1" t="s">
        <v>73</v>
      </c>
    </row>
    <row r="92">
      <c r="A92" s="1" t="s">
        <v>84</v>
      </c>
    </row>
    <row r="93">
      <c r="A93" s="1" t="s">
        <v>85</v>
      </c>
    </row>
    <row r="94">
      <c r="A94" s="1" t="s">
        <v>31</v>
      </c>
    </row>
    <row r="95">
      <c r="A95" s="1" t="s">
        <v>86</v>
      </c>
    </row>
    <row r="96">
      <c r="A96" s="1" t="s">
        <v>46</v>
      </c>
    </row>
    <row r="97">
      <c r="A97" s="1" t="s">
        <v>56</v>
      </c>
    </row>
    <row r="98">
      <c r="A98" s="1" t="s">
        <v>16</v>
      </c>
    </row>
    <row r="99">
      <c r="A99" s="1" t="s">
        <v>87</v>
      </c>
    </row>
    <row r="100">
      <c r="A100" s="1" t="s">
        <v>88</v>
      </c>
    </row>
    <row r="101">
      <c r="A101" s="1" t="s">
        <v>89</v>
      </c>
    </row>
    <row r="102">
      <c r="A102" s="1" t="s">
        <v>17</v>
      </c>
    </row>
    <row r="103">
      <c r="A103" s="1" t="s">
        <v>90</v>
      </c>
    </row>
    <row r="104">
      <c r="A104" s="1" t="s">
        <v>91</v>
      </c>
    </row>
    <row r="105">
      <c r="A105" s="1" t="s">
        <v>92</v>
      </c>
    </row>
    <row r="106">
      <c r="A106" s="1" t="s">
        <v>93</v>
      </c>
    </row>
  </sheetData>
  <drawing r:id="rId1"/>
</worksheet>
</file>