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codeName="ThisWorkbook" defaultThemeVersion="124226"/>
  <mc:AlternateContent xmlns:mc="http://schemas.openxmlformats.org/markup-compatibility/2006">
    <mc:Choice Requires="x15">
      <x15ac:absPath xmlns:x15ac="http://schemas.microsoft.com/office/spreadsheetml/2010/11/ac" url="C:\Users\tmughal3\Desktop\ASU\SCM 518\Week 6\"/>
    </mc:Choice>
  </mc:AlternateContent>
  <xr:revisionPtr revIDLastSave="0" documentId="13_ncr:1_{CFB3DFD4-4DF0-45B4-A58A-529686614C10}" xr6:coauthVersionLast="36" xr6:coauthVersionMax="36" xr10:uidLastSave="{00000000-0000-0000-0000-000000000000}"/>
  <bookViews>
    <workbookView xWindow="-90" yWindow="-480" windowWidth="28920" windowHeight="16040" activeTab="3" xr2:uid="{00000000-000D-0000-FFFF-FFFF00000000}"/>
  </bookViews>
  <sheets>
    <sheet name="Logistics ABC..." sheetId="14" r:id="rId1"/>
    <sheet name="Problem_Logistics" sheetId="11" r:id="rId2"/>
    <sheet name="Network Representation" sheetId="12" r:id="rId3"/>
    <sheet name="Model" sheetId="2" r:id="rId4"/>
    <sheet name="Model_STS" sheetId="6" state="veryHidden" r:id="rId5"/>
    <sheet name="Final Network" sheetId="13" r:id="rId6"/>
    <sheet name="STS_1" sheetId="10" r:id="rId7"/>
  </sheets>
  <externalReferences>
    <externalReference r:id="rId8"/>
    <externalReference r:id="rId9"/>
    <externalReference r:id="rId10"/>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rc_Capacity" localSheetId="5">[1]Model!$G$14:$G$39</definedName>
    <definedName name="Arc_Capacity" localSheetId="0">[2]Model!$G$14:$G$39</definedName>
    <definedName name="Arc_Capacity" localSheetId="2">[1]Model!$G$14:$G$39</definedName>
    <definedName name="Arc_Capacity">Model!$F$8:$F$33</definedName>
    <definedName name="Arcs_at_capacity">Model!$B$39</definedName>
    <definedName name="Capacity" localSheetId="0">[2]Model!$L$17:$L$19</definedName>
    <definedName name="Capacity">[1]Model!$O$15:$O$17</definedName>
    <definedName name="ChartData" localSheetId="6">STS_1!$K$5:$K$11</definedName>
    <definedName name="Customer_Demand" localSheetId="5">[1]Model!$O$26:$O$27</definedName>
    <definedName name="Customer_Demand" localSheetId="0">[2]Model!$L$29:$L$30</definedName>
    <definedName name="Customer_Demand" localSheetId="2">[1]Model!$O$26:$O$27</definedName>
    <definedName name="Customer_demand">Model!$K$20:$K$21</definedName>
    <definedName name="Customer_net_inflow">Model!$I$20:$I$21</definedName>
    <definedName name="Demand">[3]Model!$C$18:$F$18</definedName>
    <definedName name="Destination" localSheetId="5">[1]Model!$C$14:$C$39</definedName>
    <definedName name="Destination" localSheetId="2">[1]Model!$C$14:$C$39</definedName>
    <definedName name="Destination">Model!$B$8:$B$33</definedName>
    <definedName name="Destinations">[2]Model!$C$14:$C$39</definedName>
    <definedName name="Flow" localSheetId="5">[1]Model!$E$14:$E$39</definedName>
    <definedName name="Flow" localSheetId="0">[2]Model!$E$14:$E$39</definedName>
    <definedName name="Flow" localSheetId="2">[1]Model!$E$14:$E$39</definedName>
    <definedName name="Flow">Model!$D$8:$D$33</definedName>
    <definedName name="InputValues" localSheetId="6">STS_1!$A$5:$A$11</definedName>
    <definedName name="Origin" localSheetId="5">[1]Model!$B$14:$B$39</definedName>
    <definedName name="Origin" localSheetId="2">[1]Model!$B$14:$B$39</definedName>
    <definedName name="Origin">Model!$A$8:$A$33</definedName>
    <definedName name="Origins">[2]Model!$B$14:$B$39</definedName>
    <definedName name="OutputAddresses" localSheetId="3">#REF!</definedName>
    <definedName name="OutputAddresses" localSheetId="6">STS_1!$B$4:$C$4</definedName>
    <definedName name="OutputValues" localSheetId="6">STS_1!$B$5:$C$11</definedName>
    <definedName name="Plant_capacity">Model!$K$9:$K$11</definedName>
    <definedName name="Plant_net_outflow">Model!$I$9:$I$11</definedName>
    <definedName name="_xlnm.Print_Area" localSheetId="3">Model!$A$1:$K$36</definedName>
    <definedName name="Required" localSheetId="0">[2]Model!$L$24:$L$25</definedName>
    <definedName name="Required">[1]Model!$O$21:$O$22</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123</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Shipping_Plan">[3]Model!$C$13:$F$15</definedName>
    <definedName name="solver_adj" localSheetId="3" hidden="1">Model!$D$8:$D$33</definedName>
    <definedName name="solver_cvg" localSheetId="3" hidden="1">0.0001</definedName>
    <definedName name="solver_drv" localSheetId="3" hidden="1">1</definedName>
    <definedName name="solver_eng" localSheetId="3" hidden="1">2</definedName>
    <definedName name="solver_est" localSheetId="3" hidden="1">1</definedName>
    <definedName name="solver_itr" localSheetId="3" hidden="1">100</definedName>
    <definedName name="solver_lhs1" localSheetId="3" hidden="1">Model!$I$20:$I$21</definedName>
    <definedName name="solver_lhs2" localSheetId="3" hidden="1">Model!$D$8:$D$33</definedName>
    <definedName name="solver_lhs3" localSheetId="3" hidden="1">Model!$I$9:$I$11</definedName>
    <definedName name="solver_lhs4" localSheetId="3" hidden="1">Model!$I$15:$I$16</definedName>
    <definedName name="solver_lin" localSheetId="3" hidden="1">1</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4</definedName>
    <definedName name="solver_nwt" localSheetId="3" hidden="1">1</definedName>
    <definedName name="solver_opt" localSheetId="3" hidden="1">Model!$B$36</definedName>
    <definedName name="solver_pre" localSheetId="3" hidden="1">0.000001</definedName>
    <definedName name="solver_rbv" localSheetId="3" hidden="1">1</definedName>
    <definedName name="solver_rel1" localSheetId="3" hidden="1">3</definedName>
    <definedName name="solver_rel2" localSheetId="3" hidden="1">1</definedName>
    <definedName name="solver_rel3" localSheetId="3" hidden="1">1</definedName>
    <definedName name="solver_rel4" localSheetId="3" hidden="1">2</definedName>
    <definedName name="solver_rhs1" localSheetId="3" hidden="1">Customer_demand</definedName>
    <definedName name="solver_rhs2" localSheetId="3" hidden="1">Arc_Capacity</definedName>
    <definedName name="solver_rhs3" localSheetId="3" hidden="1">Plant_capacity</definedName>
    <definedName name="solver_rhs4" localSheetId="3" hidden="1">0</definedName>
    <definedName name="solver_rlx" localSheetId="3" hidden="1">1</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100</definedName>
    <definedName name="solver_tol" localSheetId="3" hidden="1">0.05</definedName>
    <definedName name="solver_typ" localSheetId="3" hidden="1">2</definedName>
    <definedName name="solver_val" localSheetId="3" hidden="1">0</definedName>
    <definedName name="solver_ver" localSheetId="3" hidden="1">3</definedName>
    <definedName name="Total_cost">Model!$B$36</definedName>
    <definedName name="Unit_Cost" localSheetId="5">[1]Model!$D$14:$D$39</definedName>
    <definedName name="Unit_Cost" localSheetId="0">[2]Model!$D$14:$D$39</definedName>
    <definedName name="Unit_Cost" localSheetId="2">[1]Model!$D$14:$D$39</definedName>
    <definedName name="Unit_Cost">Model!$C$8:$C$33</definedName>
    <definedName name="Warehouse_net_outflow">Model!$I$15:$I$16</definedName>
  </definedNames>
  <calcPr calcId="191029"/>
</workbook>
</file>

<file path=xl/calcChain.xml><?xml version="1.0" encoding="utf-8"?>
<calcChain xmlns="http://schemas.openxmlformats.org/spreadsheetml/2006/main">
  <c r="B41" i="2" l="1"/>
  <c r="K1" i="10" l="1"/>
  <c r="J4" i="10"/>
  <c r="K11" i="10" s="1"/>
  <c r="K5" i="10" l="1"/>
  <c r="K7" i="10"/>
  <c r="K8" i="10"/>
  <c r="K10" i="10"/>
  <c r="K6" i="10"/>
  <c r="K9" i="10"/>
  <c r="B36" i="2"/>
  <c r="I21" i="2"/>
  <c r="I20" i="2"/>
  <c r="I16" i="2"/>
  <c r="I15" i="2"/>
  <c r="I10" i="2"/>
  <c r="I11" i="2"/>
  <c r="I9" i="2"/>
  <c r="F8" i="2"/>
  <c r="F9" i="2"/>
  <c r="F10" i="2"/>
  <c r="F11" i="2"/>
  <c r="F12" i="2"/>
  <c r="F13" i="2"/>
  <c r="F14" i="2"/>
  <c r="F15" i="2"/>
  <c r="F16" i="2"/>
  <c r="F17" i="2"/>
  <c r="F18" i="2"/>
  <c r="F19" i="2"/>
  <c r="F20" i="2"/>
  <c r="F21" i="2"/>
  <c r="F22" i="2"/>
  <c r="F23" i="2"/>
  <c r="F24" i="2"/>
  <c r="F25" i="2"/>
  <c r="F26" i="2"/>
  <c r="F27" i="2"/>
  <c r="F28" i="2"/>
  <c r="F29" i="2"/>
  <c r="F30" i="2"/>
  <c r="F31" i="2"/>
  <c r="F32" i="2"/>
  <c r="F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B5" authorId="0" shapeId="0" xr:uid="{00000000-0006-0000-0600-000001000000}">
      <text>
        <r>
          <rPr>
            <sz val="9"/>
            <color indexed="81"/>
            <rFont val="Tahoma"/>
            <family val="2"/>
          </rPr>
          <t>Solver found a solution. All constraints and optimality conditions are satisfied.</t>
        </r>
      </text>
    </comment>
    <comment ref="B6" authorId="0" shapeId="0" xr:uid="{00000000-0006-0000-0600-000002000000}">
      <text>
        <r>
          <rPr>
            <sz val="9"/>
            <color indexed="81"/>
            <rFont val="Tahoma"/>
            <family val="2"/>
          </rPr>
          <t>Solver found a solution. All constraints and optimality conditions are satisfied.</t>
        </r>
      </text>
    </comment>
    <comment ref="B7" authorId="0" shapeId="0" xr:uid="{00000000-0006-0000-0600-000003000000}">
      <text>
        <r>
          <rPr>
            <sz val="9"/>
            <color indexed="81"/>
            <rFont val="Tahoma"/>
            <family val="2"/>
          </rPr>
          <t>Solver found a solution. All constraints and optimality conditions are satisfied.</t>
        </r>
      </text>
    </comment>
    <comment ref="B8" authorId="0" shapeId="0" xr:uid="{00000000-0006-0000-0600-000004000000}">
      <text>
        <r>
          <rPr>
            <sz val="9"/>
            <color indexed="81"/>
            <rFont val="Tahoma"/>
            <family val="2"/>
          </rPr>
          <t>Solver found a solution. All constraints and optimality conditions are satisfied.</t>
        </r>
      </text>
    </comment>
    <comment ref="B9" authorId="0" shapeId="0" xr:uid="{00000000-0006-0000-0600-000005000000}">
      <text>
        <r>
          <rPr>
            <sz val="9"/>
            <color indexed="81"/>
            <rFont val="Tahoma"/>
            <family val="2"/>
          </rPr>
          <t>Solver found a solution. All constraints and optimality conditions are satisfied.</t>
        </r>
      </text>
    </comment>
    <comment ref="B10" authorId="0" shapeId="0" xr:uid="{00000000-0006-0000-0600-000006000000}">
      <text>
        <r>
          <rPr>
            <sz val="9"/>
            <color indexed="81"/>
            <rFont val="Tahoma"/>
            <family val="2"/>
          </rPr>
          <t>Solver found a solution. All constraints and optimality conditions are satisfied.</t>
        </r>
      </text>
    </comment>
    <comment ref="B11" authorId="0" shapeId="0" xr:uid="{00000000-0006-0000-0600-000007000000}">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<sst xmlns="http://schemas.openxmlformats.org/spreadsheetml/2006/main" count="69" uniqueCount="35">
  <si>
    <t>RedBrand shipping model</t>
  </si>
  <si>
    <t>Inputs</t>
  </si>
  <si>
    <t>Common arc capacity</t>
  </si>
  <si>
    <t>Network structure, flows, and arc capacity constraints</t>
  </si>
  <si>
    <t>Node balance constraints</t>
  </si>
  <si>
    <t>Origin</t>
  </si>
  <si>
    <t>Destination</t>
  </si>
  <si>
    <t>Unit Cost</t>
  </si>
  <si>
    <t>Flow</t>
  </si>
  <si>
    <t>Arc Capacity</t>
  </si>
  <si>
    <t>Plant constraints</t>
  </si>
  <si>
    <t>Node</t>
  </si>
  <si>
    <t>Plant net outflow</t>
  </si>
  <si>
    <t>Plant capacity</t>
  </si>
  <si>
    <t>Warehouse constraints</t>
  </si>
  <si>
    <t>Warehouse net outflow</t>
  </si>
  <si>
    <t>Required</t>
  </si>
  <si>
    <t>Customer constraints</t>
  </si>
  <si>
    <t>Customer net inflow</t>
  </si>
  <si>
    <t>Customer demand</t>
  </si>
  <si>
    <t>Objective to minimize</t>
  </si>
  <si>
    <t>Total cost</t>
  </si>
  <si>
    <t>&lt;=</t>
  </si>
  <si>
    <t>=</t>
  </si>
  <si>
    <t>&gt;=</t>
  </si>
  <si>
    <t>Total_cost</t>
  </si>
  <si>
    <t>$B$4</t>
  </si>
  <si>
    <t>$B$36,$B$39</t>
  </si>
  <si>
    <t>Data for chart</t>
  </si>
  <si>
    <t>Oneway analysis for Solver model in Model worksheet</t>
  </si>
  <si>
    <t>Common arc capacity (cell $B$4) values along side, output cell(s) along top</t>
  </si>
  <si>
    <t>Arcs_at_capacity</t>
  </si>
  <si>
    <t>To node</t>
  </si>
  <si>
    <t>From node</t>
  </si>
  <si>
    <t>Arcs_at_Capacity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</si>
</sst>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quot;$&quot;#,##0"/>
    <numFmt numFmtId="165" formatCode="0.0"/>
  </numFmts>
  <fonts count="11" x14ac:knownFonts="1">
    <font>
      <sz val="11"/>
      <color theme="1"/>
      <name val="Calibri"/>
      <family val="2"/>
      <scheme val="minor"/>
    </font>
    <font>
      <sz val="10"/>
      <name val="Arial"/>
      <family val="2"/>
    </font>
    <font>
      <u/>
      <sz val="7.5"/>
      <color indexed="12"/>
      <name val="Arial"/>
      <family val="2"/>
    </font>
    <font>
      <b/>
      <sz val="11"/>
      <name val="Calibri"/>
      <family val="2"/>
      <scheme val="minor"/>
    </font>
    <font>
      <sz val="11"/>
      <name val="Calibri"/>
      <family val="2"/>
      <scheme val="minor"/>
    </font>
    <font>
      <u/>
      <sz val="11"/>
      <color indexed="12"/>
      <name val="Calibri"/>
      <family val="2"/>
      <scheme val="minor"/>
    </font>
    <font>
      <b/>
      <sz val="11"/>
      <color theme="1"/>
      <name val="Calibri"/>
      <family val="2"/>
      <scheme val="minor"/>
    </font>
    <font>
      <sz val="11"/>
      <color rgb="FFFFFFFF"/>
      <name val="Calibri"/>
      <family val="2"/>
      <scheme val="minor"/>
    </font>
    <font>
      <sz val="9"/>
      <color indexed="81"/>
      <name val="Tahoma"/>
      <family val="2"/>
    </font>
    <font>
      <sz val="12"/>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2" fillId="0" borderId="0" applyNumberFormat="0" applyFill="0" applyBorder="0" applyAlignment="0" applyProtection="0">
      <alignment vertical="top"/>
      <protection locked="0"/>
    </xf>
  </cellStyleXfs>
  <cellXfs count="67">
    <xf numFmtId="0" fontId="0" fillId="0" borderId="0" xfId="0"/>
    <xf numFmtId="0" fontId="3" fillId="0" borderId="0" xfId="1" applyFont="1"/>
    <xf numFmtId="0" fontId="4" fillId="0" borderId="0" xfId="1" applyFont="1"/>
    <xf numFmtId="0" fontId="5" fillId="0" borderId="0" xfId="2" applyFont="1" applyAlignment="1" applyProtection="1"/>
    <xf numFmtId="0" fontId="3" fillId="0" borderId="0" xfId="1" applyFont="1" applyBorder="1"/>
    <xf numFmtId="0" fontId="4" fillId="0" borderId="0" xfId="1" applyNumberFormat="1" applyFont="1"/>
    <xf numFmtId="0" fontId="4" fillId="0" borderId="0" xfId="1" applyFont="1" applyAlignment="1">
      <alignment horizontal="right"/>
    </xf>
    <xf numFmtId="0" fontId="4" fillId="0" borderId="0" xfId="1" applyFont="1" applyBorder="1"/>
    <xf numFmtId="0" fontId="4" fillId="0" borderId="0" xfId="1" applyNumberFormat="1" applyFont="1" applyBorder="1"/>
    <xf numFmtId="0" fontId="4" fillId="0" borderId="0" xfId="1" applyFont="1" applyBorder="1" applyAlignment="1">
      <alignment horizontal="right"/>
    </xf>
    <xf numFmtId="0" fontId="4" fillId="0" borderId="0" xfId="1" applyFont="1" applyBorder="1" applyAlignment="1">
      <alignment horizontal="center"/>
    </xf>
    <xf numFmtId="0" fontId="4" fillId="0" borderId="0" xfId="1" applyNumberFormat="1" applyFont="1" applyBorder="1" applyAlignment="1">
      <alignment horizontal="right"/>
    </xf>
    <xf numFmtId="0" fontId="4" fillId="0" borderId="0" xfId="1" applyNumberFormat="1" applyFont="1" applyBorder="1" applyAlignment="1">
      <alignment horizontal="center"/>
    </xf>
    <xf numFmtId="0" fontId="4" fillId="2" borderId="0" xfId="1" applyFont="1" applyFill="1" applyBorder="1"/>
    <xf numFmtId="1" fontId="4" fillId="3" borderId="0" xfId="1" applyNumberFormat="1" applyFont="1" applyFill="1" applyBorder="1"/>
    <xf numFmtId="164" fontId="4" fillId="4" borderId="0" xfId="1" applyNumberFormat="1" applyFont="1" applyFill="1" applyBorder="1"/>
    <xf numFmtId="49" fontId="0" fillId="0" borderId="0" xfId="0" applyNumberFormat="1"/>
    <xf numFmtId="164" fontId="0" fillId="0" borderId="1" xfId="0" applyNumberFormat="1" applyBorder="1"/>
    <xf numFmtId="0" fontId="0" fillId="0" borderId="2" xfId="0" applyNumberFormat="1" applyBorder="1"/>
    <xf numFmtId="164" fontId="0" fillId="0" borderId="3" xfId="0" applyNumberFormat="1" applyBorder="1"/>
    <xf numFmtId="0" fontId="0" fillId="0" borderId="4" xfId="0" applyNumberFormat="1" applyBorder="1"/>
    <xf numFmtId="164" fontId="0" fillId="0" borderId="5" xfId="0" applyNumberFormat="1" applyBorder="1"/>
    <xf numFmtId="0" fontId="0" fillId="0" borderId="6" xfId="0" applyNumberFormat="1" applyBorder="1"/>
    <xf numFmtId="0" fontId="6" fillId="0" borderId="0" xfId="0" applyFont="1"/>
    <xf numFmtId="0" fontId="0" fillId="0" borderId="0" xfId="0" applyNumberFormat="1"/>
    <xf numFmtId="0" fontId="7" fillId="0" borderId="0" xfId="0" applyFont="1"/>
    <xf numFmtId="0" fontId="0" fillId="0" borderId="0" xfId="0" applyAlignment="1">
      <alignment horizontal="right" textRotation="90"/>
    </xf>
    <xf numFmtId="0" fontId="0" fillId="5" borderId="0" xfId="0" applyFill="1" applyAlignment="1">
      <alignment horizontal="right" textRotation="90"/>
    </xf>
    <xf numFmtId="0" fontId="4" fillId="0" borderId="7" xfId="1" applyFont="1" applyBorder="1"/>
    <xf numFmtId="0" fontId="4" fillId="0" borderId="8" xfId="1" applyFont="1" applyBorder="1"/>
    <xf numFmtId="0" fontId="4" fillId="0" borderId="9" xfId="1" applyFont="1" applyBorder="1"/>
    <xf numFmtId="0" fontId="4" fillId="0" borderId="10" xfId="1" applyFont="1" applyBorder="1" applyAlignment="1">
      <alignment horizontal="right"/>
    </xf>
    <xf numFmtId="0" fontId="4" fillId="0" borderId="11" xfId="1" applyFont="1" applyBorder="1" applyAlignment="1">
      <alignment horizontal="right"/>
    </xf>
    <xf numFmtId="0" fontId="4" fillId="0" borderId="10" xfId="1" applyFont="1" applyBorder="1"/>
    <xf numFmtId="0" fontId="4" fillId="2" borderId="11" xfId="1" applyFont="1" applyFill="1" applyBorder="1"/>
    <xf numFmtId="0" fontId="4" fillId="0" borderId="12" xfId="1" applyFont="1" applyBorder="1"/>
    <xf numFmtId="0" fontId="4" fillId="0" borderId="13" xfId="1" applyNumberFormat="1" applyFont="1" applyBorder="1"/>
    <xf numFmtId="0" fontId="4" fillId="0" borderId="13" xfId="1" applyFont="1" applyBorder="1" applyAlignment="1">
      <alignment horizontal="center"/>
    </xf>
    <xf numFmtId="0" fontId="4" fillId="2" borderId="14" xfId="1" applyFont="1" applyFill="1" applyBorder="1"/>
    <xf numFmtId="0" fontId="4" fillId="0" borderId="11" xfId="1" applyFont="1" applyBorder="1"/>
    <xf numFmtId="0" fontId="4" fillId="0" borderId="14" xfId="1" applyFont="1" applyBorder="1"/>
    <xf numFmtId="0" fontId="9" fillId="0" borderId="0" xfId="0" applyFont="1"/>
    <xf numFmtId="0" fontId="10" fillId="0" borderId="0" xfId="0" applyFont="1"/>
    <xf numFmtId="165" fontId="9" fillId="0" borderId="7" xfId="0" applyNumberFormat="1" applyFont="1" applyBorder="1"/>
    <xf numFmtId="165" fontId="9" fillId="0" borderId="8" xfId="0" applyNumberFormat="1" applyFont="1" applyBorder="1"/>
    <xf numFmtId="165" fontId="9" fillId="0" borderId="9" xfId="0" applyNumberFormat="1" applyFont="1" applyBorder="1"/>
    <xf numFmtId="165" fontId="9" fillId="0" borderId="10" xfId="0" applyNumberFormat="1" applyFont="1" applyBorder="1"/>
    <xf numFmtId="165" fontId="9" fillId="0" borderId="0" xfId="0" applyNumberFormat="1" applyFont="1" applyBorder="1"/>
    <xf numFmtId="165" fontId="9" fillId="0" borderId="11" xfId="0" applyNumberFormat="1" applyFont="1" applyBorder="1"/>
    <xf numFmtId="165" fontId="9" fillId="0" borderId="12" xfId="0" applyNumberFormat="1" applyFont="1" applyBorder="1"/>
    <xf numFmtId="165" fontId="9" fillId="0" borderId="13" xfId="0" applyNumberFormat="1" applyFont="1" applyBorder="1"/>
    <xf numFmtId="165" fontId="9" fillId="0" borderId="14" xfId="0" applyNumberFormat="1" applyFont="1" applyBorder="1"/>
    <xf numFmtId="0" fontId="0" fillId="7" borderId="0" xfId="0" applyFill="1"/>
    <xf numFmtId="0" fontId="0" fillId="7" borderId="7" xfId="0" applyFill="1" applyBorder="1"/>
    <xf numFmtId="0" fontId="0" fillId="7" borderId="8" xfId="0" applyFill="1" applyBorder="1"/>
    <xf numFmtId="0" fontId="0" fillId="7" borderId="9" xfId="0" applyFill="1" applyBorder="1"/>
    <xf numFmtId="0" fontId="0" fillId="7" borderId="10" xfId="0" applyFill="1" applyBorder="1"/>
    <xf numFmtId="0" fontId="0" fillId="7" borderId="0" xfId="0" applyFill="1" applyBorder="1"/>
    <xf numFmtId="0" fontId="0" fillId="7" borderId="11" xfId="0" applyFill="1" applyBorder="1"/>
    <xf numFmtId="0" fontId="10" fillId="7" borderId="0" xfId="0" applyFont="1" applyFill="1" applyBorder="1"/>
    <xf numFmtId="0" fontId="10" fillId="7" borderId="0" xfId="0" applyFont="1" applyFill="1" applyBorder="1" applyAlignment="1">
      <alignment horizontal="left"/>
    </xf>
    <xf numFmtId="0" fontId="0" fillId="7" borderId="12" xfId="0" applyFill="1" applyBorder="1"/>
    <xf numFmtId="0" fontId="0" fillId="7" borderId="13" xfId="0" applyFill="1" applyBorder="1"/>
    <xf numFmtId="0" fontId="0" fillId="7" borderId="14" xfId="0" applyFill="1" applyBorder="1"/>
    <xf numFmtId="0" fontId="10" fillId="0" borderId="0" xfId="0" applyFont="1" applyAlignment="1">
      <alignment horizontal="center"/>
    </xf>
    <xf numFmtId="0" fontId="3" fillId="6" borderId="0" xfId="1" applyFont="1" applyFill="1" applyBorder="1" applyAlignment="1">
      <alignment horizontal="center"/>
    </xf>
    <xf numFmtId="0" fontId="4" fillId="8" borderId="0" xfId="1" applyFont="1" applyFill="1" applyBorder="1"/>
  </cellXfs>
  <cellStyles count="3">
    <cellStyle name="Hyperlink" xfId="2" builtinId="8"/>
    <cellStyle name="Normal" xfId="0" builtinId="0" customBuiltin="1"/>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STS_1!$K$1</c:f>
          <c:strCache>
            <c:ptCount val="1"/>
            <c:pt idx="0">
              <c:v>Sensitivity of Arcs_at_capacity to Common arc capacity</c:v>
            </c:pt>
          </c:strCache>
        </c:strRef>
      </c:tx>
      <c:overlay val="0"/>
      <c:txPr>
        <a:bodyPr/>
        <a:lstStyle/>
        <a:p>
          <a:pPr>
            <a:defRPr sz="1200"/>
          </a:pPr>
          <a:endParaRPr lang="en-US"/>
        </a:p>
      </c:txPr>
    </c:title>
    <c:autoTitleDeleted val="0"/>
    <c:plotArea>
      <c:layout/>
      <c:lineChart>
        <c:grouping val="standard"/>
        <c:varyColors val="0"/>
        <c:ser>
          <c:idx val="0"/>
          <c:order val="0"/>
          <c:cat>
            <c:numRef>
              <c:f>STS_1!$A$5:$A$11</c:f>
              <c:numCache>
                <c:formatCode>General</c:formatCode>
                <c:ptCount val="7"/>
                <c:pt idx="0">
                  <c:v>150</c:v>
                </c:pt>
                <c:pt idx="1">
                  <c:v>175</c:v>
                </c:pt>
                <c:pt idx="2">
                  <c:v>200</c:v>
                </c:pt>
                <c:pt idx="3">
                  <c:v>225</c:v>
                </c:pt>
                <c:pt idx="4">
                  <c:v>250</c:v>
                </c:pt>
                <c:pt idx="5">
                  <c:v>275</c:v>
                </c:pt>
                <c:pt idx="6">
                  <c:v>300</c:v>
                </c:pt>
              </c:numCache>
            </c:numRef>
          </c:cat>
          <c:val>
            <c:numRef>
              <c:f>STS_1!$K$5:$K$11</c:f>
              <c:numCache>
                <c:formatCode>General</c:formatCode>
                <c:ptCount val="7"/>
                <c:pt idx="0">
                  <c:v>5</c:v>
                </c:pt>
                <c:pt idx="1">
                  <c:v>6</c:v>
                </c:pt>
                <c:pt idx="2">
                  <c:v>3</c:v>
                </c:pt>
                <c:pt idx="3">
                  <c:v>3</c:v>
                </c:pt>
                <c:pt idx="4">
                  <c:v>3</c:v>
                </c:pt>
                <c:pt idx="5">
                  <c:v>3</c:v>
                </c:pt>
                <c:pt idx="6">
                  <c:v>2</c:v>
                </c:pt>
              </c:numCache>
            </c:numRef>
          </c:val>
          <c:smooth val="0"/>
          <c:extLst>
            <c:ext xmlns:c16="http://schemas.microsoft.com/office/drawing/2014/chart" uri="{C3380CC4-5D6E-409C-BE32-E72D297353CC}">
              <c16:uniqueId val="{00000000-0215-4756-B0EC-6D0DD152765B}"/>
            </c:ext>
          </c:extLst>
        </c:ser>
        <c:dLbls>
          <c:showLegendKey val="0"/>
          <c:showVal val="0"/>
          <c:showCatName val="0"/>
          <c:showSerName val="0"/>
          <c:showPercent val="0"/>
          <c:showBubbleSize val="0"/>
        </c:dLbls>
        <c:marker val="1"/>
        <c:smooth val="0"/>
        <c:axId val="758722304"/>
        <c:axId val="758721520"/>
      </c:lineChart>
      <c:catAx>
        <c:axId val="758722304"/>
        <c:scaling>
          <c:orientation val="minMax"/>
        </c:scaling>
        <c:delete val="0"/>
        <c:axPos val="b"/>
        <c:title>
          <c:tx>
            <c:rich>
              <a:bodyPr/>
              <a:lstStyle/>
              <a:p>
                <a:pPr>
                  <a:defRPr/>
                </a:pPr>
                <a:r>
                  <a:rPr lang="en-US"/>
                  <a:t>Common arc capacity ($B$4)</a:t>
                </a:r>
              </a:p>
            </c:rich>
          </c:tx>
          <c:overlay val="0"/>
        </c:title>
        <c:numFmt formatCode="General" sourceLinked="1"/>
        <c:majorTickMark val="out"/>
        <c:minorTickMark val="none"/>
        <c:tickLblPos val="nextTo"/>
        <c:crossAx val="758721520"/>
        <c:crosses val="autoZero"/>
        <c:auto val="1"/>
        <c:lblAlgn val="ctr"/>
        <c:lblOffset val="100"/>
        <c:noMultiLvlLbl val="0"/>
      </c:catAx>
      <c:valAx>
        <c:axId val="758721520"/>
        <c:scaling>
          <c:orientation val="minMax"/>
        </c:scaling>
        <c:delete val="0"/>
        <c:axPos val="l"/>
        <c:majorGridlines/>
        <c:numFmt formatCode="General" sourceLinked="1"/>
        <c:majorTickMark val="out"/>
        <c:minorTickMark val="none"/>
        <c:tickLblPos val="nextTo"/>
        <c:crossAx val="758722304"/>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323850</xdr:colOff>
      <xdr:row>0</xdr:row>
      <xdr:rowOff>123825</xdr:rowOff>
    </xdr:from>
    <xdr:to>
      <xdr:col>18</xdr:col>
      <xdr:colOff>495300</xdr:colOff>
      <xdr:row>32</xdr:row>
      <xdr:rowOff>95250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23850" y="123825"/>
          <a:ext cx="11144250" cy="6067425"/>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Logistics Models are similar to Transportation Models except for:</a:t>
          </a:r>
        </a:p>
        <a:p>
          <a:endParaRPr lang="en-US" sz="1400" b="1"/>
        </a:p>
        <a:p>
          <a:r>
            <a:rPr lang="en-US" sz="1400" b="1"/>
            <a:t>1.  Arcs have capacities</a:t>
          </a:r>
        </a:p>
        <a:p>
          <a:endParaRPr lang="en-US" sz="1400" b="1"/>
        </a:p>
        <a:p>
          <a:r>
            <a:rPr lang="en-US" sz="1400" b="1"/>
            <a:t>2. In</a:t>
          </a:r>
          <a:r>
            <a:rPr lang="en-US" sz="1400" b="1" baseline="0"/>
            <a:t> Flows and Out Flows can be associated with any node (we have two-way traffic)</a:t>
          </a:r>
        </a:p>
        <a:p>
          <a:endParaRPr lang="en-US" sz="1400" b="1" baseline="0"/>
        </a:p>
        <a:p>
          <a:r>
            <a:rPr lang="en-US" sz="1400" b="1" u="sng" baseline="0"/>
            <a:t>We have three types of Nodes:</a:t>
          </a:r>
        </a:p>
        <a:p>
          <a:endParaRPr lang="en-US" sz="1400" b="1" baseline="0"/>
        </a:p>
        <a:p>
          <a:r>
            <a:rPr lang="en-US" sz="1400" b="1" baseline="0"/>
            <a:t>1: Origins - this is where supply begins (they have Capacities)</a:t>
          </a:r>
        </a:p>
        <a:p>
          <a:endParaRPr lang="en-US" sz="1400" b="1" baseline="0"/>
        </a:p>
        <a:p>
          <a:r>
            <a:rPr lang="en-US" sz="1400" b="1" baseline="0"/>
            <a:t>2: Destinations -this is the opposite of Origins (they have demands)</a:t>
          </a:r>
        </a:p>
        <a:p>
          <a:endParaRPr lang="en-US" sz="1400" b="1" baseline="0"/>
        </a:p>
        <a:p>
          <a:r>
            <a:rPr lang="en-US" sz="1400" b="1" baseline="0"/>
            <a:t>3: Trans-shipment Terminals or Warehouses (This is where goods simply pass through)</a:t>
          </a:r>
        </a:p>
        <a:p>
          <a:endParaRPr lang="en-US" sz="1400" b="1" baseline="0"/>
        </a:p>
        <a:p>
          <a:endParaRPr lang="en-US" sz="1400" b="1" baseline="0"/>
        </a:p>
        <a:p>
          <a:r>
            <a:rPr lang="en-US" sz="1400" b="1" baseline="0"/>
            <a:t>The best way to analyz these types of problems is in terms of Net Inflows and Net Out FLows</a:t>
          </a:r>
        </a:p>
        <a:p>
          <a:endParaRPr lang="en-US" sz="1400" b="1" baseline="0"/>
        </a:p>
        <a:p>
          <a:r>
            <a:rPr lang="en-US" sz="1400" b="1" baseline="0"/>
            <a:t>Net Inflow (of any node) = Total Inflow - Total Out Flow</a:t>
          </a:r>
        </a:p>
        <a:p>
          <a:endParaRPr lang="en-US" sz="1400" b="1" baseline="0"/>
        </a:p>
        <a:p>
          <a:r>
            <a:rPr lang="en-US" sz="1400" b="1" baseline="0"/>
            <a:t>Net Out Flow = Total Out Flow - Total In Flow</a:t>
          </a:r>
        </a:p>
        <a:p>
          <a:endParaRPr lang="en-US" sz="1400" b="1" baseline="0"/>
        </a:p>
        <a:p>
          <a:r>
            <a:rPr lang="en-US" sz="1400" b="1" baseline="0"/>
            <a:t>Origins have positive Out Flows. This means Net Out Flows &lt; = Capacity</a:t>
          </a:r>
        </a:p>
        <a:p>
          <a:endParaRPr lang="en-US" sz="1400" b="1" baseline="0"/>
        </a:p>
        <a:p>
          <a:r>
            <a:rPr lang="en-US" sz="1400" b="1" baseline="0"/>
            <a:t>Destinations have positive In Flows. This means Net Inflows &gt; = Demand</a:t>
          </a:r>
        </a:p>
        <a:p>
          <a:endParaRPr lang="en-US" sz="1400" b="1" baseline="0"/>
        </a:p>
        <a:p>
          <a:r>
            <a:rPr lang="en-US" sz="1400" b="1" baseline="0"/>
            <a:t>Trans-shipment Terminals (warehouses) have Net Inflow - Net Out Flow = Zero</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276225</xdr:colOff>
      <xdr:row>1</xdr:row>
      <xdr:rowOff>38099</xdr:rowOff>
    </xdr:from>
    <xdr:to>
      <xdr:col>13</xdr:col>
      <xdr:colOff>142875</xdr:colOff>
      <xdr:row>23</xdr:row>
      <xdr:rowOff>85725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76225" y="228599"/>
          <a:ext cx="7791450" cy="4695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Rebrand Company produces a tomato product  at three  plants. This product can be shipped directly to the company' s two customers or it can first be shipped to the company' s two warehouses and then to the customers. Figure below is a Rebrand network representation. Nodes 1, 2, and 3 represent the plants (these are the origins, denoted by S for supplier), nodes 4 and 5 represent the  warehouses  (these are the transshipment points, denoted by T), and nodes 6 and 7 represent the customers (these are the destinations, denoted by D). Note that some shipments are allowed among plants, among warehouses, and among customers. Also, some arcs have arrows on both ends. This means that flow is allowed in either direction.</a:t>
          </a:r>
        </a:p>
        <a:p>
          <a:r>
            <a:rPr lang="en-US" sz="1400" b="1">
              <a:solidFill>
                <a:schemeClr val="dk1"/>
              </a:solidFill>
              <a:effectLst/>
              <a:latin typeface="+mn-lt"/>
              <a:ea typeface="+mn-ea"/>
              <a:cs typeface="+mn-cs"/>
            </a:rPr>
            <a:t> </a:t>
          </a:r>
        </a:p>
        <a:p>
          <a:r>
            <a:rPr lang="en-US" sz="1400" b="1">
              <a:solidFill>
                <a:schemeClr val="dk1"/>
              </a:solidFill>
              <a:effectLst/>
              <a:latin typeface="+mn-lt"/>
              <a:ea typeface="+mn-ea"/>
              <a:cs typeface="+mn-cs"/>
            </a:rPr>
            <a:t>The cost of producing the product is the same at each plant, so Rebrand is concerned with minimizing the total shipping cost incurred in meeting customer demands. The production capacity of each plant (in tons per year) and the demand of each customer are shown in the figure. For example, plant 1 (node l ) has a capacity of  200, and customer 1 (node 6) has a demand of 400. </a:t>
          </a:r>
          <a:r>
            <a:rPr lang="en-US" sz="1400" b="1" u="sng">
              <a:solidFill>
                <a:schemeClr val="dk1"/>
              </a:solidFill>
              <a:effectLst/>
              <a:latin typeface="+mn-lt"/>
              <a:ea typeface="+mn-ea"/>
              <a:cs typeface="+mn-cs"/>
            </a:rPr>
            <a:t>In addition, the cost (in thousands of dollars) </a:t>
          </a:r>
          <a:r>
            <a:rPr lang="en-US" sz="1400" b="1">
              <a:solidFill>
                <a:schemeClr val="dk1"/>
              </a:solidFill>
              <a:effectLst/>
              <a:latin typeface="+mn-lt"/>
              <a:ea typeface="+mn-ea"/>
              <a:cs typeface="+mn-cs"/>
            </a:rPr>
            <a:t>of shipping a ton of the product between each pair of  locations is listed in the Table, where  a blank indicates that Rebrand cannot ship along that arc. We also assume that at most 200 tons of the product can be shipped between any two nodes. Redbrand wants to determine a minimum-cost shipping schedule.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0</xdr:row>
      <xdr:rowOff>66675</xdr:rowOff>
    </xdr:from>
    <xdr:to>
      <xdr:col>18</xdr:col>
      <xdr:colOff>238125</xdr:colOff>
      <xdr:row>5</xdr:row>
      <xdr:rowOff>180975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200275" y="66675"/>
          <a:ext cx="901065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t>Network Representaion of Logistics</a:t>
          </a:r>
          <a:r>
            <a:rPr lang="en-US" sz="3200" b="1" baseline="0"/>
            <a:t> Model</a:t>
          </a:r>
          <a:endParaRPr lang="en-US" sz="3200" b="1"/>
        </a:p>
      </xdr:txBody>
    </xdr:sp>
    <xdr:clientData/>
  </xdr:twoCellAnchor>
  <xdr:twoCellAnchor>
    <xdr:from>
      <xdr:col>7</xdr:col>
      <xdr:colOff>161372</xdr:colOff>
      <xdr:row>16</xdr:row>
      <xdr:rowOff>178002</xdr:rowOff>
    </xdr:from>
    <xdr:to>
      <xdr:col>7</xdr:col>
      <xdr:colOff>186802</xdr:colOff>
      <xdr:row>19</xdr:row>
      <xdr:rowOff>182575</xdr:rowOff>
    </xdr:to>
    <xdr:cxnSp macro="">
      <xdr:nvCxnSpPr>
        <xdr:cNvPr id="3" name="Straight Arrow Connector 2">
          <a:extLst>
            <a:ext uri="{FF2B5EF4-FFF2-40B4-BE49-F238E27FC236}">
              <a16:creationId xmlns:a16="http://schemas.microsoft.com/office/drawing/2014/main" id="{00000000-0008-0000-0200-000003000000}"/>
            </a:ext>
          </a:extLst>
        </xdr:cNvPr>
        <xdr:cNvCxnSpPr>
          <a:stCxn id="23" idx="5"/>
          <a:endCxn id="21" idx="1"/>
        </xdr:cNvCxnSpPr>
      </xdr:nvCxnSpPr>
      <xdr:spPr>
        <a:xfrm>
          <a:off x="4687190" y="3133638"/>
          <a:ext cx="25430" cy="558755"/>
        </a:xfrm>
        <a:prstGeom prst="straightConnector1">
          <a:avLst/>
        </a:prstGeom>
        <a:ln w="254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374188</xdr:colOff>
      <xdr:row>14</xdr:row>
      <xdr:rowOff>57375</xdr:rowOff>
    </xdr:from>
    <xdr:to>
      <xdr:col>17</xdr:col>
      <xdr:colOff>642276</xdr:colOff>
      <xdr:row>22</xdr:row>
      <xdr:rowOff>27724</xdr:rowOff>
    </xdr:to>
    <xdr:cxnSp macro="">
      <xdr:nvCxnSpPr>
        <xdr:cNvPr id="4" name="Straight Arrow Connector 3">
          <a:extLst>
            <a:ext uri="{FF2B5EF4-FFF2-40B4-BE49-F238E27FC236}">
              <a16:creationId xmlns:a16="http://schemas.microsoft.com/office/drawing/2014/main" id="{00000000-0008-0000-0200-000004000000}"/>
            </a:ext>
          </a:extLst>
        </xdr:cNvPr>
        <xdr:cNvCxnSpPr>
          <a:stCxn id="23" idx="6"/>
          <a:endCxn id="25" idx="1"/>
        </xdr:cNvCxnSpPr>
      </xdr:nvCxnSpPr>
      <xdr:spPr>
        <a:xfrm>
          <a:off x="4900006" y="2643557"/>
          <a:ext cx="6733543" cy="144816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133349</xdr:colOff>
      <xdr:row>6</xdr:row>
      <xdr:rowOff>57150</xdr:rowOff>
    </xdr:from>
    <xdr:to>
      <xdr:col>20</xdr:col>
      <xdr:colOff>304801</xdr:colOff>
      <xdr:row>35</xdr:row>
      <xdr:rowOff>28575</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3366076" y="1165514"/>
          <a:ext cx="9869634" cy="5328516"/>
          <a:chOff x="3181349" y="1200150"/>
          <a:chExt cx="9315452" cy="5495925"/>
        </a:xfrm>
      </xdr:grpSpPr>
      <xdr:cxnSp macro="">
        <xdr:nvCxnSpPr>
          <xdr:cNvPr id="6" name="Straight Arrow Connector 5">
            <a:extLst>
              <a:ext uri="{FF2B5EF4-FFF2-40B4-BE49-F238E27FC236}">
                <a16:creationId xmlns:a16="http://schemas.microsoft.com/office/drawing/2014/main" id="{00000000-0008-0000-0200-000006000000}"/>
              </a:ext>
            </a:extLst>
          </xdr:cNvPr>
          <xdr:cNvCxnSpPr>
            <a:endCxn id="25" idx="3"/>
          </xdr:cNvCxnSpPr>
        </xdr:nvCxnSpPr>
        <xdr:spPr>
          <a:xfrm flipV="1">
            <a:off x="9458325" y="5269898"/>
            <a:ext cx="1526277" cy="77847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7" name="Group 6">
            <a:extLst>
              <a:ext uri="{FF2B5EF4-FFF2-40B4-BE49-F238E27FC236}">
                <a16:creationId xmlns:a16="http://schemas.microsoft.com/office/drawing/2014/main" id="{00000000-0008-0000-0200-000007000000}"/>
              </a:ext>
            </a:extLst>
          </xdr:cNvPr>
          <xdr:cNvGrpSpPr/>
        </xdr:nvGrpSpPr>
        <xdr:grpSpPr>
          <a:xfrm>
            <a:off x="3181349" y="1200150"/>
            <a:ext cx="9315452" cy="5495925"/>
            <a:chOff x="3181349" y="1200150"/>
            <a:chExt cx="9315452" cy="5495925"/>
          </a:xfrm>
        </xdr:grpSpPr>
        <xdr:cxnSp macro="">
          <xdr:nvCxnSpPr>
            <xdr:cNvPr id="8" name="Straight Arrow Connector 7">
              <a:extLst>
                <a:ext uri="{FF2B5EF4-FFF2-40B4-BE49-F238E27FC236}">
                  <a16:creationId xmlns:a16="http://schemas.microsoft.com/office/drawing/2014/main" id="{00000000-0008-0000-0200-000008000000}"/>
                </a:ext>
              </a:extLst>
            </xdr:cNvPr>
            <xdr:cNvCxnSpPr>
              <a:stCxn id="23" idx="4"/>
              <a:endCxn id="22" idx="0"/>
            </xdr:cNvCxnSpPr>
          </xdr:nvCxnSpPr>
          <xdr:spPr>
            <a:xfrm flipH="1">
              <a:off x="3867149" y="3439483"/>
              <a:ext cx="76200" cy="1865942"/>
            </a:xfrm>
            <a:prstGeom prst="straightConnector1">
              <a:avLst/>
            </a:prstGeom>
            <a:ln w="25400">
              <a:headEnd type="triangle"/>
              <a:tailEnd type="triangle"/>
            </a:ln>
          </xdr:spPr>
          <xdr:style>
            <a:lnRef idx="1">
              <a:schemeClr val="accent1"/>
            </a:lnRef>
            <a:fillRef idx="0">
              <a:schemeClr val="accent1"/>
            </a:fillRef>
            <a:effectRef idx="0">
              <a:schemeClr val="accent1"/>
            </a:effectRef>
            <a:fontRef idx="minor">
              <a:schemeClr val="tx1"/>
            </a:fontRef>
          </xdr:style>
        </xdr:cxnSp>
        <xdr:grpSp>
          <xdr:nvGrpSpPr>
            <xdr:cNvPr id="9" name="Group 8">
              <a:extLst>
                <a:ext uri="{FF2B5EF4-FFF2-40B4-BE49-F238E27FC236}">
                  <a16:creationId xmlns:a16="http://schemas.microsoft.com/office/drawing/2014/main" id="{00000000-0008-0000-0200-000009000000}"/>
                </a:ext>
              </a:extLst>
            </xdr:cNvPr>
            <xdr:cNvGrpSpPr/>
          </xdr:nvGrpSpPr>
          <xdr:grpSpPr>
            <a:xfrm>
              <a:off x="3181349" y="1200150"/>
              <a:ext cx="9315452" cy="5495925"/>
              <a:chOff x="3181349" y="1200150"/>
              <a:chExt cx="9315452" cy="5495925"/>
            </a:xfrm>
          </xdr:grpSpPr>
          <xdr:cxnSp macro="">
            <xdr:nvCxnSpPr>
              <xdr:cNvPr id="10" name="Straight Arrow Connector 9">
                <a:extLst>
                  <a:ext uri="{FF2B5EF4-FFF2-40B4-BE49-F238E27FC236}">
                    <a16:creationId xmlns:a16="http://schemas.microsoft.com/office/drawing/2014/main" id="{00000000-0008-0000-0200-00000A000000}"/>
                  </a:ext>
                </a:extLst>
              </xdr:cNvPr>
              <xdr:cNvCxnSpPr>
                <a:stCxn id="22" idx="7"/>
                <a:endCxn id="21" idx="3"/>
              </xdr:cNvCxnSpPr>
            </xdr:nvCxnSpPr>
            <xdr:spPr>
              <a:xfrm flipV="1">
                <a:off x="4352083" y="4708933"/>
                <a:ext cx="100201" cy="800148"/>
              </a:xfrm>
              <a:prstGeom prst="straightConnector1">
                <a:avLst/>
              </a:prstGeom>
              <a:ln w="25400">
                <a:headEnd type="triangle"/>
                <a:tailEnd type="triangle"/>
              </a:ln>
            </xdr:spPr>
            <xdr:style>
              <a:lnRef idx="1">
                <a:schemeClr val="accent1"/>
              </a:lnRef>
              <a:fillRef idx="0">
                <a:schemeClr val="accent1"/>
              </a:fillRef>
              <a:effectRef idx="0">
                <a:schemeClr val="accent1"/>
              </a:effectRef>
              <a:fontRef idx="minor">
                <a:schemeClr val="tx1"/>
              </a:fontRef>
            </xdr:style>
          </xdr:cxnSp>
          <xdr:grpSp>
            <xdr:nvGrpSpPr>
              <xdr:cNvPr id="11" name="Group 10">
                <a:extLst>
                  <a:ext uri="{FF2B5EF4-FFF2-40B4-BE49-F238E27FC236}">
                    <a16:creationId xmlns:a16="http://schemas.microsoft.com/office/drawing/2014/main" id="{00000000-0008-0000-0200-00000B000000}"/>
                  </a:ext>
                </a:extLst>
              </xdr:cNvPr>
              <xdr:cNvGrpSpPr/>
            </xdr:nvGrpSpPr>
            <xdr:grpSpPr>
              <a:xfrm>
                <a:off x="3181349" y="1200150"/>
                <a:ext cx="9315452" cy="5495925"/>
                <a:chOff x="3181349" y="1200150"/>
                <a:chExt cx="9315452" cy="5495925"/>
              </a:xfrm>
            </xdr:grpSpPr>
            <xdr:cxnSp macro="">
              <xdr:nvCxnSpPr>
                <xdr:cNvPr id="12" name="Straight Arrow Connector 11">
                  <a:extLst>
                    <a:ext uri="{FF2B5EF4-FFF2-40B4-BE49-F238E27FC236}">
                      <a16:creationId xmlns:a16="http://schemas.microsoft.com/office/drawing/2014/main" id="{00000000-0008-0000-0200-00000C000000}"/>
                    </a:ext>
                  </a:extLst>
                </xdr:cNvPr>
                <xdr:cNvCxnSpPr>
                  <a:stCxn id="25" idx="0"/>
                  <a:endCxn id="20" idx="4"/>
                </xdr:cNvCxnSpPr>
              </xdr:nvCxnSpPr>
              <xdr:spPr>
                <a:xfrm flipH="1" flipV="1">
                  <a:off x="11534774" y="3286125"/>
                  <a:ext cx="76202" cy="714375"/>
                </a:xfrm>
                <a:prstGeom prst="straightConnector1">
                  <a:avLst/>
                </a:prstGeom>
                <a:ln w="25400">
                  <a:headEnd type="triangle"/>
                  <a:tailEnd type="triangle"/>
                </a:ln>
              </xdr:spPr>
              <xdr:style>
                <a:lnRef idx="1">
                  <a:schemeClr val="accent1"/>
                </a:lnRef>
                <a:fillRef idx="0">
                  <a:schemeClr val="accent1"/>
                </a:fillRef>
                <a:effectRef idx="0">
                  <a:schemeClr val="accent1"/>
                </a:effectRef>
                <a:fontRef idx="minor">
                  <a:schemeClr val="tx1"/>
                </a:fontRef>
              </xdr:style>
            </xdr:cxnSp>
            <xdr:grpSp>
              <xdr:nvGrpSpPr>
                <xdr:cNvPr id="13" name="Group 12">
                  <a:extLst>
                    <a:ext uri="{FF2B5EF4-FFF2-40B4-BE49-F238E27FC236}">
                      <a16:creationId xmlns:a16="http://schemas.microsoft.com/office/drawing/2014/main" id="{00000000-0008-0000-0200-00000D000000}"/>
                    </a:ext>
                  </a:extLst>
                </xdr:cNvPr>
                <xdr:cNvGrpSpPr/>
              </xdr:nvGrpSpPr>
              <xdr:grpSpPr>
                <a:xfrm>
                  <a:off x="3181349" y="1200150"/>
                  <a:ext cx="9315452" cy="5495925"/>
                  <a:chOff x="3181349" y="1200150"/>
                  <a:chExt cx="9315452" cy="5495925"/>
                </a:xfrm>
              </xdr:grpSpPr>
              <xdr:cxnSp macro="">
                <xdr:nvCxnSpPr>
                  <xdr:cNvPr id="14" name="Straight Arrow Connector 13">
                    <a:extLst>
                      <a:ext uri="{FF2B5EF4-FFF2-40B4-BE49-F238E27FC236}">
                        <a16:creationId xmlns:a16="http://schemas.microsoft.com/office/drawing/2014/main" id="{00000000-0008-0000-0200-00000E000000}"/>
                      </a:ext>
                    </a:extLst>
                  </xdr:cNvPr>
                  <xdr:cNvCxnSpPr>
                    <a:stCxn id="22" idx="6"/>
                  </xdr:cNvCxnSpPr>
                </xdr:nvCxnSpPr>
                <xdr:spPr>
                  <a:xfrm flipV="1">
                    <a:off x="4552949" y="2047878"/>
                    <a:ext cx="3248026" cy="395287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15" name="Group 14">
                    <a:extLst>
                      <a:ext uri="{FF2B5EF4-FFF2-40B4-BE49-F238E27FC236}">
                        <a16:creationId xmlns:a16="http://schemas.microsoft.com/office/drawing/2014/main" id="{00000000-0008-0000-0200-00000F000000}"/>
                      </a:ext>
                    </a:extLst>
                  </xdr:cNvPr>
                  <xdr:cNvGrpSpPr/>
                </xdr:nvGrpSpPr>
                <xdr:grpSpPr>
                  <a:xfrm>
                    <a:off x="3181349" y="1200150"/>
                    <a:ext cx="9315452" cy="5495925"/>
                    <a:chOff x="3181349" y="1200150"/>
                    <a:chExt cx="9315452" cy="5495925"/>
                  </a:xfrm>
                </xdr:grpSpPr>
                <xdr:grpSp>
                  <xdr:nvGrpSpPr>
                    <xdr:cNvPr id="16" name="Group 15">
                      <a:extLst>
                        <a:ext uri="{FF2B5EF4-FFF2-40B4-BE49-F238E27FC236}">
                          <a16:creationId xmlns:a16="http://schemas.microsoft.com/office/drawing/2014/main" id="{00000000-0008-0000-0200-000010000000}"/>
                        </a:ext>
                      </a:extLst>
                    </xdr:cNvPr>
                    <xdr:cNvGrpSpPr/>
                  </xdr:nvGrpSpPr>
                  <xdr:grpSpPr>
                    <a:xfrm>
                      <a:off x="3181349" y="1200150"/>
                      <a:ext cx="9315452" cy="5495925"/>
                      <a:chOff x="3181349" y="1200150"/>
                      <a:chExt cx="9315452" cy="5495925"/>
                    </a:xfrm>
                  </xdr:grpSpPr>
                  <xdr:sp macro="" textlink="">
                    <xdr:nvSpPr>
                      <xdr:cNvPr id="19" name="Oval 18">
                        <a:extLst>
                          <a:ext uri="{FF2B5EF4-FFF2-40B4-BE49-F238E27FC236}">
                            <a16:creationId xmlns:a16="http://schemas.microsoft.com/office/drawing/2014/main" id="{00000000-0008-0000-0200-000013000000}"/>
                          </a:ext>
                        </a:extLst>
                      </xdr:cNvPr>
                      <xdr:cNvSpPr/>
                    </xdr:nvSpPr>
                    <xdr:spPr>
                      <a:xfrm>
                        <a:off x="7086601" y="1200150"/>
                        <a:ext cx="2047874" cy="85725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Warehouse 1</a:t>
                        </a:r>
                      </a:p>
                      <a:p>
                        <a:pPr algn="l"/>
                        <a:r>
                          <a:rPr lang="en-US" sz="1600" b="1">
                            <a:solidFill>
                              <a:sysClr val="windowText" lastClr="000000"/>
                            </a:solidFill>
                          </a:rPr>
                          <a:t>Node 4, T=0</a:t>
                        </a:r>
                      </a:p>
                    </xdr:txBody>
                  </xdr:sp>
                  <xdr:sp macro="" textlink="">
                    <xdr:nvSpPr>
                      <xdr:cNvPr id="20" name="Oval 19">
                        <a:extLst>
                          <a:ext uri="{FF2B5EF4-FFF2-40B4-BE49-F238E27FC236}">
                            <a16:creationId xmlns:a16="http://schemas.microsoft.com/office/drawing/2014/main" id="{00000000-0008-0000-0200-000014000000}"/>
                          </a:ext>
                        </a:extLst>
                      </xdr:cNvPr>
                      <xdr:cNvSpPr/>
                    </xdr:nvSpPr>
                    <xdr:spPr>
                      <a:xfrm>
                        <a:off x="10648948" y="2133600"/>
                        <a:ext cx="1771651" cy="1152525"/>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Customer 1</a:t>
                        </a:r>
                      </a:p>
                      <a:p>
                        <a:pPr algn="l"/>
                        <a:r>
                          <a:rPr lang="en-US" sz="1600" b="1">
                            <a:solidFill>
                              <a:sysClr val="windowText" lastClr="000000"/>
                            </a:solidFill>
                          </a:rPr>
                          <a:t>Node 6</a:t>
                        </a:r>
                      </a:p>
                      <a:p>
                        <a:pPr algn="l"/>
                        <a:r>
                          <a:rPr lang="en-US" sz="1600" b="1">
                            <a:solidFill>
                              <a:sysClr val="windowText" lastClr="000000"/>
                            </a:solidFill>
                          </a:rPr>
                          <a:t>D=400</a:t>
                        </a:r>
                      </a:p>
                    </xdr:txBody>
                  </xdr:sp>
                  <xdr:sp macro="" textlink="">
                    <xdr:nvSpPr>
                      <xdr:cNvPr id="21" name="Oval 20">
                        <a:extLst>
                          <a:ext uri="{FF2B5EF4-FFF2-40B4-BE49-F238E27FC236}">
                            <a16:creationId xmlns:a16="http://schemas.microsoft.com/office/drawing/2014/main" id="{00000000-0008-0000-0200-000015000000}"/>
                          </a:ext>
                        </a:extLst>
                      </xdr:cNvPr>
                      <xdr:cNvSpPr/>
                    </xdr:nvSpPr>
                    <xdr:spPr>
                      <a:xfrm>
                        <a:off x="4229100" y="3619500"/>
                        <a:ext cx="1523999" cy="127635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Plant</a:t>
                        </a:r>
                        <a:r>
                          <a:rPr lang="en-US" sz="1600" b="1" baseline="0">
                            <a:solidFill>
                              <a:sysClr val="windowText" lastClr="000000"/>
                            </a:solidFill>
                          </a:rPr>
                          <a:t> 2</a:t>
                        </a:r>
                      </a:p>
                      <a:p>
                        <a:pPr algn="l"/>
                        <a:r>
                          <a:rPr lang="en-US" sz="1600" b="1" baseline="0">
                            <a:solidFill>
                              <a:sysClr val="windowText" lastClr="000000"/>
                            </a:solidFill>
                          </a:rPr>
                          <a:t>Node 2</a:t>
                        </a:r>
                      </a:p>
                      <a:p>
                        <a:pPr algn="l"/>
                        <a:r>
                          <a:rPr lang="en-US" sz="1600" b="1" baseline="0">
                            <a:solidFill>
                              <a:sysClr val="windowText" lastClr="000000"/>
                            </a:solidFill>
                          </a:rPr>
                          <a:t>S=300</a:t>
                        </a:r>
                        <a:endParaRPr lang="en-US" sz="1600" b="1">
                          <a:solidFill>
                            <a:sysClr val="windowText" lastClr="000000"/>
                          </a:solidFill>
                        </a:endParaRPr>
                      </a:p>
                    </xdr:txBody>
                  </xdr:sp>
                  <xdr:sp macro="" textlink="">
                    <xdr:nvSpPr>
                      <xdr:cNvPr id="22" name="Oval 21">
                        <a:extLst>
                          <a:ext uri="{FF2B5EF4-FFF2-40B4-BE49-F238E27FC236}">
                            <a16:creationId xmlns:a16="http://schemas.microsoft.com/office/drawing/2014/main" id="{00000000-0008-0000-0200-000016000000}"/>
                          </a:ext>
                        </a:extLst>
                      </xdr:cNvPr>
                      <xdr:cNvSpPr/>
                    </xdr:nvSpPr>
                    <xdr:spPr>
                      <a:xfrm>
                        <a:off x="3181349" y="5305425"/>
                        <a:ext cx="1371600" cy="139065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Plant</a:t>
                        </a:r>
                        <a:r>
                          <a:rPr lang="en-US" sz="1600" b="1" baseline="0">
                            <a:solidFill>
                              <a:sysClr val="windowText" lastClr="000000"/>
                            </a:solidFill>
                          </a:rPr>
                          <a:t> 3</a:t>
                        </a:r>
                      </a:p>
                      <a:p>
                        <a:pPr algn="l"/>
                        <a:r>
                          <a:rPr lang="en-US" sz="1600" b="1" baseline="0">
                            <a:solidFill>
                              <a:sysClr val="windowText" lastClr="000000"/>
                            </a:solidFill>
                          </a:rPr>
                          <a:t>Node 3</a:t>
                        </a:r>
                      </a:p>
                      <a:p>
                        <a:pPr algn="l"/>
                        <a:r>
                          <a:rPr lang="en-US" sz="1600" b="1" baseline="0">
                            <a:solidFill>
                              <a:sysClr val="windowText" lastClr="000000"/>
                            </a:solidFill>
                          </a:rPr>
                          <a:t>S =100</a:t>
                        </a:r>
                        <a:endParaRPr lang="en-US" sz="1600" b="1">
                          <a:solidFill>
                            <a:sysClr val="windowText" lastClr="000000"/>
                          </a:solidFill>
                        </a:endParaRPr>
                      </a:p>
                    </xdr:txBody>
                  </xdr:sp>
                  <xdr:sp macro="" textlink="">
                    <xdr:nvSpPr>
                      <xdr:cNvPr id="23" name="Oval 22">
                        <a:extLst>
                          <a:ext uri="{FF2B5EF4-FFF2-40B4-BE49-F238E27FC236}">
                            <a16:creationId xmlns:a16="http://schemas.microsoft.com/office/drawing/2014/main" id="{00000000-0008-0000-0200-000017000000}"/>
                          </a:ext>
                        </a:extLst>
                      </xdr:cNvPr>
                      <xdr:cNvSpPr/>
                    </xdr:nvSpPr>
                    <xdr:spPr>
                      <a:xfrm>
                        <a:off x="3257549" y="2009775"/>
                        <a:ext cx="1371600" cy="1429709"/>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Plant</a:t>
                        </a:r>
                        <a:r>
                          <a:rPr lang="en-US" sz="1600" b="1" baseline="0">
                            <a:solidFill>
                              <a:sysClr val="windowText" lastClr="000000"/>
                            </a:solidFill>
                          </a:rPr>
                          <a:t> 1</a:t>
                        </a:r>
                      </a:p>
                      <a:p>
                        <a:pPr algn="l"/>
                        <a:r>
                          <a:rPr lang="en-US" sz="1600" b="1" baseline="0">
                            <a:solidFill>
                              <a:sysClr val="windowText" lastClr="000000"/>
                            </a:solidFill>
                          </a:rPr>
                          <a:t>Node 1</a:t>
                        </a:r>
                      </a:p>
                      <a:p>
                        <a:pPr algn="l"/>
                        <a:r>
                          <a:rPr lang="en-US" sz="1600" b="1" baseline="0">
                            <a:solidFill>
                              <a:sysClr val="windowText" lastClr="000000"/>
                            </a:solidFill>
                          </a:rPr>
                          <a:t>S=200</a:t>
                        </a:r>
                        <a:endParaRPr lang="en-US" sz="1600" b="1">
                          <a:solidFill>
                            <a:sysClr val="windowText" lastClr="000000"/>
                          </a:solidFill>
                        </a:endParaRPr>
                      </a:p>
                    </xdr:txBody>
                  </xdr:sp>
                  <xdr:sp macro="" textlink="">
                    <xdr:nvSpPr>
                      <xdr:cNvPr id="24" name="Oval 23">
                        <a:extLst>
                          <a:ext uri="{FF2B5EF4-FFF2-40B4-BE49-F238E27FC236}">
                            <a16:creationId xmlns:a16="http://schemas.microsoft.com/office/drawing/2014/main" id="{00000000-0008-0000-0200-000018000000}"/>
                          </a:ext>
                        </a:extLst>
                      </xdr:cNvPr>
                      <xdr:cNvSpPr/>
                    </xdr:nvSpPr>
                    <xdr:spPr>
                      <a:xfrm>
                        <a:off x="7429500" y="5762625"/>
                        <a:ext cx="2047874" cy="87630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Warehouse 2</a:t>
                        </a:r>
                      </a:p>
                      <a:p>
                        <a:pPr algn="l"/>
                        <a:r>
                          <a:rPr lang="en-US" sz="1600" b="1">
                            <a:solidFill>
                              <a:sysClr val="windowText" lastClr="000000"/>
                            </a:solidFill>
                          </a:rPr>
                          <a:t>Node 5, T=0</a:t>
                        </a:r>
                      </a:p>
                    </xdr:txBody>
                  </xdr:sp>
                  <xdr:sp macro="" textlink="">
                    <xdr:nvSpPr>
                      <xdr:cNvPr id="25" name="Oval 24">
                        <a:extLst>
                          <a:ext uri="{FF2B5EF4-FFF2-40B4-BE49-F238E27FC236}">
                            <a16:creationId xmlns:a16="http://schemas.microsoft.com/office/drawing/2014/main" id="{00000000-0008-0000-0200-000019000000}"/>
                          </a:ext>
                        </a:extLst>
                      </xdr:cNvPr>
                      <xdr:cNvSpPr/>
                    </xdr:nvSpPr>
                    <xdr:spPr>
                      <a:xfrm>
                        <a:off x="10725150" y="4000500"/>
                        <a:ext cx="1771651" cy="1487192"/>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Customer 2</a:t>
                        </a:r>
                      </a:p>
                      <a:p>
                        <a:pPr algn="l"/>
                        <a:r>
                          <a:rPr lang="en-US" sz="1600" b="1">
                            <a:solidFill>
                              <a:sysClr val="windowText" lastClr="000000"/>
                            </a:solidFill>
                          </a:rPr>
                          <a:t>Node 7</a:t>
                        </a:r>
                      </a:p>
                      <a:p>
                        <a:pPr algn="l"/>
                        <a:r>
                          <a:rPr lang="en-US" sz="1600" b="1">
                            <a:solidFill>
                              <a:sysClr val="windowText" lastClr="000000"/>
                            </a:solidFill>
                          </a:rPr>
                          <a:t>D=180</a:t>
                        </a:r>
                      </a:p>
                    </xdr:txBody>
                  </xdr:sp>
                  <xdr:cxnSp macro="">
                    <xdr:nvCxnSpPr>
                      <xdr:cNvPr id="26" name="Straight Arrow Connector 25">
                        <a:extLst>
                          <a:ext uri="{FF2B5EF4-FFF2-40B4-BE49-F238E27FC236}">
                            <a16:creationId xmlns:a16="http://schemas.microsoft.com/office/drawing/2014/main" id="{00000000-0008-0000-0200-00001A000000}"/>
                          </a:ext>
                        </a:extLst>
                      </xdr:cNvPr>
                      <xdr:cNvCxnSpPr>
                        <a:stCxn id="23" idx="7"/>
                        <a:endCxn id="19" idx="2"/>
                      </xdr:cNvCxnSpPr>
                    </xdr:nvCxnSpPr>
                    <xdr:spPr>
                      <a:xfrm flipV="1">
                        <a:off x="4428282" y="1628775"/>
                        <a:ext cx="2658319" cy="5903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00000000-0008-0000-0200-00001B000000}"/>
                          </a:ext>
                        </a:extLst>
                      </xdr:cNvPr>
                      <xdr:cNvCxnSpPr>
                        <a:stCxn id="23" idx="6"/>
                        <a:endCxn id="20" idx="2"/>
                      </xdr:cNvCxnSpPr>
                    </xdr:nvCxnSpPr>
                    <xdr:spPr>
                      <a:xfrm flipV="1">
                        <a:off x="4629149" y="2709863"/>
                        <a:ext cx="6019799" cy="1476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Straight Arrow Connector 27">
                        <a:extLst>
                          <a:ext uri="{FF2B5EF4-FFF2-40B4-BE49-F238E27FC236}">
                            <a16:creationId xmlns:a16="http://schemas.microsoft.com/office/drawing/2014/main" id="{00000000-0008-0000-0200-00001C000000}"/>
                          </a:ext>
                        </a:extLst>
                      </xdr:cNvPr>
                      <xdr:cNvCxnSpPr>
                        <a:stCxn id="23" idx="6"/>
                        <a:endCxn id="24" idx="0"/>
                      </xdr:cNvCxnSpPr>
                    </xdr:nvCxnSpPr>
                    <xdr:spPr>
                      <a:xfrm>
                        <a:off x="4629149" y="2724630"/>
                        <a:ext cx="3824289" cy="303799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00000000-0008-0000-0200-00001D000000}"/>
                          </a:ext>
                        </a:extLst>
                      </xdr:cNvPr>
                      <xdr:cNvCxnSpPr>
                        <a:stCxn id="21" idx="0"/>
                        <a:endCxn id="19" idx="3"/>
                      </xdr:cNvCxnSpPr>
                    </xdr:nvCxnSpPr>
                    <xdr:spPr>
                      <a:xfrm flipV="1">
                        <a:off x="4991100" y="1931859"/>
                        <a:ext cx="2395405" cy="168764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 name="Straight Arrow Connector 29">
                        <a:extLst>
                          <a:ext uri="{FF2B5EF4-FFF2-40B4-BE49-F238E27FC236}">
                            <a16:creationId xmlns:a16="http://schemas.microsoft.com/office/drawing/2014/main" id="{00000000-0008-0000-0200-00001E000000}"/>
                          </a:ext>
                        </a:extLst>
                      </xdr:cNvPr>
                      <xdr:cNvCxnSpPr/>
                    </xdr:nvCxnSpPr>
                    <xdr:spPr>
                      <a:xfrm flipV="1">
                        <a:off x="5734050" y="2924175"/>
                        <a:ext cx="4962525" cy="11620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 name="Straight Arrow Connector 30">
                        <a:extLst>
                          <a:ext uri="{FF2B5EF4-FFF2-40B4-BE49-F238E27FC236}">
                            <a16:creationId xmlns:a16="http://schemas.microsoft.com/office/drawing/2014/main" id="{00000000-0008-0000-0200-00001F000000}"/>
                          </a:ext>
                        </a:extLst>
                      </xdr:cNvPr>
                      <xdr:cNvCxnSpPr>
                        <a:stCxn id="21" idx="6"/>
                        <a:endCxn id="25" idx="2"/>
                      </xdr:cNvCxnSpPr>
                    </xdr:nvCxnSpPr>
                    <xdr:spPr>
                      <a:xfrm>
                        <a:off x="5753099" y="4257675"/>
                        <a:ext cx="4972051" cy="4864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a:extLst>
                          <a:ext uri="{FF2B5EF4-FFF2-40B4-BE49-F238E27FC236}">
                            <a16:creationId xmlns:a16="http://schemas.microsoft.com/office/drawing/2014/main" id="{00000000-0008-0000-0200-000020000000}"/>
                          </a:ext>
                        </a:extLst>
                      </xdr:cNvPr>
                      <xdr:cNvCxnSpPr>
                        <a:stCxn id="21" idx="5"/>
                        <a:endCxn id="24" idx="1"/>
                      </xdr:cNvCxnSpPr>
                    </xdr:nvCxnSpPr>
                    <xdr:spPr>
                      <a:xfrm>
                        <a:off x="5529915" y="4708933"/>
                        <a:ext cx="2199489" cy="118202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Straight Arrow Connector 32">
                        <a:extLst>
                          <a:ext uri="{FF2B5EF4-FFF2-40B4-BE49-F238E27FC236}">
                            <a16:creationId xmlns:a16="http://schemas.microsoft.com/office/drawing/2014/main" id="{00000000-0008-0000-0200-000021000000}"/>
                          </a:ext>
                        </a:extLst>
                      </xdr:cNvPr>
                      <xdr:cNvCxnSpPr>
                        <a:stCxn id="19" idx="4"/>
                      </xdr:cNvCxnSpPr>
                    </xdr:nvCxnSpPr>
                    <xdr:spPr>
                      <a:xfrm>
                        <a:off x="8110538" y="2057400"/>
                        <a:ext cx="585787" cy="3733800"/>
                      </a:xfrm>
                      <a:prstGeom prst="straightConnector1">
                        <a:avLst/>
                      </a:prstGeom>
                      <a:ln w="25400">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Straight Arrow Connector 33">
                        <a:extLst>
                          <a:ext uri="{FF2B5EF4-FFF2-40B4-BE49-F238E27FC236}">
                            <a16:creationId xmlns:a16="http://schemas.microsoft.com/office/drawing/2014/main" id="{00000000-0008-0000-0200-000022000000}"/>
                          </a:ext>
                        </a:extLst>
                      </xdr:cNvPr>
                      <xdr:cNvCxnSpPr>
                        <a:stCxn id="22" idx="6"/>
                      </xdr:cNvCxnSpPr>
                    </xdr:nvCxnSpPr>
                    <xdr:spPr>
                      <a:xfrm flipV="1">
                        <a:off x="4552949" y="3028952"/>
                        <a:ext cx="6238876" cy="29717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a:extLst>
                          <a:ext uri="{FF2B5EF4-FFF2-40B4-BE49-F238E27FC236}">
                            <a16:creationId xmlns:a16="http://schemas.microsoft.com/office/drawing/2014/main" id="{00000000-0008-0000-0200-000023000000}"/>
                          </a:ext>
                        </a:extLst>
                      </xdr:cNvPr>
                      <xdr:cNvCxnSpPr>
                        <a:stCxn id="22" idx="6"/>
                      </xdr:cNvCxnSpPr>
                    </xdr:nvCxnSpPr>
                    <xdr:spPr>
                      <a:xfrm flipV="1">
                        <a:off x="4552949" y="4600578"/>
                        <a:ext cx="6238876" cy="140017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a:extLst>
                          <a:ext uri="{FF2B5EF4-FFF2-40B4-BE49-F238E27FC236}">
                            <a16:creationId xmlns:a16="http://schemas.microsoft.com/office/drawing/2014/main" id="{00000000-0008-0000-0200-000024000000}"/>
                          </a:ext>
                        </a:extLst>
                      </xdr:cNvPr>
                      <xdr:cNvCxnSpPr>
                        <a:endCxn id="24" idx="2"/>
                      </xdr:cNvCxnSpPr>
                    </xdr:nvCxnSpPr>
                    <xdr:spPr>
                      <a:xfrm>
                        <a:off x="4524375" y="6134100"/>
                        <a:ext cx="2905125" cy="666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 name="Straight Arrow Connector 36">
                        <a:extLst>
                          <a:ext uri="{FF2B5EF4-FFF2-40B4-BE49-F238E27FC236}">
                            <a16:creationId xmlns:a16="http://schemas.microsoft.com/office/drawing/2014/main" id="{00000000-0008-0000-0200-000025000000}"/>
                          </a:ext>
                        </a:extLst>
                      </xdr:cNvPr>
                      <xdr:cNvCxnSpPr>
                        <a:stCxn id="24" idx="7"/>
                        <a:endCxn id="20" idx="3"/>
                      </xdr:cNvCxnSpPr>
                    </xdr:nvCxnSpPr>
                    <xdr:spPr>
                      <a:xfrm flipV="1">
                        <a:off x="9177470" y="3117342"/>
                        <a:ext cx="1730930" cy="277361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8" name="Oval 37">
                        <a:extLst>
                          <a:ext uri="{FF2B5EF4-FFF2-40B4-BE49-F238E27FC236}">
                            <a16:creationId xmlns:a16="http://schemas.microsoft.com/office/drawing/2014/main" id="{00000000-0008-0000-0200-000026000000}"/>
                          </a:ext>
                        </a:extLst>
                      </xdr:cNvPr>
                      <xdr:cNvSpPr/>
                    </xdr:nvSpPr>
                    <xdr:spPr>
                      <a:xfrm>
                        <a:off x="10648948" y="2047875"/>
                        <a:ext cx="1771651" cy="1266825"/>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Customer 1</a:t>
                        </a:r>
                      </a:p>
                      <a:p>
                        <a:pPr algn="l"/>
                        <a:r>
                          <a:rPr lang="en-US" sz="1600" b="1">
                            <a:solidFill>
                              <a:sysClr val="windowText" lastClr="000000"/>
                            </a:solidFill>
                          </a:rPr>
                          <a:t>Node 6</a:t>
                        </a:r>
                      </a:p>
                      <a:p>
                        <a:pPr algn="l"/>
                        <a:r>
                          <a:rPr lang="en-US" sz="1600" b="1">
                            <a:solidFill>
                              <a:sysClr val="windowText" lastClr="000000"/>
                            </a:solidFill>
                          </a:rPr>
                          <a:t>D=400</a:t>
                        </a:r>
                      </a:p>
                    </xdr:txBody>
                  </xdr:sp>
                </xdr:grpSp>
                <xdr:cxnSp macro="">
                  <xdr:nvCxnSpPr>
                    <xdr:cNvPr id="17" name="Straight Arrow Connector 16">
                      <a:extLst>
                        <a:ext uri="{FF2B5EF4-FFF2-40B4-BE49-F238E27FC236}">
                          <a16:creationId xmlns:a16="http://schemas.microsoft.com/office/drawing/2014/main" id="{00000000-0008-0000-0200-000011000000}"/>
                        </a:ext>
                      </a:extLst>
                    </xdr:cNvPr>
                    <xdr:cNvCxnSpPr>
                      <a:stCxn id="19" idx="5"/>
                    </xdr:cNvCxnSpPr>
                  </xdr:nvCxnSpPr>
                  <xdr:spPr>
                    <a:xfrm>
                      <a:off x="8834571" y="1931859"/>
                      <a:ext cx="1919154" cy="44939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id="{00000000-0008-0000-0200-000012000000}"/>
                        </a:ext>
                      </a:extLst>
                    </xdr:cNvPr>
                    <xdr:cNvCxnSpPr/>
                  </xdr:nvCxnSpPr>
                  <xdr:spPr>
                    <a:xfrm>
                      <a:off x="8448675" y="2038350"/>
                      <a:ext cx="2828925" cy="20002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466724</xdr:colOff>
      <xdr:row>24</xdr:row>
      <xdr:rowOff>38100</xdr:rowOff>
    </xdr:from>
    <xdr:to>
      <xdr:col>12</xdr:col>
      <xdr:colOff>714374</xdr:colOff>
      <xdr:row>46</xdr:row>
      <xdr:rowOff>133350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810249" y="4667250"/>
          <a:ext cx="6562725" cy="4286250"/>
        </a:xfrm>
        <a:prstGeom prst="roundRect">
          <a:avLst/>
        </a:prstGeom>
        <a:solidFill>
          <a:srgbClr val="FFFF00"/>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u="sng"/>
            <a:t>Some model Tidbits:</a:t>
          </a:r>
        </a:p>
        <a:p>
          <a:endParaRPr lang="en-US" sz="1200" b="1"/>
        </a:p>
        <a:p>
          <a:r>
            <a:rPr lang="en-US" sz="1400" b="1"/>
            <a:t>This </a:t>
          </a:r>
          <a:r>
            <a:rPr lang="en-US" sz="1400" b="1" baseline="0"/>
            <a:t>network model is much more general than the basic transportation model. Here are differences: (1) goods can flow into or out of </a:t>
          </a:r>
          <a:r>
            <a:rPr lang="en-US" sz="1400" b="1" i="1" baseline="0"/>
            <a:t>any </a:t>
          </a:r>
          <a:r>
            <a:rPr lang="en-US" sz="1400" b="1" i="0" baseline="0"/>
            <a:t>of the nodes; (2) some nodes are net suppliers (although arcs can flow into them), others are net demanders (although arcs can lead out of them), and the rest are "trans-shipment" nodes, where no goods originate or end up; (3) many potential arcs can be missing, so in class we included only the allowable arcs in the list in columns A-D; and (4) arcs can (but don't have to) have arc capacities. Actually, some or all arcs can have nonzero </a:t>
          </a:r>
          <a:r>
            <a:rPr lang="en-US" sz="1400" b="1" i="1" baseline="0"/>
            <a:t>lower </a:t>
          </a:r>
          <a:r>
            <a:rPr lang="en-US" sz="1400" b="1" i="0" baseline="0"/>
            <a:t>bounds, and this doesn't make the model any more difficult to model or solve. As with the basic transportation and assignment models, if the capacities and demands are integers and there are no side constraints, the optimal solution is guaranteed to have integers for the changing cells -- without imposing integer constraints. This is extremely important. Logistics models  in the real world are typically huge, and they would be much more difficult to solve, maybe even impossible, if we had to impose integer constraints.</a:t>
          </a:r>
          <a:endParaRPr lang="en-US" sz="14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371475</xdr:colOff>
      <xdr:row>0</xdr:row>
      <xdr:rowOff>66675</xdr:rowOff>
    </xdr:from>
    <xdr:to>
      <xdr:col>18</xdr:col>
      <xdr:colOff>238125</xdr:colOff>
      <xdr:row>5</xdr:row>
      <xdr:rowOff>180975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200275" y="66675"/>
          <a:ext cx="901065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t>Network Representaion of Logistics</a:t>
          </a:r>
          <a:r>
            <a:rPr lang="en-US" sz="3200" b="1" baseline="0"/>
            <a:t> Model</a:t>
          </a:r>
          <a:endParaRPr lang="en-US" sz="3200" b="1"/>
        </a:p>
      </xdr:txBody>
    </xdr:sp>
    <xdr:clientData/>
  </xdr:twoCellAnchor>
  <xdr:twoCellAnchor>
    <xdr:from>
      <xdr:col>5</xdr:col>
      <xdr:colOff>133349</xdr:colOff>
      <xdr:row>6</xdr:row>
      <xdr:rowOff>57150</xdr:rowOff>
    </xdr:from>
    <xdr:to>
      <xdr:col>20</xdr:col>
      <xdr:colOff>304801</xdr:colOff>
      <xdr:row>35</xdr:row>
      <xdr:rowOff>28575</xdr:rowOff>
    </xdr:to>
    <xdr:grpSp>
      <xdr:nvGrpSpPr>
        <xdr:cNvPr id="7" name="Group 6">
          <a:extLst>
            <a:ext uri="{FF2B5EF4-FFF2-40B4-BE49-F238E27FC236}">
              <a16:creationId xmlns:a16="http://schemas.microsoft.com/office/drawing/2014/main" id="{00000000-0008-0000-0500-000007000000}"/>
            </a:ext>
          </a:extLst>
        </xdr:cNvPr>
        <xdr:cNvGrpSpPr/>
      </xdr:nvGrpSpPr>
      <xdr:grpSpPr>
        <a:xfrm>
          <a:off x="3366076" y="1177059"/>
          <a:ext cx="9869634" cy="5697971"/>
          <a:chOff x="3181349" y="1200150"/>
          <a:chExt cx="9315452" cy="5495925"/>
        </a:xfrm>
      </xdr:grpSpPr>
      <xdr:cxnSp macro="">
        <xdr:nvCxnSpPr>
          <xdr:cNvPr id="8" name="Straight Arrow Connector 7">
            <a:extLst>
              <a:ext uri="{FF2B5EF4-FFF2-40B4-BE49-F238E27FC236}">
                <a16:creationId xmlns:a16="http://schemas.microsoft.com/office/drawing/2014/main" id="{00000000-0008-0000-0500-000008000000}"/>
              </a:ext>
            </a:extLst>
          </xdr:cNvPr>
          <xdr:cNvCxnSpPr>
            <a:stCxn id="15" idx="6"/>
          </xdr:cNvCxnSpPr>
        </xdr:nvCxnSpPr>
        <xdr:spPr>
          <a:xfrm flipV="1">
            <a:off x="4552949" y="2047878"/>
            <a:ext cx="3248026" cy="395287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9" name="Group 8">
            <a:extLst>
              <a:ext uri="{FF2B5EF4-FFF2-40B4-BE49-F238E27FC236}">
                <a16:creationId xmlns:a16="http://schemas.microsoft.com/office/drawing/2014/main" id="{00000000-0008-0000-0500-000009000000}"/>
              </a:ext>
            </a:extLst>
          </xdr:cNvPr>
          <xdr:cNvGrpSpPr/>
        </xdr:nvGrpSpPr>
        <xdr:grpSpPr>
          <a:xfrm>
            <a:off x="3181349" y="1200150"/>
            <a:ext cx="9315452" cy="5495925"/>
            <a:chOff x="3181349" y="1200150"/>
            <a:chExt cx="9315452" cy="5495925"/>
          </a:xfrm>
        </xdr:grpSpPr>
        <xdr:grpSp>
          <xdr:nvGrpSpPr>
            <xdr:cNvPr id="10" name="Group 9">
              <a:extLst>
                <a:ext uri="{FF2B5EF4-FFF2-40B4-BE49-F238E27FC236}">
                  <a16:creationId xmlns:a16="http://schemas.microsoft.com/office/drawing/2014/main" id="{00000000-0008-0000-0500-00000A000000}"/>
                </a:ext>
              </a:extLst>
            </xdr:cNvPr>
            <xdr:cNvGrpSpPr/>
          </xdr:nvGrpSpPr>
          <xdr:grpSpPr>
            <a:xfrm>
              <a:off x="3181349" y="1200150"/>
              <a:ext cx="9315452" cy="5495925"/>
              <a:chOff x="3181349" y="1200150"/>
              <a:chExt cx="9315452" cy="5495925"/>
            </a:xfrm>
          </xdr:grpSpPr>
          <xdr:sp macro="" textlink="">
            <xdr:nvSpPr>
              <xdr:cNvPr id="12" name="Oval 11">
                <a:extLst>
                  <a:ext uri="{FF2B5EF4-FFF2-40B4-BE49-F238E27FC236}">
                    <a16:creationId xmlns:a16="http://schemas.microsoft.com/office/drawing/2014/main" id="{00000000-0008-0000-0500-00000C000000}"/>
                  </a:ext>
                </a:extLst>
              </xdr:cNvPr>
              <xdr:cNvSpPr/>
            </xdr:nvSpPr>
            <xdr:spPr>
              <a:xfrm>
                <a:off x="7086601" y="1200150"/>
                <a:ext cx="2047874" cy="85725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Warehouse 1</a:t>
                </a:r>
              </a:p>
              <a:p>
                <a:pPr algn="l"/>
                <a:r>
                  <a:rPr lang="en-US" sz="1600" b="1">
                    <a:solidFill>
                      <a:sysClr val="windowText" lastClr="000000"/>
                    </a:solidFill>
                  </a:rPr>
                  <a:t>Node 4, T=0</a:t>
                </a:r>
              </a:p>
            </xdr:txBody>
          </xdr:sp>
          <xdr:sp macro="" textlink="">
            <xdr:nvSpPr>
              <xdr:cNvPr id="13" name="Oval 12">
                <a:extLst>
                  <a:ext uri="{FF2B5EF4-FFF2-40B4-BE49-F238E27FC236}">
                    <a16:creationId xmlns:a16="http://schemas.microsoft.com/office/drawing/2014/main" id="{00000000-0008-0000-0500-00000D000000}"/>
                  </a:ext>
                </a:extLst>
              </xdr:cNvPr>
              <xdr:cNvSpPr/>
            </xdr:nvSpPr>
            <xdr:spPr>
              <a:xfrm>
                <a:off x="10648948" y="2133600"/>
                <a:ext cx="1771651" cy="1152525"/>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Customer 1</a:t>
                </a:r>
              </a:p>
              <a:p>
                <a:pPr algn="l"/>
                <a:r>
                  <a:rPr lang="en-US" sz="1600" b="1">
                    <a:solidFill>
                      <a:sysClr val="windowText" lastClr="000000"/>
                    </a:solidFill>
                  </a:rPr>
                  <a:t>Node 6</a:t>
                </a:r>
              </a:p>
              <a:p>
                <a:pPr algn="l"/>
                <a:r>
                  <a:rPr lang="en-US" sz="1600" b="1">
                    <a:solidFill>
                      <a:sysClr val="windowText" lastClr="000000"/>
                    </a:solidFill>
                  </a:rPr>
                  <a:t>D=400</a:t>
                </a:r>
              </a:p>
            </xdr:txBody>
          </xdr:sp>
          <xdr:sp macro="" textlink="">
            <xdr:nvSpPr>
              <xdr:cNvPr id="14" name="Oval 13">
                <a:extLst>
                  <a:ext uri="{FF2B5EF4-FFF2-40B4-BE49-F238E27FC236}">
                    <a16:creationId xmlns:a16="http://schemas.microsoft.com/office/drawing/2014/main" id="{00000000-0008-0000-0500-00000E000000}"/>
                  </a:ext>
                </a:extLst>
              </xdr:cNvPr>
              <xdr:cNvSpPr/>
            </xdr:nvSpPr>
            <xdr:spPr>
              <a:xfrm>
                <a:off x="4229100" y="3619500"/>
                <a:ext cx="1523999" cy="127635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Plant</a:t>
                </a:r>
                <a:r>
                  <a:rPr lang="en-US" sz="1600" b="1" baseline="0">
                    <a:solidFill>
                      <a:sysClr val="windowText" lastClr="000000"/>
                    </a:solidFill>
                  </a:rPr>
                  <a:t> 2</a:t>
                </a:r>
              </a:p>
              <a:p>
                <a:pPr algn="l"/>
                <a:r>
                  <a:rPr lang="en-US" sz="1600" b="1" baseline="0">
                    <a:solidFill>
                      <a:sysClr val="windowText" lastClr="000000"/>
                    </a:solidFill>
                  </a:rPr>
                  <a:t>Node 2</a:t>
                </a:r>
              </a:p>
              <a:p>
                <a:pPr algn="l"/>
                <a:r>
                  <a:rPr lang="en-US" sz="1600" b="1" baseline="0">
                    <a:solidFill>
                      <a:sysClr val="windowText" lastClr="000000"/>
                    </a:solidFill>
                  </a:rPr>
                  <a:t>S=300</a:t>
                </a:r>
                <a:endParaRPr lang="en-US" sz="1600" b="1">
                  <a:solidFill>
                    <a:sysClr val="windowText" lastClr="000000"/>
                  </a:solidFill>
                </a:endParaRPr>
              </a:p>
            </xdr:txBody>
          </xdr:sp>
          <xdr:sp macro="" textlink="">
            <xdr:nvSpPr>
              <xdr:cNvPr id="15" name="Oval 14">
                <a:extLst>
                  <a:ext uri="{FF2B5EF4-FFF2-40B4-BE49-F238E27FC236}">
                    <a16:creationId xmlns:a16="http://schemas.microsoft.com/office/drawing/2014/main" id="{00000000-0008-0000-0500-00000F000000}"/>
                  </a:ext>
                </a:extLst>
              </xdr:cNvPr>
              <xdr:cNvSpPr/>
            </xdr:nvSpPr>
            <xdr:spPr>
              <a:xfrm>
                <a:off x="3181349" y="5305425"/>
                <a:ext cx="1371600" cy="139065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Plant</a:t>
                </a:r>
                <a:r>
                  <a:rPr lang="en-US" sz="1600" b="1" baseline="0">
                    <a:solidFill>
                      <a:sysClr val="windowText" lastClr="000000"/>
                    </a:solidFill>
                  </a:rPr>
                  <a:t> 3</a:t>
                </a:r>
              </a:p>
              <a:p>
                <a:pPr algn="l"/>
                <a:r>
                  <a:rPr lang="en-US" sz="1600" b="1" baseline="0">
                    <a:solidFill>
                      <a:sysClr val="windowText" lastClr="000000"/>
                    </a:solidFill>
                  </a:rPr>
                  <a:t>Node 3</a:t>
                </a:r>
              </a:p>
              <a:p>
                <a:pPr algn="l"/>
                <a:r>
                  <a:rPr lang="en-US" sz="1600" b="1" baseline="0">
                    <a:solidFill>
                      <a:sysClr val="windowText" lastClr="000000"/>
                    </a:solidFill>
                  </a:rPr>
                  <a:t>S =100</a:t>
                </a:r>
                <a:endParaRPr lang="en-US" sz="1600" b="1">
                  <a:solidFill>
                    <a:sysClr val="windowText" lastClr="000000"/>
                  </a:solidFill>
                </a:endParaRPr>
              </a:p>
            </xdr:txBody>
          </xdr:sp>
          <xdr:sp macro="" textlink="">
            <xdr:nvSpPr>
              <xdr:cNvPr id="16" name="Oval 15">
                <a:extLst>
                  <a:ext uri="{FF2B5EF4-FFF2-40B4-BE49-F238E27FC236}">
                    <a16:creationId xmlns:a16="http://schemas.microsoft.com/office/drawing/2014/main" id="{00000000-0008-0000-0500-000010000000}"/>
                  </a:ext>
                </a:extLst>
              </xdr:cNvPr>
              <xdr:cNvSpPr/>
            </xdr:nvSpPr>
            <xdr:spPr>
              <a:xfrm>
                <a:off x="3257549" y="2009775"/>
                <a:ext cx="1371600" cy="120015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Plant</a:t>
                </a:r>
                <a:r>
                  <a:rPr lang="en-US" sz="1600" b="1" baseline="0">
                    <a:solidFill>
                      <a:sysClr val="windowText" lastClr="000000"/>
                    </a:solidFill>
                  </a:rPr>
                  <a:t> 1</a:t>
                </a:r>
              </a:p>
              <a:p>
                <a:pPr algn="l"/>
                <a:r>
                  <a:rPr lang="en-US" sz="1600" b="1" baseline="0">
                    <a:solidFill>
                      <a:sysClr val="windowText" lastClr="000000"/>
                    </a:solidFill>
                  </a:rPr>
                  <a:t>Node 1</a:t>
                </a:r>
              </a:p>
              <a:p>
                <a:pPr algn="l"/>
                <a:r>
                  <a:rPr lang="en-US" sz="1600" b="1" baseline="0">
                    <a:solidFill>
                      <a:sysClr val="windowText" lastClr="000000"/>
                    </a:solidFill>
                  </a:rPr>
                  <a:t>S=200</a:t>
                </a:r>
                <a:endParaRPr lang="en-US" sz="1600" b="1">
                  <a:solidFill>
                    <a:sysClr val="windowText" lastClr="000000"/>
                  </a:solidFill>
                </a:endParaRPr>
              </a:p>
            </xdr:txBody>
          </xdr:sp>
          <xdr:sp macro="" textlink="">
            <xdr:nvSpPr>
              <xdr:cNvPr id="17" name="Oval 16">
                <a:extLst>
                  <a:ext uri="{FF2B5EF4-FFF2-40B4-BE49-F238E27FC236}">
                    <a16:creationId xmlns:a16="http://schemas.microsoft.com/office/drawing/2014/main" id="{00000000-0008-0000-0500-000011000000}"/>
                  </a:ext>
                </a:extLst>
              </xdr:cNvPr>
              <xdr:cNvSpPr/>
            </xdr:nvSpPr>
            <xdr:spPr>
              <a:xfrm>
                <a:off x="7429500" y="5762625"/>
                <a:ext cx="2047874" cy="87630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Warehouse 2</a:t>
                </a:r>
              </a:p>
              <a:p>
                <a:pPr algn="l"/>
                <a:r>
                  <a:rPr lang="en-US" sz="1600" b="1">
                    <a:solidFill>
                      <a:sysClr val="windowText" lastClr="000000"/>
                    </a:solidFill>
                  </a:rPr>
                  <a:t>Node 5, T=0</a:t>
                </a:r>
              </a:p>
            </xdr:txBody>
          </xdr:sp>
          <xdr:sp macro="" textlink="">
            <xdr:nvSpPr>
              <xdr:cNvPr id="18" name="Oval 17">
                <a:extLst>
                  <a:ext uri="{FF2B5EF4-FFF2-40B4-BE49-F238E27FC236}">
                    <a16:creationId xmlns:a16="http://schemas.microsoft.com/office/drawing/2014/main" id="{00000000-0008-0000-0500-000012000000}"/>
                  </a:ext>
                </a:extLst>
              </xdr:cNvPr>
              <xdr:cNvSpPr/>
            </xdr:nvSpPr>
            <xdr:spPr>
              <a:xfrm>
                <a:off x="10725150" y="4000500"/>
                <a:ext cx="1771651" cy="120015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Customer 2</a:t>
                </a:r>
              </a:p>
              <a:p>
                <a:pPr algn="l"/>
                <a:r>
                  <a:rPr lang="en-US" sz="1600" b="1">
                    <a:solidFill>
                      <a:sysClr val="windowText" lastClr="000000"/>
                    </a:solidFill>
                  </a:rPr>
                  <a:t>Node 7</a:t>
                </a:r>
              </a:p>
              <a:p>
                <a:pPr algn="l"/>
                <a:r>
                  <a:rPr lang="en-US" sz="1600" b="1">
                    <a:solidFill>
                      <a:sysClr val="windowText" lastClr="000000"/>
                    </a:solidFill>
                  </a:rPr>
                  <a:t>D=180</a:t>
                </a:r>
              </a:p>
            </xdr:txBody>
          </xdr:sp>
          <xdr:cxnSp macro="">
            <xdr:nvCxnSpPr>
              <xdr:cNvPr id="19" name="Straight Arrow Connector 18">
                <a:extLst>
                  <a:ext uri="{FF2B5EF4-FFF2-40B4-BE49-F238E27FC236}">
                    <a16:creationId xmlns:a16="http://schemas.microsoft.com/office/drawing/2014/main" id="{00000000-0008-0000-0500-000013000000}"/>
                  </a:ext>
                </a:extLst>
              </xdr:cNvPr>
              <xdr:cNvCxnSpPr>
                <a:stCxn id="14" idx="0"/>
                <a:endCxn id="12" idx="3"/>
              </xdr:cNvCxnSpPr>
            </xdr:nvCxnSpPr>
            <xdr:spPr>
              <a:xfrm flipV="1">
                <a:off x="4991100" y="1931859"/>
                <a:ext cx="2395405" cy="168764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a:extLst>
                  <a:ext uri="{FF2B5EF4-FFF2-40B4-BE49-F238E27FC236}">
                    <a16:creationId xmlns:a16="http://schemas.microsoft.com/office/drawing/2014/main" id="{00000000-0008-0000-0500-000014000000}"/>
                  </a:ext>
                </a:extLst>
              </xdr:cNvPr>
              <xdr:cNvCxnSpPr/>
            </xdr:nvCxnSpPr>
            <xdr:spPr>
              <a:xfrm flipV="1">
                <a:off x="5734050" y="2924175"/>
                <a:ext cx="4962525" cy="11620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a:extLst>
                  <a:ext uri="{FF2B5EF4-FFF2-40B4-BE49-F238E27FC236}">
                    <a16:creationId xmlns:a16="http://schemas.microsoft.com/office/drawing/2014/main" id="{00000000-0008-0000-0500-000015000000}"/>
                  </a:ext>
                </a:extLst>
              </xdr:cNvPr>
              <xdr:cNvCxnSpPr>
                <a:endCxn id="17" idx="2"/>
              </xdr:cNvCxnSpPr>
            </xdr:nvCxnSpPr>
            <xdr:spPr>
              <a:xfrm>
                <a:off x="4524375" y="6134100"/>
                <a:ext cx="2905125" cy="666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00000000-0008-0000-0500-000016000000}"/>
                  </a:ext>
                </a:extLst>
              </xdr:cNvPr>
              <xdr:cNvCxnSpPr>
                <a:stCxn id="17" idx="7"/>
                <a:endCxn id="13" idx="3"/>
              </xdr:cNvCxnSpPr>
            </xdr:nvCxnSpPr>
            <xdr:spPr>
              <a:xfrm flipV="1">
                <a:off x="9177470" y="3117342"/>
                <a:ext cx="1730930" cy="277361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 name="Oval 22">
                <a:extLst>
                  <a:ext uri="{FF2B5EF4-FFF2-40B4-BE49-F238E27FC236}">
                    <a16:creationId xmlns:a16="http://schemas.microsoft.com/office/drawing/2014/main" id="{00000000-0008-0000-0500-000017000000}"/>
                  </a:ext>
                </a:extLst>
              </xdr:cNvPr>
              <xdr:cNvSpPr/>
            </xdr:nvSpPr>
            <xdr:spPr>
              <a:xfrm>
                <a:off x="10648948" y="2047875"/>
                <a:ext cx="1771651" cy="1266825"/>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Customer 1</a:t>
                </a:r>
              </a:p>
              <a:p>
                <a:pPr algn="l"/>
                <a:r>
                  <a:rPr lang="en-US" sz="1600" b="1">
                    <a:solidFill>
                      <a:sysClr val="windowText" lastClr="000000"/>
                    </a:solidFill>
                  </a:rPr>
                  <a:t>Node 6</a:t>
                </a:r>
              </a:p>
              <a:p>
                <a:pPr algn="l"/>
                <a:r>
                  <a:rPr lang="en-US" sz="1600" b="1">
                    <a:solidFill>
                      <a:sysClr val="windowText" lastClr="000000"/>
                    </a:solidFill>
                  </a:rPr>
                  <a:t>D=400</a:t>
                </a:r>
              </a:p>
            </xdr:txBody>
          </xdr:sp>
        </xdr:grpSp>
        <xdr:cxnSp macro="">
          <xdr:nvCxnSpPr>
            <xdr:cNvPr id="11" name="Straight Arrow Connector 10">
              <a:extLst>
                <a:ext uri="{FF2B5EF4-FFF2-40B4-BE49-F238E27FC236}">
                  <a16:creationId xmlns:a16="http://schemas.microsoft.com/office/drawing/2014/main" id="{00000000-0008-0000-0500-00000B000000}"/>
                </a:ext>
              </a:extLst>
            </xdr:cNvPr>
            <xdr:cNvCxnSpPr>
              <a:stCxn id="12" idx="5"/>
            </xdr:cNvCxnSpPr>
          </xdr:nvCxnSpPr>
          <xdr:spPr>
            <a:xfrm>
              <a:off x="8834571" y="1931859"/>
              <a:ext cx="1919154" cy="44939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18</xdr:col>
      <xdr:colOff>561974</xdr:colOff>
      <xdr:row>17</xdr:row>
      <xdr:rowOff>79914</xdr:rowOff>
    </xdr:from>
    <xdr:to>
      <xdr:col>19</xdr:col>
      <xdr:colOff>28576</xdr:colOff>
      <xdr:row>21</xdr:row>
      <xdr:rowOff>3632</xdr:rowOff>
    </xdr:to>
    <xdr:cxnSp macro="">
      <xdr:nvCxnSpPr>
        <xdr:cNvPr id="24" name="Straight Arrow Connector 23">
          <a:extLst>
            <a:ext uri="{FF2B5EF4-FFF2-40B4-BE49-F238E27FC236}">
              <a16:creationId xmlns:a16="http://schemas.microsoft.com/office/drawing/2014/main" id="{00000000-0008-0000-0500-000018000000}"/>
            </a:ext>
          </a:extLst>
        </xdr:cNvPr>
        <xdr:cNvCxnSpPr>
          <a:stCxn id="23" idx="4"/>
          <a:endCxn id="18" idx="0"/>
        </xdr:cNvCxnSpPr>
      </xdr:nvCxnSpPr>
      <xdr:spPr>
        <a:xfrm>
          <a:off x="11534774" y="3461289"/>
          <a:ext cx="76202" cy="73334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213402</xdr:colOff>
      <xdr:row>16</xdr:row>
      <xdr:rowOff>201174</xdr:rowOff>
    </xdr:from>
    <xdr:to>
      <xdr:col>6</xdr:col>
      <xdr:colOff>294135</xdr:colOff>
      <xdr:row>27</xdr:row>
      <xdr:rowOff>156983</xdr:rowOff>
    </xdr:to>
    <xdr:cxnSp macro="">
      <xdr:nvCxnSpPr>
        <xdr:cNvPr id="26" name="Straight Arrow Connector 25">
          <a:extLst>
            <a:ext uri="{FF2B5EF4-FFF2-40B4-BE49-F238E27FC236}">
              <a16:creationId xmlns:a16="http://schemas.microsoft.com/office/drawing/2014/main" id="{08EA079D-3FEE-4599-924C-B5A0D6C80859}"/>
            </a:ext>
          </a:extLst>
        </xdr:cNvPr>
        <xdr:cNvCxnSpPr>
          <a:stCxn id="16" idx="4"/>
          <a:endCxn id="15" idx="0"/>
        </xdr:cNvCxnSpPr>
      </xdr:nvCxnSpPr>
      <xdr:spPr>
        <a:xfrm flipH="1">
          <a:off x="4092675" y="3249174"/>
          <a:ext cx="80733" cy="21725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10</xdr:col>
      <xdr:colOff>0</xdr:colOff>
      <xdr:row>12</xdr:row>
      <xdr:rowOff>0</xdr:rowOff>
    </xdr:from>
    <xdr:to>
      <xdr:col>18</xdr:col>
      <xdr:colOff>0</xdr:colOff>
      <xdr:row>27</xdr:row>
      <xdr:rowOff>0</xdr:rowOff>
    </xdr:to>
    <xdr:graphicFrame macro="">
      <xdr:nvGraphicFramePr>
        <xdr:cNvPr id="2" name="STS_1_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0</xdr:rowOff>
    </xdr:from>
    <xdr:to>
      <xdr:col>16</xdr:col>
      <xdr:colOff>0</xdr:colOff>
      <xdr:row>3</xdr:row>
      <xdr:rowOff>762000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1</xdr:col>
      <xdr:colOff>0</xdr:colOff>
      <xdr:row>12</xdr:row>
      <xdr:rowOff>0</xdr:rowOff>
    </xdr:from>
    <xdr:to>
      <xdr:col>5</xdr:col>
      <xdr:colOff>209550</xdr:colOff>
      <xdr:row>20</xdr:row>
      <xdr:rowOff>114300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609600" y="3060700"/>
          <a:ext cx="2647950" cy="1587500"/>
        </a:xfrm>
        <a:prstGeom prst="roundRect">
          <a:avLst/>
        </a:prstGeom>
        <a:solidFill>
          <a:srgbClr val="FFFF00"/>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a:t>It is pretty clear that as the common arc capacity increases, the optimal total cost decreases, as shown in the chart. The</a:t>
          </a:r>
          <a:r>
            <a:rPr lang="en-US" sz="1200" b="1" baseline="0"/>
            <a:t> number of flows equal to the arc capacity also decreases.</a:t>
          </a:r>
          <a:endParaRPr lang="en-US" sz="12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sroot.itcs.umich.edu\home\tmughal\Documents\Michigan%20Ross\Winter_2020\TO%20513\Week%204\4_Logistics%20Problem_Structure_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sroot.itcs.umich.edu\home\tmughal\Documents\Michigan%20Ross\Winter_2020\TO%20513\Week%204\4_Logistics%20Problem_Structure_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_Transportation%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blem_Logistics"/>
      <sheetName val="Network Representation"/>
      <sheetName val="Model"/>
      <sheetName val="Final Network"/>
      <sheetName val="Model_STS"/>
    </sheetNames>
    <sheetDataSet>
      <sheetData sheetId="0"/>
      <sheetData sheetId="1"/>
      <sheetData sheetId="2">
        <row r="14">
          <cell r="B14">
            <v>1</v>
          </cell>
          <cell r="C14">
            <v>2</v>
          </cell>
          <cell r="D14">
            <v>5</v>
          </cell>
          <cell r="E14">
            <v>0</v>
          </cell>
          <cell r="G14">
            <v>200</v>
          </cell>
        </row>
        <row r="15">
          <cell r="B15">
            <v>1</v>
          </cell>
          <cell r="C15">
            <v>3</v>
          </cell>
          <cell r="D15">
            <v>3</v>
          </cell>
          <cell r="E15">
            <v>180</v>
          </cell>
          <cell r="G15">
            <v>200</v>
          </cell>
          <cell r="O15">
            <v>200</v>
          </cell>
        </row>
        <row r="16">
          <cell r="B16">
            <v>1</v>
          </cell>
          <cell r="C16">
            <v>4</v>
          </cell>
          <cell r="D16">
            <v>5</v>
          </cell>
          <cell r="E16">
            <v>0</v>
          </cell>
          <cell r="G16">
            <v>200</v>
          </cell>
          <cell r="O16">
            <v>300</v>
          </cell>
        </row>
        <row r="17">
          <cell r="B17">
            <v>1</v>
          </cell>
          <cell r="C17">
            <v>5</v>
          </cell>
          <cell r="D17">
            <v>5</v>
          </cell>
          <cell r="E17">
            <v>0</v>
          </cell>
          <cell r="G17">
            <v>200</v>
          </cell>
          <cell r="O17">
            <v>100</v>
          </cell>
        </row>
        <row r="18">
          <cell r="B18">
            <v>1</v>
          </cell>
          <cell r="C18">
            <v>6</v>
          </cell>
          <cell r="D18">
            <v>20</v>
          </cell>
          <cell r="E18">
            <v>0</v>
          </cell>
          <cell r="G18">
            <v>200</v>
          </cell>
        </row>
        <row r="19">
          <cell r="B19">
            <v>1</v>
          </cell>
          <cell r="C19">
            <v>7</v>
          </cell>
          <cell r="D19">
            <v>20</v>
          </cell>
          <cell r="E19">
            <v>0</v>
          </cell>
          <cell r="G19">
            <v>200</v>
          </cell>
        </row>
        <row r="20">
          <cell r="B20">
            <v>2</v>
          </cell>
          <cell r="C20">
            <v>1</v>
          </cell>
          <cell r="D20">
            <v>9</v>
          </cell>
          <cell r="E20">
            <v>0</v>
          </cell>
          <cell r="G20">
            <v>200</v>
          </cell>
        </row>
        <row r="21">
          <cell r="B21">
            <v>2</v>
          </cell>
          <cell r="C21">
            <v>3</v>
          </cell>
          <cell r="D21">
            <v>9</v>
          </cell>
          <cell r="E21">
            <v>0</v>
          </cell>
          <cell r="G21">
            <v>200</v>
          </cell>
          <cell r="O21">
            <v>0</v>
          </cell>
        </row>
        <row r="22">
          <cell r="B22">
            <v>2</v>
          </cell>
          <cell r="C22">
            <v>4</v>
          </cell>
          <cell r="D22">
            <v>1</v>
          </cell>
          <cell r="E22">
            <v>120</v>
          </cell>
          <cell r="G22">
            <v>200</v>
          </cell>
          <cell r="O22">
            <v>0</v>
          </cell>
        </row>
        <row r="23">
          <cell r="B23">
            <v>2</v>
          </cell>
          <cell r="C23">
            <v>5</v>
          </cell>
          <cell r="D23">
            <v>1</v>
          </cell>
          <cell r="E23">
            <v>0</v>
          </cell>
          <cell r="G23">
            <v>200</v>
          </cell>
        </row>
        <row r="24">
          <cell r="B24">
            <v>2</v>
          </cell>
          <cell r="C24">
            <v>6</v>
          </cell>
          <cell r="D24">
            <v>8</v>
          </cell>
          <cell r="E24">
            <v>180</v>
          </cell>
          <cell r="G24">
            <v>200</v>
          </cell>
        </row>
        <row r="25">
          <cell r="B25">
            <v>2</v>
          </cell>
          <cell r="C25">
            <v>7</v>
          </cell>
          <cell r="D25">
            <v>15</v>
          </cell>
          <cell r="E25">
            <v>0</v>
          </cell>
          <cell r="G25">
            <v>200</v>
          </cell>
        </row>
        <row r="26">
          <cell r="B26">
            <v>3</v>
          </cell>
          <cell r="C26">
            <v>1</v>
          </cell>
          <cell r="D26">
            <v>0.4</v>
          </cell>
          <cell r="E26">
            <v>0</v>
          </cell>
          <cell r="G26">
            <v>200</v>
          </cell>
          <cell r="O26">
            <v>400</v>
          </cell>
        </row>
        <row r="27">
          <cell r="B27">
            <v>3</v>
          </cell>
          <cell r="C27">
            <v>2</v>
          </cell>
          <cell r="D27">
            <v>8</v>
          </cell>
          <cell r="E27">
            <v>0</v>
          </cell>
          <cell r="G27">
            <v>200</v>
          </cell>
          <cell r="O27">
            <v>180</v>
          </cell>
        </row>
        <row r="28">
          <cell r="B28">
            <v>3</v>
          </cell>
          <cell r="C28">
            <v>4</v>
          </cell>
          <cell r="D28">
            <v>1</v>
          </cell>
          <cell r="E28">
            <v>80</v>
          </cell>
          <cell r="G28">
            <v>200</v>
          </cell>
        </row>
        <row r="29">
          <cell r="B29">
            <v>3</v>
          </cell>
          <cell r="C29">
            <v>5</v>
          </cell>
          <cell r="D29">
            <v>0.5</v>
          </cell>
          <cell r="E29">
            <v>200</v>
          </cell>
          <cell r="G29">
            <v>200</v>
          </cell>
        </row>
        <row r="30">
          <cell r="B30">
            <v>3</v>
          </cell>
          <cell r="C30">
            <v>6</v>
          </cell>
          <cell r="D30">
            <v>10</v>
          </cell>
          <cell r="E30">
            <v>0</v>
          </cell>
          <cell r="G30">
            <v>200</v>
          </cell>
        </row>
        <row r="31">
          <cell r="B31">
            <v>3</v>
          </cell>
          <cell r="C31">
            <v>7</v>
          </cell>
          <cell r="D31">
            <v>12</v>
          </cell>
          <cell r="E31">
            <v>0</v>
          </cell>
          <cell r="G31">
            <v>200</v>
          </cell>
        </row>
        <row r="32">
          <cell r="B32">
            <v>4</v>
          </cell>
          <cell r="C32">
            <v>5</v>
          </cell>
          <cell r="D32">
            <v>1.2</v>
          </cell>
          <cell r="E32">
            <v>0</v>
          </cell>
          <cell r="G32">
            <v>200</v>
          </cell>
        </row>
        <row r="33">
          <cell r="B33">
            <v>4</v>
          </cell>
          <cell r="C33">
            <v>6</v>
          </cell>
          <cell r="D33">
            <v>2</v>
          </cell>
          <cell r="E33">
            <v>200</v>
          </cell>
          <cell r="G33">
            <v>200</v>
          </cell>
        </row>
        <row r="34">
          <cell r="B34">
            <v>4</v>
          </cell>
          <cell r="C34">
            <v>7</v>
          </cell>
          <cell r="D34">
            <v>12</v>
          </cell>
          <cell r="E34">
            <v>0</v>
          </cell>
          <cell r="G34">
            <v>200</v>
          </cell>
        </row>
        <row r="35">
          <cell r="B35">
            <v>5</v>
          </cell>
          <cell r="C35">
            <v>4</v>
          </cell>
          <cell r="D35">
            <v>0.8</v>
          </cell>
          <cell r="E35">
            <v>0</v>
          </cell>
          <cell r="G35">
            <v>200</v>
          </cell>
        </row>
        <row r="36">
          <cell r="B36">
            <v>5</v>
          </cell>
          <cell r="C36">
            <v>6</v>
          </cell>
          <cell r="D36">
            <v>2</v>
          </cell>
          <cell r="E36">
            <v>200</v>
          </cell>
          <cell r="G36">
            <v>200</v>
          </cell>
        </row>
        <row r="37">
          <cell r="B37">
            <v>5</v>
          </cell>
          <cell r="C37">
            <v>7</v>
          </cell>
          <cell r="D37">
            <v>12</v>
          </cell>
          <cell r="E37">
            <v>0</v>
          </cell>
          <cell r="G37">
            <v>200</v>
          </cell>
        </row>
        <row r="38">
          <cell r="B38">
            <v>6</v>
          </cell>
          <cell r="C38">
            <v>7</v>
          </cell>
          <cell r="D38">
            <v>1</v>
          </cell>
          <cell r="E38">
            <v>180</v>
          </cell>
          <cell r="G38">
            <v>200</v>
          </cell>
        </row>
        <row r="39">
          <cell r="B39">
            <v>7</v>
          </cell>
          <cell r="C39">
            <v>6</v>
          </cell>
          <cell r="D39">
            <v>7</v>
          </cell>
          <cell r="E39">
            <v>0</v>
          </cell>
          <cell r="G39">
            <v>200</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istics ABC..."/>
      <sheetName val="Problem_Logistics"/>
      <sheetName val="Network Representation"/>
      <sheetName val="Model"/>
      <sheetName val="Final Network"/>
      <sheetName val="Model_STS"/>
    </sheetNames>
    <sheetDataSet>
      <sheetData sheetId="0"/>
      <sheetData sheetId="1"/>
      <sheetData sheetId="2"/>
      <sheetData sheetId="3">
        <row r="14">
          <cell r="B14">
            <v>1</v>
          </cell>
          <cell r="C14">
            <v>2</v>
          </cell>
          <cell r="D14">
            <v>5</v>
          </cell>
          <cell r="E14">
            <v>0</v>
          </cell>
          <cell r="G14">
            <v>200</v>
          </cell>
        </row>
        <row r="15">
          <cell r="B15">
            <v>1</v>
          </cell>
          <cell r="C15">
            <v>3</v>
          </cell>
          <cell r="D15">
            <v>3</v>
          </cell>
          <cell r="E15">
            <v>180</v>
          </cell>
          <cell r="G15">
            <v>200</v>
          </cell>
        </row>
        <row r="16">
          <cell r="B16">
            <v>1</v>
          </cell>
          <cell r="C16">
            <v>4</v>
          </cell>
          <cell r="D16">
            <v>5</v>
          </cell>
          <cell r="E16">
            <v>0</v>
          </cell>
          <cell r="G16">
            <v>200</v>
          </cell>
        </row>
        <row r="17">
          <cell r="B17">
            <v>1</v>
          </cell>
          <cell r="C17">
            <v>5</v>
          </cell>
          <cell r="D17">
            <v>5</v>
          </cell>
          <cell r="E17">
            <v>0</v>
          </cell>
          <cell r="G17">
            <v>200</v>
          </cell>
          <cell r="L17">
            <v>200</v>
          </cell>
        </row>
        <row r="18">
          <cell r="B18">
            <v>1</v>
          </cell>
          <cell r="C18">
            <v>6</v>
          </cell>
          <cell r="D18">
            <v>20</v>
          </cell>
          <cell r="E18">
            <v>0</v>
          </cell>
          <cell r="G18">
            <v>200</v>
          </cell>
          <cell r="L18">
            <v>300</v>
          </cell>
        </row>
        <row r="19">
          <cell r="B19">
            <v>1</v>
          </cell>
          <cell r="C19">
            <v>7</v>
          </cell>
          <cell r="D19">
            <v>20</v>
          </cell>
          <cell r="E19">
            <v>0</v>
          </cell>
          <cell r="G19">
            <v>200</v>
          </cell>
          <cell r="L19">
            <v>100</v>
          </cell>
        </row>
        <row r="20">
          <cell r="B20">
            <v>2</v>
          </cell>
          <cell r="C20">
            <v>1</v>
          </cell>
          <cell r="D20">
            <v>9</v>
          </cell>
          <cell r="E20">
            <v>0</v>
          </cell>
          <cell r="G20">
            <v>200</v>
          </cell>
        </row>
        <row r="21">
          <cell r="B21">
            <v>2</v>
          </cell>
          <cell r="C21">
            <v>3</v>
          </cell>
          <cell r="D21">
            <v>9</v>
          </cell>
          <cell r="E21">
            <v>0</v>
          </cell>
          <cell r="G21">
            <v>200</v>
          </cell>
        </row>
        <row r="22">
          <cell r="B22">
            <v>2</v>
          </cell>
          <cell r="C22">
            <v>4</v>
          </cell>
          <cell r="D22">
            <v>1</v>
          </cell>
          <cell r="E22">
            <v>120</v>
          </cell>
          <cell r="G22">
            <v>200</v>
          </cell>
        </row>
        <row r="23">
          <cell r="B23">
            <v>2</v>
          </cell>
          <cell r="C23">
            <v>5</v>
          </cell>
          <cell r="D23">
            <v>1</v>
          </cell>
          <cell r="E23">
            <v>0</v>
          </cell>
          <cell r="G23">
            <v>200</v>
          </cell>
        </row>
        <row r="24">
          <cell r="B24">
            <v>2</v>
          </cell>
          <cell r="C24">
            <v>6</v>
          </cell>
          <cell r="D24">
            <v>8</v>
          </cell>
          <cell r="E24">
            <v>180</v>
          </cell>
          <cell r="G24">
            <v>200</v>
          </cell>
          <cell r="L24">
            <v>0</v>
          </cell>
        </row>
        <row r="25">
          <cell r="B25">
            <v>2</v>
          </cell>
          <cell r="C25">
            <v>7</v>
          </cell>
          <cell r="D25">
            <v>15</v>
          </cell>
          <cell r="E25">
            <v>0</v>
          </cell>
          <cell r="G25">
            <v>200</v>
          </cell>
          <cell r="L25">
            <v>0</v>
          </cell>
        </row>
        <row r="26">
          <cell r="B26">
            <v>3</v>
          </cell>
          <cell r="C26">
            <v>1</v>
          </cell>
          <cell r="D26">
            <v>0.4</v>
          </cell>
          <cell r="E26">
            <v>0</v>
          </cell>
          <cell r="G26">
            <v>200</v>
          </cell>
        </row>
        <row r="27">
          <cell r="B27">
            <v>3</v>
          </cell>
          <cell r="C27">
            <v>2</v>
          </cell>
          <cell r="D27">
            <v>8</v>
          </cell>
          <cell r="E27">
            <v>0</v>
          </cell>
          <cell r="G27">
            <v>200</v>
          </cell>
        </row>
        <row r="28">
          <cell r="B28">
            <v>3</v>
          </cell>
          <cell r="C28">
            <v>4</v>
          </cell>
          <cell r="D28">
            <v>1</v>
          </cell>
          <cell r="E28">
            <v>80</v>
          </cell>
          <cell r="G28">
            <v>200</v>
          </cell>
        </row>
        <row r="29">
          <cell r="B29">
            <v>3</v>
          </cell>
          <cell r="C29">
            <v>5</v>
          </cell>
          <cell r="D29">
            <v>0.5</v>
          </cell>
          <cell r="E29">
            <v>200</v>
          </cell>
          <cell r="G29">
            <v>200</v>
          </cell>
          <cell r="L29">
            <v>400</v>
          </cell>
        </row>
        <row r="30">
          <cell r="B30">
            <v>3</v>
          </cell>
          <cell r="C30">
            <v>6</v>
          </cell>
          <cell r="D30">
            <v>10</v>
          </cell>
          <cell r="E30">
            <v>0</v>
          </cell>
          <cell r="G30">
            <v>200</v>
          </cell>
          <cell r="L30">
            <v>180</v>
          </cell>
        </row>
        <row r="31">
          <cell r="B31">
            <v>3</v>
          </cell>
          <cell r="C31">
            <v>7</v>
          </cell>
          <cell r="D31">
            <v>12</v>
          </cell>
          <cell r="E31">
            <v>0</v>
          </cell>
          <cell r="G31">
            <v>200</v>
          </cell>
        </row>
        <row r="32">
          <cell r="B32">
            <v>4</v>
          </cell>
          <cell r="C32">
            <v>5</v>
          </cell>
          <cell r="D32">
            <v>1.2</v>
          </cell>
          <cell r="E32">
            <v>0</v>
          </cell>
          <cell r="G32">
            <v>200</v>
          </cell>
        </row>
        <row r="33">
          <cell r="B33">
            <v>4</v>
          </cell>
          <cell r="C33">
            <v>6</v>
          </cell>
          <cell r="D33">
            <v>2</v>
          </cell>
          <cell r="E33">
            <v>200</v>
          </cell>
          <cell r="G33">
            <v>200</v>
          </cell>
        </row>
        <row r="34">
          <cell r="B34">
            <v>4</v>
          </cell>
          <cell r="C34">
            <v>7</v>
          </cell>
          <cell r="D34">
            <v>12</v>
          </cell>
          <cell r="E34">
            <v>0</v>
          </cell>
          <cell r="G34">
            <v>200</v>
          </cell>
        </row>
        <row r="35">
          <cell r="B35">
            <v>5</v>
          </cell>
          <cell r="C35">
            <v>4</v>
          </cell>
          <cell r="D35">
            <v>0.8</v>
          </cell>
          <cell r="E35">
            <v>0</v>
          </cell>
          <cell r="G35">
            <v>200</v>
          </cell>
        </row>
        <row r="36">
          <cell r="B36">
            <v>5</v>
          </cell>
          <cell r="C36">
            <v>6</v>
          </cell>
          <cell r="D36">
            <v>2</v>
          </cell>
          <cell r="E36">
            <v>200</v>
          </cell>
          <cell r="G36">
            <v>200</v>
          </cell>
        </row>
        <row r="37">
          <cell r="B37">
            <v>5</v>
          </cell>
          <cell r="C37">
            <v>7</v>
          </cell>
          <cell r="D37">
            <v>12</v>
          </cell>
          <cell r="E37">
            <v>0</v>
          </cell>
          <cell r="G37">
            <v>200</v>
          </cell>
        </row>
        <row r="38">
          <cell r="B38">
            <v>6</v>
          </cell>
          <cell r="C38">
            <v>7</v>
          </cell>
          <cell r="D38">
            <v>1</v>
          </cell>
          <cell r="E38">
            <v>180</v>
          </cell>
          <cell r="G38">
            <v>200</v>
          </cell>
        </row>
        <row r="39">
          <cell r="B39">
            <v>7</v>
          </cell>
          <cell r="C39">
            <v>6</v>
          </cell>
          <cell r="D39">
            <v>7</v>
          </cell>
          <cell r="E39">
            <v>0</v>
          </cell>
          <cell r="G39">
            <v>200</v>
          </cell>
        </row>
      </sheetData>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blem Statement"/>
      <sheetName val="Network Representation"/>
      <sheetName val="Model"/>
      <sheetName val="Final Network"/>
      <sheetName val="Sensitivity Report 1"/>
      <sheetName val="Model Changing Demand %"/>
      <sheetName val="SolverTable Sensitivity_STS"/>
      <sheetName val="Modified Model for Sensitiv_STS"/>
      <sheetName val="STS_1"/>
      <sheetName val="Model With Prod_n_Taxes Cost"/>
      <sheetName val="Alternative_Model_Structure"/>
    </sheetNames>
    <sheetDataSet>
      <sheetData sheetId="0"/>
      <sheetData sheetId="1"/>
      <sheetData sheetId="2">
        <row r="13">
          <cell r="C13">
            <v>150</v>
          </cell>
          <cell r="D13">
            <v>0</v>
          </cell>
          <cell r="E13">
            <v>0</v>
          </cell>
          <cell r="F13">
            <v>300</v>
          </cell>
        </row>
        <row r="14">
          <cell r="C14">
            <v>100</v>
          </cell>
          <cell r="D14">
            <v>200</v>
          </cell>
          <cell r="E14">
            <v>0</v>
          </cell>
          <cell r="F14">
            <v>0</v>
          </cell>
        </row>
        <row r="15">
          <cell r="C15">
            <v>200</v>
          </cell>
          <cell r="D15">
            <v>0</v>
          </cell>
          <cell r="E15">
            <v>300</v>
          </cell>
          <cell r="F15">
            <v>0</v>
          </cell>
        </row>
        <row r="18">
          <cell r="C18">
            <v>450</v>
          </cell>
          <cell r="D18">
            <v>200</v>
          </cell>
          <cell r="E18">
            <v>300</v>
          </cell>
          <cell r="F18">
            <v>300</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6" workbookViewId="0">
      <selection activeCell="C35" sqref="C35"/>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P5:W14"/>
  <sheetViews>
    <sheetView topLeftCell="F4" workbookViewId="0">
      <selection activeCell="O17" sqref="O17"/>
    </sheetView>
  </sheetViews>
  <sheetFormatPr defaultRowHeight="14.5" x14ac:dyDescent="0.35"/>
  <cols>
    <col min="16" max="16" width="13.54296875" bestFit="1" customWidth="1"/>
  </cols>
  <sheetData>
    <row r="5" spans="16:23" ht="19" thickBot="1" x14ac:dyDescent="0.5">
      <c r="P5" s="41"/>
      <c r="Q5" s="64" t="s">
        <v>32</v>
      </c>
      <c r="R5" s="64"/>
      <c r="S5" s="64"/>
      <c r="T5" s="64"/>
      <c r="U5" s="64"/>
      <c r="V5" s="64"/>
      <c r="W5" s="64"/>
    </row>
    <row r="6" spans="16:23" ht="18.5" x14ac:dyDescent="0.45">
      <c r="P6" s="42" t="s">
        <v>33</v>
      </c>
      <c r="Q6" s="43">
        <v>1</v>
      </c>
      <c r="R6" s="44">
        <v>2</v>
      </c>
      <c r="S6" s="44">
        <v>3</v>
      </c>
      <c r="T6" s="44">
        <v>4</v>
      </c>
      <c r="U6" s="44">
        <v>5</v>
      </c>
      <c r="V6" s="44">
        <v>6</v>
      </c>
      <c r="W6" s="45">
        <v>7</v>
      </c>
    </row>
    <row r="7" spans="16:23" ht="18.5" x14ac:dyDescent="0.45">
      <c r="P7" s="42">
        <v>1</v>
      </c>
      <c r="Q7" s="46"/>
      <c r="R7" s="47">
        <v>5</v>
      </c>
      <c r="S7" s="47">
        <v>3</v>
      </c>
      <c r="T7" s="47">
        <v>5</v>
      </c>
      <c r="U7" s="47">
        <v>5</v>
      </c>
      <c r="V7" s="47">
        <v>20</v>
      </c>
      <c r="W7" s="48">
        <v>20</v>
      </c>
    </row>
    <row r="8" spans="16:23" ht="18.5" x14ac:dyDescent="0.45">
      <c r="P8" s="42">
        <v>2</v>
      </c>
      <c r="Q8" s="46">
        <v>9</v>
      </c>
      <c r="R8" s="47"/>
      <c r="S8" s="47">
        <v>9</v>
      </c>
      <c r="T8" s="47">
        <v>1</v>
      </c>
      <c r="U8" s="47">
        <v>1</v>
      </c>
      <c r="V8" s="47">
        <v>8</v>
      </c>
      <c r="W8" s="48">
        <v>15</v>
      </c>
    </row>
    <row r="9" spans="16:23" ht="18.5" x14ac:dyDescent="0.45">
      <c r="P9" s="42">
        <v>3</v>
      </c>
      <c r="Q9" s="46">
        <v>0.4</v>
      </c>
      <c r="R9" s="47">
        <v>8</v>
      </c>
      <c r="S9" s="47"/>
      <c r="T9" s="47">
        <v>1</v>
      </c>
      <c r="U9" s="47">
        <v>0.5</v>
      </c>
      <c r="V9" s="47">
        <v>10</v>
      </c>
      <c r="W9" s="48">
        <v>12</v>
      </c>
    </row>
    <row r="10" spans="16:23" ht="18.5" x14ac:dyDescent="0.45">
      <c r="P10" s="42">
        <v>4</v>
      </c>
      <c r="Q10" s="46"/>
      <c r="R10" s="47"/>
      <c r="S10" s="47"/>
      <c r="T10" s="47"/>
      <c r="U10" s="47">
        <v>1.2</v>
      </c>
      <c r="V10" s="47">
        <v>2</v>
      </c>
      <c r="W10" s="48">
        <v>12</v>
      </c>
    </row>
    <row r="11" spans="16:23" ht="18.5" x14ac:dyDescent="0.45">
      <c r="P11" s="42">
        <v>5</v>
      </c>
      <c r="Q11" s="46"/>
      <c r="R11" s="47"/>
      <c r="S11" s="47"/>
      <c r="T11" s="47">
        <v>0.8</v>
      </c>
      <c r="U11" s="47"/>
      <c r="V11" s="47">
        <v>2</v>
      </c>
      <c r="W11" s="48">
        <v>12</v>
      </c>
    </row>
    <row r="12" spans="16:23" ht="18.5" x14ac:dyDescent="0.45">
      <c r="P12" s="42">
        <v>6</v>
      </c>
      <c r="Q12" s="46"/>
      <c r="R12" s="47"/>
      <c r="S12" s="47"/>
      <c r="T12" s="47"/>
      <c r="U12" s="47"/>
      <c r="V12" s="47"/>
      <c r="W12" s="48">
        <v>1</v>
      </c>
    </row>
    <row r="13" spans="16:23" ht="19" thickBot="1" x14ac:dyDescent="0.5">
      <c r="P13" s="42">
        <v>7</v>
      </c>
      <c r="Q13" s="49"/>
      <c r="R13" s="50"/>
      <c r="S13" s="50"/>
      <c r="T13" s="50"/>
      <c r="U13" s="50"/>
      <c r="V13" s="50">
        <v>7</v>
      </c>
      <c r="W13" s="51"/>
    </row>
    <row r="14" spans="16:23" ht="15.5" x14ac:dyDescent="0.35">
      <c r="P14" s="41"/>
      <c r="Q14" s="41"/>
      <c r="R14" s="41"/>
      <c r="S14" s="41"/>
      <c r="T14" s="41"/>
      <c r="U14" s="41"/>
      <c r="V14" s="41"/>
      <c r="W14" s="41"/>
    </row>
  </sheetData>
  <mergeCells count="1">
    <mergeCell ref="Q5:W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55" zoomScaleNormal="55" workbookViewId="0">
      <selection activeCell="B12" sqref="B12"/>
    </sheetView>
  </sheetViews>
  <sheetFormatPr defaultColWidth="9.1796875" defaultRowHeight="14.5" x14ac:dyDescent="0.35"/>
  <cols>
    <col min="1" max="16384" width="9.1796875" style="52"/>
  </cols>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N41"/>
  <sheetViews>
    <sheetView tabSelected="1" topLeftCell="A22" zoomScaleNormal="100" workbookViewId="0">
      <selection activeCell="B42" sqref="B42"/>
    </sheetView>
  </sheetViews>
  <sheetFormatPr defaultRowHeight="14.5" x14ac:dyDescent="0.35"/>
  <cols>
    <col min="1" max="1" width="22.26953125" style="2" customWidth="1"/>
    <col min="2" max="2" width="16.1796875" style="2" customWidth="1"/>
    <col min="3" max="3" width="12" style="2" customWidth="1"/>
    <col min="4" max="4" width="8.7265625" style="2" customWidth="1"/>
    <col min="5" max="5" width="9.453125" style="2" customWidth="1"/>
    <col min="6" max="6" width="11.54296875" style="2" customWidth="1"/>
    <col min="7" max="7" width="12" style="2" bestFit="1" customWidth="1"/>
    <col min="8" max="8" width="24.453125" style="2" customWidth="1"/>
    <col min="9" max="9" width="22.453125" style="2" bestFit="1" customWidth="1"/>
    <col min="10" max="10" width="10.54296875" style="2" bestFit="1" customWidth="1"/>
    <col min="11" max="11" width="16.26953125" style="2" bestFit="1" customWidth="1"/>
    <col min="12" max="12" width="9" style="2" customWidth="1"/>
    <col min="13" max="13" width="21.1796875" style="2" bestFit="1" customWidth="1"/>
    <col min="14" max="256" width="9.1796875" style="2"/>
    <col min="257" max="257" width="20.1796875" style="2" customWidth="1"/>
    <col min="258" max="258" width="16.1796875" style="2" customWidth="1"/>
    <col min="259" max="259" width="12" style="2" customWidth="1"/>
    <col min="260" max="260" width="8.7265625" style="2" customWidth="1"/>
    <col min="261" max="261" width="9.453125" style="2" customWidth="1"/>
    <col min="262" max="262" width="11.54296875" style="2" customWidth="1"/>
    <col min="263" max="263" width="12" style="2" bestFit="1" customWidth="1"/>
    <col min="264" max="264" width="12.26953125" style="2" customWidth="1"/>
    <col min="265" max="265" width="20.1796875" style="2" bestFit="1" customWidth="1"/>
    <col min="266" max="266" width="10.54296875" style="2" bestFit="1" customWidth="1"/>
    <col min="267" max="267" width="16.26953125" style="2" bestFit="1" customWidth="1"/>
    <col min="268" max="268" width="9" style="2" customWidth="1"/>
    <col min="269" max="269" width="21.1796875" style="2" bestFit="1" customWidth="1"/>
    <col min="270" max="512" width="9.1796875" style="2"/>
    <col min="513" max="513" width="20.1796875" style="2" customWidth="1"/>
    <col min="514" max="514" width="16.1796875" style="2" customWidth="1"/>
    <col min="515" max="515" width="12" style="2" customWidth="1"/>
    <col min="516" max="516" width="8.7265625" style="2" customWidth="1"/>
    <col min="517" max="517" width="9.453125" style="2" customWidth="1"/>
    <col min="518" max="518" width="11.54296875" style="2" customWidth="1"/>
    <col min="519" max="519" width="12" style="2" bestFit="1" customWidth="1"/>
    <col min="520" max="520" width="12.26953125" style="2" customWidth="1"/>
    <col min="521" max="521" width="20.1796875" style="2" bestFit="1" customWidth="1"/>
    <col min="522" max="522" width="10.54296875" style="2" bestFit="1" customWidth="1"/>
    <col min="523" max="523" width="16.26953125" style="2" bestFit="1" customWidth="1"/>
    <col min="524" max="524" width="9" style="2" customWidth="1"/>
    <col min="525" max="525" width="21.1796875" style="2" bestFit="1" customWidth="1"/>
    <col min="526" max="768" width="9.1796875" style="2"/>
    <col min="769" max="769" width="20.1796875" style="2" customWidth="1"/>
    <col min="770" max="770" width="16.1796875" style="2" customWidth="1"/>
    <col min="771" max="771" width="12" style="2" customWidth="1"/>
    <col min="772" max="772" width="8.7265625" style="2" customWidth="1"/>
    <col min="773" max="773" width="9.453125" style="2" customWidth="1"/>
    <col min="774" max="774" width="11.54296875" style="2" customWidth="1"/>
    <col min="775" max="775" width="12" style="2" bestFit="1" customWidth="1"/>
    <col min="776" max="776" width="12.26953125" style="2" customWidth="1"/>
    <col min="777" max="777" width="20.1796875" style="2" bestFit="1" customWidth="1"/>
    <col min="778" max="778" width="10.54296875" style="2" bestFit="1" customWidth="1"/>
    <col min="779" max="779" width="16.26953125" style="2" bestFit="1" customWidth="1"/>
    <col min="780" max="780" width="9" style="2" customWidth="1"/>
    <col min="781" max="781" width="21.1796875" style="2" bestFit="1" customWidth="1"/>
    <col min="782" max="1024" width="9.1796875" style="2"/>
    <col min="1025" max="1025" width="20.1796875" style="2" customWidth="1"/>
    <col min="1026" max="1026" width="16.1796875" style="2" customWidth="1"/>
    <col min="1027" max="1027" width="12" style="2" customWidth="1"/>
    <col min="1028" max="1028" width="8.7265625" style="2" customWidth="1"/>
    <col min="1029" max="1029" width="9.453125" style="2" customWidth="1"/>
    <col min="1030" max="1030" width="11.54296875" style="2" customWidth="1"/>
    <col min="1031" max="1031" width="12" style="2" bestFit="1" customWidth="1"/>
    <col min="1032" max="1032" width="12.26953125" style="2" customWidth="1"/>
    <col min="1033" max="1033" width="20.1796875" style="2" bestFit="1" customWidth="1"/>
    <col min="1034" max="1034" width="10.54296875" style="2" bestFit="1" customWidth="1"/>
    <col min="1035" max="1035" width="16.26953125" style="2" bestFit="1" customWidth="1"/>
    <col min="1036" max="1036" width="9" style="2" customWidth="1"/>
    <col min="1037" max="1037" width="21.1796875" style="2" bestFit="1" customWidth="1"/>
    <col min="1038" max="1280" width="9.1796875" style="2"/>
    <col min="1281" max="1281" width="20.1796875" style="2" customWidth="1"/>
    <col min="1282" max="1282" width="16.1796875" style="2" customWidth="1"/>
    <col min="1283" max="1283" width="12" style="2" customWidth="1"/>
    <col min="1284" max="1284" width="8.7265625" style="2" customWidth="1"/>
    <col min="1285" max="1285" width="9.453125" style="2" customWidth="1"/>
    <col min="1286" max="1286" width="11.54296875" style="2" customWidth="1"/>
    <col min="1287" max="1287" width="12" style="2" bestFit="1" customWidth="1"/>
    <col min="1288" max="1288" width="12.26953125" style="2" customWidth="1"/>
    <col min="1289" max="1289" width="20.1796875" style="2" bestFit="1" customWidth="1"/>
    <col min="1290" max="1290" width="10.54296875" style="2" bestFit="1" customWidth="1"/>
    <col min="1291" max="1291" width="16.26953125" style="2" bestFit="1" customWidth="1"/>
    <col min="1292" max="1292" width="9" style="2" customWidth="1"/>
    <col min="1293" max="1293" width="21.1796875" style="2" bestFit="1" customWidth="1"/>
    <col min="1294" max="1536" width="9.1796875" style="2"/>
    <col min="1537" max="1537" width="20.1796875" style="2" customWidth="1"/>
    <col min="1538" max="1538" width="16.1796875" style="2" customWidth="1"/>
    <col min="1539" max="1539" width="12" style="2" customWidth="1"/>
    <col min="1540" max="1540" width="8.7265625" style="2" customWidth="1"/>
    <col min="1541" max="1541" width="9.453125" style="2" customWidth="1"/>
    <col min="1542" max="1542" width="11.54296875" style="2" customWidth="1"/>
    <col min="1543" max="1543" width="12" style="2" bestFit="1" customWidth="1"/>
    <col min="1544" max="1544" width="12.26953125" style="2" customWidth="1"/>
    <col min="1545" max="1545" width="20.1796875" style="2" bestFit="1" customWidth="1"/>
    <col min="1546" max="1546" width="10.54296875" style="2" bestFit="1" customWidth="1"/>
    <col min="1547" max="1547" width="16.26953125" style="2" bestFit="1" customWidth="1"/>
    <col min="1548" max="1548" width="9" style="2" customWidth="1"/>
    <col min="1549" max="1549" width="21.1796875" style="2" bestFit="1" customWidth="1"/>
    <col min="1550" max="1792" width="9.1796875" style="2"/>
    <col min="1793" max="1793" width="20.1796875" style="2" customWidth="1"/>
    <col min="1794" max="1794" width="16.1796875" style="2" customWidth="1"/>
    <col min="1795" max="1795" width="12" style="2" customWidth="1"/>
    <col min="1796" max="1796" width="8.7265625" style="2" customWidth="1"/>
    <col min="1797" max="1797" width="9.453125" style="2" customWidth="1"/>
    <col min="1798" max="1798" width="11.54296875" style="2" customWidth="1"/>
    <col min="1799" max="1799" width="12" style="2" bestFit="1" customWidth="1"/>
    <col min="1800" max="1800" width="12.26953125" style="2" customWidth="1"/>
    <col min="1801" max="1801" width="20.1796875" style="2" bestFit="1" customWidth="1"/>
    <col min="1802" max="1802" width="10.54296875" style="2" bestFit="1" customWidth="1"/>
    <col min="1803" max="1803" width="16.26953125" style="2" bestFit="1" customWidth="1"/>
    <col min="1804" max="1804" width="9" style="2" customWidth="1"/>
    <col min="1805" max="1805" width="21.1796875" style="2" bestFit="1" customWidth="1"/>
    <col min="1806" max="2048" width="9.1796875" style="2"/>
    <col min="2049" max="2049" width="20.1796875" style="2" customWidth="1"/>
    <col min="2050" max="2050" width="16.1796875" style="2" customWidth="1"/>
    <col min="2051" max="2051" width="12" style="2" customWidth="1"/>
    <col min="2052" max="2052" width="8.7265625" style="2" customWidth="1"/>
    <col min="2053" max="2053" width="9.453125" style="2" customWidth="1"/>
    <col min="2054" max="2054" width="11.54296875" style="2" customWidth="1"/>
    <col min="2055" max="2055" width="12" style="2" bestFit="1" customWidth="1"/>
    <col min="2056" max="2056" width="12.26953125" style="2" customWidth="1"/>
    <col min="2057" max="2057" width="20.1796875" style="2" bestFit="1" customWidth="1"/>
    <col min="2058" max="2058" width="10.54296875" style="2" bestFit="1" customWidth="1"/>
    <col min="2059" max="2059" width="16.26953125" style="2" bestFit="1" customWidth="1"/>
    <col min="2060" max="2060" width="9" style="2" customWidth="1"/>
    <col min="2061" max="2061" width="21.1796875" style="2" bestFit="1" customWidth="1"/>
    <col min="2062" max="2304" width="9.1796875" style="2"/>
    <col min="2305" max="2305" width="20.1796875" style="2" customWidth="1"/>
    <col min="2306" max="2306" width="16.1796875" style="2" customWidth="1"/>
    <col min="2307" max="2307" width="12" style="2" customWidth="1"/>
    <col min="2308" max="2308" width="8.7265625" style="2" customWidth="1"/>
    <col min="2309" max="2309" width="9.453125" style="2" customWidth="1"/>
    <col min="2310" max="2310" width="11.54296875" style="2" customWidth="1"/>
    <col min="2311" max="2311" width="12" style="2" bestFit="1" customWidth="1"/>
    <col min="2312" max="2312" width="12.26953125" style="2" customWidth="1"/>
    <col min="2313" max="2313" width="20.1796875" style="2" bestFit="1" customWidth="1"/>
    <col min="2314" max="2314" width="10.54296875" style="2" bestFit="1" customWidth="1"/>
    <col min="2315" max="2315" width="16.26953125" style="2" bestFit="1" customWidth="1"/>
    <col min="2316" max="2316" width="9" style="2" customWidth="1"/>
    <col min="2317" max="2317" width="21.1796875" style="2" bestFit="1" customWidth="1"/>
    <col min="2318" max="2560" width="9.1796875" style="2"/>
    <col min="2561" max="2561" width="20.1796875" style="2" customWidth="1"/>
    <col min="2562" max="2562" width="16.1796875" style="2" customWidth="1"/>
    <col min="2563" max="2563" width="12" style="2" customWidth="1"/>
    <col min="2564" max="2564" width="8.7265625" style="2" customWidth="1"/>
    <col min="2565" max="2565" width="9.453125" style="2" customWidth="1"/>
    <col min="2566" max="2566" width="11.54296875" style="2" customWidth="1"/>
    <col min="2567" max="2567" width="12" style="2" bestFit="1" customWidth="1"/>
    <col min="2568" max="2568" width="12.26953125" style="2" customWidth="1"/>
    <col min="2569" max="2569" width="20.1796875" style="2" bestFit="1" customWidth="1"/>
    <col min="2570" max="2570" width="10.54296875" style="2" bestFit="1" customWidth="1"/>
    <col min="2571" max="2571" width="16.26953125" style="2" bestFit="1" customWidth="1"/>
    <col min="2572" max="2572" width="9" style="2" customWidth="1"/>
    <col min="2573" max="2573" width="21.1796875" style="2" bestFit="1" customWidth="1"/>
    <col min="2574" max="2816" width="9.1796875" style="2"/>
    <col min="2817" max="2817" width="20.1796875" style="2" customWidth="1"/>
    <col min="2818" max="2818" width="16.1796875" style="2" customWidth="1"/>
    <col min="2819" max="2819" width="12" style="2" customWidth="1"/>
    <col min="2820" max="2820" width="8.7265625" style="2" customWidth="1"/>
    <col min="2821" max="2821" width="9.453125" style="2" customWidth="1"/>
    <col min="2822" max="2822" width="11.54296875" style="2" customWidth="1"/>
    <col min="2823" max="2823" width="12" style="2" bestFit="1" customWidth="1"/>
    <col min="2824" max="2824" width="12.26953125" style="2" customWidth="1"/>
    <col min="2825" max="2825" width="20.1796875" style="2" bestFit="1" customWidth="1"/>
    <col min="2826" max="2826" width="10.54296875" style="2" bestFit="1" customWidth="1"/>
    <col min="2827" max="2827" width="16.26953125" style="2" bestFit="1" customWidth="1"/>
    <col min="2828" max="2828" width="9" style="2" customWidth="1"/>
    <col min="2829" max="2829" width="21.1796875" style="2" bestFit="1" customWidth="1"/>
    <col min="2830" max="3072" width="9.1796875" style="2"/>
    <col min="3073" max="3073" width="20.1796875" style="2" customWidth="1"/>
    <col min="3074" max="3074" width="16.1796875" style="2" customWidth="1"/>
    <col min="3075" max="3075" width="12" style="2" customWidth="1"/>
    <col min="3076" max="3076" width="8.7265625" style="2" customWidth="1"/>
    <col min="3077" max="3077" width="9.453125" style="2" customWidth="1"/>
    <col min="3078" max="3078" width="11.54296875" style="2" customWidth="1"/>
    <col min="3079" max="3079" width="12" style="2" bestFit="1" customWidth="1"/>
    <col min="3080" max="3080" width="12.26953125" style="2" customWidth="1"/>
    <col min="3081" max="3081" width="20.1796875" style="2" bestFit="1" customWidth="1"/>
    <col min="3082" max="3082" width="10.54296875" style="2" bestFit="1" customWidth="1"/>
    <col min="3083" max="3083" width="16.26953125" style="2" bestFit="1" customWidth="1"/>
    <col min="3084" max="3084" width="9" style="2" customWidth="1"/>
    <col min="3085" max="3085" width="21.1796875" style="2" bestFit="1" customWidth="1"/>
    <col min="3086" max="3328" width="9.1796875" style="2"/>
    <col min="3329" max="3329" width="20.1796875" style="2" customWidth="1"/>
    <col min="3330" max="3330" width="16.1796875" style="2" customWidth="1"/>
    <col min="3331" max="3331" width="12" style="2" customWidth="1"/>
    <col min="3332" max="3332" width="8.7265625" style="2" customWidth="1"/>
    <col min="3333" max="3333" width="9.453125" style="2" customWidth="1"/>
    <col min="3334" max="3334" width="11.54296875" style="2" customWidth="1"/>
    <col min="3335" max="3335" width="12" style="2" bestFit="1" customWidth="1"/>
    <col min="3336" max="3336" width="12.26953125" style="2" customWidth="1"/>
    <col min="3337" max="3337" width="20.1796875" style="2" bestFit="1" customWidth="1"/>
    <col min="3338" max="3338" width="10.54296875" style="2" bestFit="1" customWidth="1"/>
    <col min="3339" max="3339" width="16.26953125" style="2" bestFit="1" customWidth="1"/>
    <col min="3340" max="3340" width="9" style="2" customWidth="1"/>
    <col min="3341" max="3341" width="21.1796875" style="2" bestFit="1" customWidth="1"/>
    <col min="3342" max="3584" width="9.1796875" style="2"/>
    <col min="3585" max="3585" width="20.1796875" style="2" customWidth="1"/>
    <col min="3586" max="3586" width="16.1796875" style="2" customWidth="1"/>
    <col min="3587" max="3587" width="12" style="2" customWidth="1"/>
    <col min="3588" max="3588" width="8.7265625" style="2" customWidth="1"/>
    <col min="3589" max="3589" width="9.453125" style="2" customWidth="1"/>
    <col min="3590" max="3590" width="11.54296875" style="2" customWidth="1"/>
    <col min="3591" max="3591" width="12" style="2" bestFit="1" customWidth="1"/>
    <col min="3592" max="3592" width="12.26953125" style="2" customWidth="1"/>
    <col min="3593" max="3593" width="20.1796875" style="2" bestFit="1" customWidth="1"/>
    <col min="3594" max="3594" width="10.54296875" style="2" bestFit="1" customWidth="1"/>
    <col min="3595" max="3595" width="16.26953125" style="2" bestFit="1" customWidth="1"/>
    <col min="3596" max="3596" width="9" style="2" customWidth="1"/>
    <col min="3597" max="3597" width="21.1796875" style="2" bestFit="1" customWidth="1"/>
    <col min="3598" max="3840" width="9.1796875" style="2"/>
    <col min="3841" max="3841" width="20.1796875" style="2" customWidth="1"/>
    <col min="3842" max="3842" width="16.1796875" style="2" customWidth="1"/>
    <col min="3843" max="3843" width="12" style="2" customWidth="1"/>
    <col min="3844" max="3844" width="8.7265625" style="2" customWidth="1"/>
    <col min="3845" max="3845" width="9.453125" style="2" customWidth="1"/>
    <col min="3846" max="3846" width="11.54296875" style="2" customWidth="1"/>
    <col min="3847" max="3847" width="12" style="2" bestFit="1" customWidth="1"/>
    <col min="3848" max="3848" width="12.26953125" style="2" customWidth="1"/>
    <col min="3849" max="3849" width="20.1796875" style="2" bestFit="1" customWidth="1"/>
    <col min="3850" max="3850" width="10.54296875" style="2" bestFit="1" customWidth="1"/>
    <col min="3851" max="3851" width="16.26953125" style="2" bestFit="1" customWidth="1"/>
    <col min="3852" max="3852" width="9" style="2" customWidth="1"/>
    <col min="3853" max="3853" width="21.1796875" style="2" bestFit="1" customWidth="1"/>
    <col min="3854" max="4096" width="9.1796875" style="2"/>
    <col min="4097" max="4097" width="20.1796875" style="2" customWidth="1"/>
    <col min="4098" max="4098" width="16.1796875" style="2" customWidth="1"/>
    <col min="4099" max="4099" width="12" style="2" customWidth="1"/>
    <col min="4100" max="4100" width="8.7265625" style="2" customWidth="1"/>
    <col min="4101" max="4101" width="9.453125" style="2" customWidth="1"/>
    <col min="4102" max="4102" width="11.54296875" style="2" customWidth="1"/>
    <col min="4103" max="4103" width="12" style="2" bestFit="1" customWidth="1"/>
    <col min="4104" max="4104" width="12.26953125" style="2" customWidth="1"/>
    <col min="4105" max="4105" width="20.1796875" style="2" bestFit="1" customWidth="1"/>
    <col min="4106" max="4106" width="10.54296875" style="2" bestFit="1" customWidth="1"/>
    <col min="4107" max="4107" width="16.26953125" style="2" bestFit="1" customWidth="1"/>
    <col min="4108" max="4108" width="9" style="2" customWidth="1"/>
    <col min="4109" max="4109" width="21.1796875" style="2" bestFit="1" customWidth="1"/>
    <col min="4110" max="4352" width="9.1796875" style="2"/>
    <col min="4353" max="4353" width="20.1796875" style="2" customWidth="1"/>
    <col min="4354" max="4354" width="16.1796875" style="2" customWidth="1"/>
    <col min="4355" max="4355" width="12" style="2" customWidth="1"/>
    <col min="4356" max="4356" width="8.7265625" style="2" customWidth="1"/>
    <col min="4357" max="4357" width="9.453125" style="2" customWidth="1"/>
    <col min="4358" max="4358" width="11.54296875" style="2" customWidth="1"/>
    <col min="4359" max="4359" width="12" style="2" bestFit="1" customWidth="1"/>
    <col min="4360" max="4360" width="12.26953125" style="2" customWidth="1"/>
    <col min="4361" max="4361" width="20.1796875" style="2" bestFit="1" customWidth="1"/>
    <col min="4362" max="4362" width="10.54296875" style="2" bestFit="1" customWidth="1"/>
    <col min="4363" max="4363" width="16.26953125" style="2" bestFit="1" customWidth="1"/>
    <col min="4364" max="4364" width="9" style="2" customWidth="1"/>
    <col min="4365" max="4365" width="21.1796875" style="2" bestFit="1" customWidth="1"/>
    <col min="4366" max="4608" width="9.1796875" style="2"/>
    <col min="4609" max="4609" width="20.1796875" style="2" customWidth="1"/>
    <col min="4610" max="4610" width="16.1796875" style="2" customWidth="1"/>
    <col min="4611" max="4611" width="12" style="2" customWidth="1"/>
    <col min="4612" max="4612" width="8.7265625" style="2" customWidth="1"/>
    <col min="4613" max="4613" width="9.453125" style="2" customWidth="1"/>
    <col min="4614" max="4614" width="11.54296875" style="2" customWidth="1"/>
    <col min="4615" max="4615" width="12" style="2" bestFit="1" customWidth="1"/>
    <col min="4616" max="4616" width="12.26953125" style="2" customWidth="1"/>
    <col min="4617" max="4617" width="20.1796875" style="2" bestFit="1" customWidth="1"/>
    <col min="4618" max="4618" width="10.54296875" style="2" bestFit="1" customWidth="1"/>
    <col min="4619" max="4619" width="16.26953125" style="2" bestFit="1" customWidth="1"/>
    <col min="4620" max="4620" width="9" style="2" customWidth="1"/>
    <col min="4621" max="4621" width="21.1796875" style="2" bestFit="1" customWidth="1"/>
    <col min="4622" max="4864" width="9.1796875" style="2"/>
    <col min="4865" max="4865" width="20.1796875" style="2" customWidth="1"/>
    <col min="4866" max="4866" width="16.1796875" style="2" customWidth="1"/>
    <col min="4867" max="4867" width="12" style="2" customWidth="1"/>
    <col min="4868" max="4868" width="8.7265625" style="2" customWidth="1"/>
    <col min="4869" max="4869" width="9.453125" style="2" customWidth="1"/>
    <col min="4870" max="4870" width="11.54296875" style="2" customWidth="1"/>
    <col min="4871" max="4871" width="12" style="2" bestFit="1" customWidth="1"/>
    <col min="4872" max="4872" width="12.26953125" style="2" customWidth="1"/>
    <col min="4873" max="4873" width="20.1796875" style="2" bestFit="1" customWidth="1"/>
    <col min="4874" max="4874" width="10.54296875" style="2" bestFit="1" customWidth="1"/>
    <col min="4875" max="4875" width="16.26953125" style="2" bestFit="1" customWidth="1"/>
    <col min="4876" max="4876" width="9" style="2" customWidth="1"/>
    <col min="4877" max="4877" width="21.1796875" style="2" bestFit="1" customWidth="1"/>
    <col min="4878" max="5120" width="9.1796875" style="2"/>
    <col min="5121" max="5121" width="20.1796875" style="2" customWidth="1"/>
    <col min="5122" max="5122" width="16.1796875" style="2" customWidth="1"/>
    <col min="5123" max="5123" width="12" style="2" customWidth="1"/>
    <col min="5124" max="5124" width="8.7265625" style="2" customWidth="1"/>
    <col min="5125" max="5125" width="9.453125" style="2" customWidth="1"/>
    <col min="5126" max="5126" width="11.54296875" style="2" customWidth="1"/>
    <col min="5127" max="5127" width="12" style="2" bestFit="1" customWidth="1"/>
    <col min="5128" max="5128" width="12.26953125" style="2" customWidth="1"/>
    <col min="5129" max="5129" width="20.1796875" style="2" bestFit="1" customWidth="1"/>
    <col min="5130" max="5130" width="10.54296875" style="2" bestFit="1" customWidth="1"/>
    <col min="5131" max="5131" width="16.26953125" style="2" bestFit="1" customWidth="1"/>
    <col min="5132" max="5132" width="9" style="2" customWidth="1"/>
    <col min="5133" max="5133" width="21.1796875" style="2" bestFit="1" customWidth="1"/>
    <col min="5134" max="5376" width="9.1796875" style="2"/>
    <col min="5377" max="5377" width="20.1796875" style="2" customWidth="1"/>
    <col min="5378" max="5378" width="16.1796875" style="2" customWidth="1"/>
    <col min="5379" max="5379" width="12" style="2" customWidth="1"/>
    <col min="5380" max="5380" width="8.7265625" style="2" customWidth="1"/>
    <col min="5381" max="5381" width="9.453125" style="2" customWidth="1"/>
    <col min="5382" max="5382" width="11.54296875" style="2" customWidth="1"/>
    <col min="5383" max="5383" width="12" style="2" bestFit="1" customWidth="1"/>
    <col min="5384" max="5384" width="12.26953125" style="2" customWidth="1"/>
    <col min="5385" max="5385" width="20.1796875" style="2" bestFit="1" customWidth="1"/>
    <col min="5386" max="5386" width="10.54296875" style="2" bestFit="1" customWidth="1"/>
    <col min="5387" max="5387" width="16.26953125" style="2" bestFit="1" customWidth="1"/>
    <col min="5388" max="5388" width="9" style="2" customWidth="1"/>
    <col min="5389" max="5389" width="21.1796875" style="2" bestFit="1" customWidth="1"/>
    <col min="5390" max="5632" width="9.1796875" style="2"/>
    <col min="5633" max="5633" width="20.1796875" style="2" customWidth="1"/>
    <col min="5634" max="5634" width="16.1796875" style="2" customWidth="1"/>
    <col min="5635" max="5635" width="12" style="2" customWidth="1"/>
    <col min="5636" max="5636" width="8.7265625" style="2" customWidth="1"/>
    <col min="5637" max="5637" width="9.453125" style="2" customWidth="1"/>
    <col min="5638" max="5638" width="11.54296875" style="2" customWidth="1"/>
    <col min="5639" max="5639" width="12" style="2" bestFit="1" customWidth="1"/>
    <col min="5640" max="5640" width="12.26953125" style="2" customWidth="1"/>
    <col min="5641" max="5641" width="20.1796875" style="2" bestFit="1" customWidth="1"/>
    <col min="5642" max="5642" width="10.54296875" style="2" bestFit="1" customWidth="1"/>
    <col min="5643" max="5643" width="16.26953125" style="2" bestFit="1" customWidth="1"/>
    <col min="5644" max="5644" width="9" style="2" customWidth="1"/>
    <col min="5645" max="5645" width="21.1796875" style="2" bestFit="1" customWidth="1"/>
    <col min="5646" max="5888" width="9.1796875" style="2"/>
    <col min="5889" max="5889" width="20.1796875" style="2" customWidth="1"/>
    <col min="5890" max="5890" width="16.1796875" style="2" customWidth="1"/>
    <col min="5891" max="5891" width="12" style="2" customWidth="1"/>
    <col min="5892" max="5892" width="8.7265625" style="2" customWidth="1"/>
    <col min="5893" max="5893" width="9.453125" style="2" customWidth="1"/>
    <col min="5894" max="5894" width="11.54296875" style="2" customWidth="1"/>
    <col min="5895" max="5895" width="12" style="2" bestFit="1" customWidth="1"/>
    <col min="5896" max="5896" width="12.26953125" style="2" customWidth="1"/>
    <col min="5897" max="5897" width="20.1796875" style="2" bestFit="1" customWidth="1"/>
    <col min="5898" max="5898" width="10.54296875" style="2" bestFit="1" customWidth="1"/>
    <col min="5899" max="5899" width="16.26953125" style="2" bestFit="1" customWidth="1"/>
    <col min="5900" max="5900" width="9" style="2" customWidth="1"/>
    <col min="5901" max="5901" width="21.1796875" style="2" bestFit="1" customWidth="1"/>
    <col min="5902" max="6144" width="9.1796875" style="2"/>
    <col min="6145" max="6145" width="20.1796875" style="2" customWidth="1"/>
    <col min="6146" max="6146" width="16.1796875" style="2" customWidth="1"/>
    <col min="6147" max="6147" width="12" style="2" customWidth="1"/>
    <col min="6148" max="6148" width="8.7265625" style="2" customWidth="1"/>
    <col min="6149" max="6149" width="9.453125" style="2" customWidth="1"/>
    <col min="6150" max="6150" width="11.54296875" style="2" customWidth="1"/>
    <col min="6151" max="6151" width="12" style="2" bestFit="1" customWidth="1"/>
    <col min="6152" max="6152" width="12.26953125" style="2" customWidth="1"/>
    <col min="6153" max="6153" width="20.1796875" style="2" bestFit="1" customWidth="1"/>
    <col min="6154" max="6154" width="10.54296875" style="2" bestFit="1" customWidth="1"/>
    <col min="6155" max="6155" width="16.26953125" style="2" bestFit="1" customWidth="1"/>
    <col min="6156" max="6156" width="9" style="2" customWidth="1"/>
    <col min="6157" max="6157" width="21.1796875" style="2" bestFit="1" customWidth="1"/>
    <col min="6158" max="6400" width="9.1796875" style="2"/>
    <col min="6401" max="6401" width="20.1796875" style="2" customWidth="1"/>
    <col min="6402" max="6402" width="16.1796875" style="2" customWidth="1"/>
    <col min="6403" max="6403" width="12" style="2" customWidth="1"/>
    <col min="6404" max="6404" width="8.7265625" style="2" customWidth="1"/>
    <col min="6405" max="6405" width="9.453125" style="2" customWidth="1"/>
    <col min="6406" max="6406" width="11.54296875" style="2" customWidth="1"/>
    <col min="6407" max="6407" width="12" style="2" bestFit="1" customWidth="1"/>
    <col min="6408" max="6408" width="12.26953125" style="2" customWidth="1"/>
    <col min="6409" max="6409" width="20.1796875" style="2" bestFit="1" customWidth="1"/>
    <col min="6410" max="6410" width="10.54296875" style="2" bestFit="1" customWidth="1"/>
    <col min="6411" max="6411" width="16.26953125" style="2" bestFit="1" customWidth="1"/>
    <col min="6412" max="6412" width="9" style="2" customWidth="1"/>
    <col min="6413" max="6413" width="21.1796875" style="2" bestFit="1" customWidth="1"/>
    <col min="6414" max="6656" width="9.1796875" style="2"/>
    <col min="6657" max="6657" width="20.1796875" style="2" customWidth="1"/>
    <col min="6658" max="6658" width="16.1796875" style="2" customWidth="1"/>
    <col min="6659" max="6659" width="12" style="2" customWidth="1"/>
    <col min="6660" max="6660" width="8.7265625" style="2" customWidth="1"/>
    <col min="6661" max="6661" width="9.453125" style="2" customWidth="1"/>
    <col min="6662" max="6662" width="11.54296875" style="2" customWidth="1"/>
    <col min="6663" max="6663" width="12" style="2" bestFit="1" customWidth="1"/>
    <col min="6664" max="6664" width="12.26953125" style="2" customWidth="1"/>
    <col min="6665" max="6665" width="20.1796875" style="2" bestFit="1" customWidth="1"/>
    <col min="6666" max="6666" width="10.54296875" style="2" bestFit="1" customWidth="1"/>
    <col min="6667" max="6667" width="16.26953125" style="2" bestFit="1" customWidth="1"/>
    <col min="6668" max="6668" width="9" style="2" customWidth="1"/>
    <col min="6669" max="6669" width="21.1796875" style="2" bestFit="1" customWidth="1"/>
    <col min="6670" max="6912" width="9.1796875" style="2"/>
    <col min="6913" max="6913" width="20.1796875" style="2" customWidth="1"/>
    <col min="6914" max="6914" width="16.1796875" style="2" customWidth="1"/>
    <col min="6915" max="6915" width="12" style="2" customWidth="1"/>
    <col min="6916" max="6916" width="8.7265625" style="2" customWidth="1"/>
    <col min="6917" max="6917" width="9.453125" style="2" customWidth="1"/>
    <col min="6918" max="6918" width="11.54296875" style="2" customWidth="1"/>
    <col min="6919" max="6919" width="12" style="2" bestFit="1" customWidth="1"/>
    <col min="6920" max="6920" width="12.26953125" style="2" customWidth="1"/>
    <col min="6921" max="6921" width="20.1796875" style="2" bestFit="1" customWidth="1"/>
    <col min="6922" max="6922" width="10.54296875" style="2" bestFit="1" customWidth="1"/>
    <col min="6923" max="6923" width="16.26953125" style="2" bestFit="1" customWidth="1"/>
    <col min="6924" max="6924" width="9" style="2" customWidth="1"/>
    <col min="6925" max="6925" width="21.1796875" style="2" bestFit="1" customWidth="1"/>
    <col min="6926" max="7168" width="9.1796875" style="2"/>
    <col min="7169" max="7169" width="20.1796875" style="2" customWidth="1"/>
    <col min="7170" max="7170" width="16.1796875" style="2" customWidth="1"/>
    <col min="7171" max="7171" width="12" style="2" customWidth="1"/>
    <col min="7172" max="7172" width="8.7265625" style="2" customWidth="1"/>
    <col min="7173" max="7173" width="9.453125" style="2" customWidth="1"/>
    <col min="7174" max="7174" width="11.54296875" style="2" customWidth="1"/>
    <col min="7175" max="7175" width="12" style="2" bestFit="1" customWidth="1"/>
    <col min="7176" max="7176" width="12.26953125" style="2" customWidth="1"/>
    <col min="7177" max="7177" width="20.1796875" style="2" bestFit="1" customWidth="1"/>
    <col min="7178" max="7178" width="10.54296875" style="2" bestFit="1" customWidth="1"/>
    <col min="7179" max="7179" width="16.26953125" style="2" bestFit="1" customWidth="1"/>
    <col min="7180" max="7180" width="9" style="2" customWidth="1"/>
    <col min="7181" max="7181" width="21.1796875" style="2" bestFit="1" customWidth="1"/>
    <col min="7182" max="7424" width="9.1796875" style="2"/>
    <col min="7425" max="7425" width="20.1796875" style="2" customWidth="1"/>
    <col min="7426" max="7426" width="16.1796875" style="2" customWidth="1"/>
    <col min="7427" max="7427" width="12" style="2" customWidth="1"/>
    <col min="7428" max="7428" width="8.7265625" style="2" customWidth="1"/>
    <col min="7429" max="7429" width="9.453125" style="2" customWidth="1"/>
    <col min="7430" max="7430" width="11.54296875" style="2" customWidth="1"/>
    <col min="7431" max="7431" width="12" style="2" bestFit="1" customWidth="1"/>
    <col min="7432" max="7432" width="12.26953125" style="2" customWidth="1"/>
    <col min="7433" max="7433" width="20.1796875" style="2" bestFit="1" customWidth="1"/>
    <col min="7434" max="7434" width="10.54296875" style="2" bestFit="1" customWidth="1"/>
    <col min="7435" max="7435" width="16.26953125" style="2" bestFit="1" customWidth="1"/>
    <col min="7436" max="7436" width="9" style="2" customWidth="1"/>
    <col min="7437" max="7437" width="21.1796875" style="2" bestFit="1" customWidth="1"/>
    <col min="7438" max="7680" width="9.1796875" style="2"/>
    <col min="7681" max="7681" width="20.1796875" style="2" customWidth="1"/>
    <col min="7682" max="7682" width="16.1796875" style="2" customWidth="1"/>
    <col min="7683" max="7683" width="12" style="2" customWidth="1"/>
    <col min="7684" max="7684" width="8.7265625" style="2" customWidth="1"/>
    <col min="7685" max="7685" width="9.453125" style="2" customWidth="1"/>
    <col min="7686" max="7686" width="11.54296875" style="2" customWidth="1"/>
    <col min="7687" max="7687" width="12" style="2" bestFit="1" customWidth="1"/>
    <col min="7688" max="7688" width="12.26953125" style="2" customWidth="1"/>
    <col min="7689" max="7689" width="20.1796875" style="2" bestFit="1" customWidth="1"/>
    <col min="7690" max="7690" width="10.54296875" style="2" bestFit="1" customWidth="1"/>
    <col min="7691" max="7691" width="16.26953125" style="2" bestFit="1" customWidth="1"/>
    <col min="7692" max="7692" width="9" style="2" customWidth="1"/>
    <col min="7693" max="7693" width="21.1796875" style="2" bestFit="1" customWidth="1"/>
    <col min="7694" max="7936" width="9.1796875" style="2"/>
    <col min="7937" max="7937" width="20.1796875" style="2" customWidth="1"/>
    <col min="7938" max="7938" width="16.1796875" style="2" customWidth="1"/>
    <col min="7939" max="7939" width="12" style="2" customWidth="1"/>
    <col min="7940" max="7940" width="8.7265625" style="2" customWidth="1"/>
    <col min="7941" max="7941" width="9.453125" style="2" customWidth="1"/>
    <col min="7942" max="7942" width="11.54296875" style="2" customWidth="1"/>
    <col min="7943" max="7943" width="12" style="2" bestFit="1" customWidth="1"/>
    <col min="7944" max="7944" width="12.26953125" style="2" customWidth="1"/>
    <col min="7945" max="7945" width="20.1796875" style="2" bestFit="1" customWidth="1"/>
    <col min="7946" max="7946" width="10.54296875" style="2" bestFit="1" customWidth="1"/>
    <col min="7947" max="7947" width="16.26953125" style="2" bestFit="1" customWidth="1"/>
    <col min="7948" max="7948" width="9" style="2" customWidth="1"/>
    <col min="7949" max="7949" width="21.1796875" style="2" bestFit="1" customWidth="1"/>
    <col min="7950" max="8192" width="9.1796875" style="2"/>
    <col min="8193" max="8193" width="20.1796875" style="2" customWidth="1"/>
    <col min="8194" max="8194" width="16.1796875" style="2" customWidth="1"/>
    <col min="8195" max="8195" width="12" style="2" customWidth="1"/>
    <col min="8196" max="8196" width="8.7265625" style="2" customWidth="1"/>
    <col min="8197" max="8197" width="9.453125" style="2" customWidth="1"/>
    <col min="8198" max="8198" width="11.54296875" style="2" customWidth="1"/>
    <col min="8199" max="8199" width="12" style="2" bestFit="1" customWidth="1"/>
    <col min="8200" max="8200" width="12.26953125" style="2" customWidth="1"/>
    <col min="8201" max="8201" width="20.1796875" style="2" bestFit="1" customWidth="1"/>
    <col min="8202" max="8202" width="10.54296875" style="2" bestFit="1" customWidth="1"/>
    <col min="8203" max="8203" width="16.26953125" style="2" bestFit="1" customWidth="1"/>
    <col min="8204" max="8204" width="9" style="2" customWidth="1"/>
    <col min="8205" max="8205" width="21.1796875" style="2" bestFit="1" customWidth="1"/>
    <col min="8206" max="8448" width="9.1796875" style="2"/>
    <col min="8449" max="8449" width="20.1796875" style="2" customWidth="1"/>
    <col min="8450" max="8450" width="16.1796875" style="2" customWidth="1"/>
    <col min="8451" max="8451" width="12" style="2" customWidth="1"/>
    <col min="8452" max="8452" width="8.7265625" style="2" customWidth="1"/>
    <col min="8453" max="8453" width="9.453125" style="2" customWidth="1"/>
    <col min="8454" max="8454" width="11.54296875" style="2" customWidth="1"/>
    <col min="8455" max="8455" width="12" style="2" bestFit="1" customWidth="1"/>
    <col min="8456" max="8456" width="12.26953125" style="2" customWidth="1"/>
    <col min="8457" max="8457" width="20.1796875" style="2" bestFit="1" customWidth="1"/>
    <col min="8458" max="8458" width="10.54296875" style="2" bestFit="1" customWidth="1"/>
    <col min="8459" max="8459" width="16.26953125" style="2" bestFit="1" customWidth="1"/>
    <col min="8460" max="8460" width="9" style="2" customWidth="1"/>
    <col min="8461" max="8461" width="21.1796875" style="2" bestFit="1" customWidth="1"/>
    <col min="8462" max="8704" width="9.1796875" style="2"/>
    <col min="8705" max="8705" width="20.1796875" style="2" customWidth="1"/>
    <col min="8706" max="8706" width="16.1796875" style="2" customWidth="1"/>
    <col min="8707" max="8707" width="12" style="2" customWidth="1"/>
    <col min="8708" max="8708" width="8.7265625" style="2" customWidth="1"/>
    <col min="8709" max="8709" width="9.453125" style="2" customWidth="1"/>
    <col min="8710" max="8710" width="11.54296875" style="2" customWidth="1"/>
    <col min="8711" max="8711" width="12" style="2" bestFit="1" customWidth="1"/>
    <col min="8712" max="8712" width="12.26953125" style="2" customWidth="1"/>
    <col min="8713" max="8713" width="20.1796875" style="2" bestFit="1" customWidth="1"/>
    <col min="8714" max="8714" width="10.54296875" style="2" bestFit="1" customWidth="1"/>
    <col min="8715" max="8715" width="16.26953125" style="2" bestFit="1" customWidth="1"/>
    <col min="8716" max="8716" width="9" style="2" customWidth="1"/>
    <col min="8717" max="8717" width="21.1796875" style="2" bestFit="1" customWidth="1"/>
    <col min="8718" max="8960" width="9.1796875" style="2"/>
    <col min="8961" max="8961" width="20.1796875" style="2" customWidth="1"/>
    <col min="8962" max="8962" width="16.1796875" style="2" customWidth="1"/>
    <col min="8963" max="8963" width="12" style="2" customWidth="1"/>
    <col min="8964" max="8964" width="8.7265625" style="2" customWidth="1"/>
    <col min="8965" max="8965" width="9.453125" style="2" customWidth="1"/>
    <col min="8966" max="8966" width="11.54296875" style="2" customWidth="1"/>
    <col min="8967" max="8967" width="12" style="2" bestFit="1" customWidth="1"/>
    <col min="8968" max="8968" width="12.26953125" style="2" customWidth="1"/>
    <col min="8969" max="8969" width="20.1796875" style="2" bestFit="1" customWidth="1"/>
    <col min="8970" max="8970" width="10.54296875" style="2" bestFit="1" customWidth="1"/>
    <col min="8971" max="8971" width="16.26953125" style="2" bestFit="1" customWidth="1"/>
    <col min="8972" max="8972" width="9" style="2" customWidth="1"/>
    <col min="8973" max="8973" width="21.1796875" style="2" bestFit="1" customWidth="1"/>
    <col min="8974" max="9216" width="9.1796875" style="2"/>
    <col min="9217" max="9217" width="20.1796875" style="2" customWidth="1"/>
    <col min="9218" max="9218" width="16.1796875" style="2" customWidth="1"/>
    <col min="9219" max="9219" width="12" style="2" customWidth="1"/>
    <col min="9220" max="9220" width="8.7265625" style="2" customWidth="1"/>
    <col min="9221" max="9221" width="9.453125" style="2" customWidth="1"/>
    <col min="9222" max="9222" width="11.54296875" style="2" customWidth="1"/>
    <col min="9223" max="9223" width="12" style="2" bestFit="1" customWidth="1"/>
    <col min="9224" max="9224" width="12.26953125" style="2" customWidth="1"/>
    <col min="9225" max="9225" width="20.1796875" style="2" bestFit="1" customWidth="1"/>
    <col min="9226" max="9226" width="10.54296875" style="2" bestFit="1" customWidth="1"/>
    <col min="9227" max="9227" width="16.26953125" style="2" bestFit="1" customWidth="1"/>
    <col min="9228" max="9228" width="9" style="2" customWidth="1"/>
    <col min="9229" max="9229" width="21.1796875" style="2" bestFit="1" customWidth="1"/>
    <col min="9230" max="9472" width="9.1796875" style="2"/>
    <col min="9473" max="9473" width="20.1796875" style="2" customWidth="1"/>
    <col min="9474" max="9474" width="16.1796875" style="2" customWidth="1"/>
    <col min="9475" max="9475" width="12" style="2" customWidth="1"/>
    <col min="9476" max="9476" width="8.7265625" style="2" customWidth="1"/>
    <col min="9477" max="9477" width="9.453125" style="2" customWidth="1"/>
    <col min="9478" max="9478" width="11.54296875" style="2" customWidth="1"/>
    <col min="9479" max="9479" width="12" style="2" bestFit="1" customWidth="1"/>
    <col min="9480" max="9480" width="12.26953125" style="2" customWidth="1"/>
    <col min="9481" max="9481" width="20.1796875" style="2" bestFit="1" customWidth="1"/>
    <col min="9482" max="9482" width="10.54296875" style="2" bestFit="1" customWidth="1"/>
    <col min="9483" max="9483" width="16.26953125" style="2" bestFit="1" customWidth="1"/>
    <col min="9484" max="9484" width="9" style="2" customWidth="1"/>
    <col min="9485" max="9485" width="21.1796875" style="2" bestFit="1" customWidth="1"/>
    <col min="9486" max="9728" width="9.1796875" style="2"/>
    <col min="9729" max="9729" width="20.1796875" style="2" customWidth="1"/>
    <col min="9730" max="9730" width="16.1796875" style="2" customWidth="1"/>
    <col min="9731" max="9731" width="12" style="2" customWidth="1"/>
    <col min="9732" max="9732" width="8.7265625" style="2" customWidth="1"/>
    <col min="9733" max="9733" width="9.453125" style="2" customWidth="1"/>
    <col min="9734" max="9734" width="11.54296875" style="2" customWidth="1"/>
    <col min="9735" max="9735" width="12" style="2" bestFit="1" customWidth="1"/>
    <col min="9736" max="9736" width="12.26953125" style="2" customWidth="1"/>
    <col min="9737" max="9737" width="20.1796875" style="2" bestFit="1" customWidth="1"/>
    <col min="9738" max="9738" width="10.54296875" style="2" bestFit="1" customWidth="1"/>
    <col min="9739" max="9739" width="16.26953125" style="2" bestFit="1" customWidth="1"/>
    <col min="9740" max="9740" width="9" style="2" customWidth="1"/>
    <col min="9741" max="9741" width="21.1796875" style="2" bestFit="1" customWidth="1"/>
    <col min="9742" max="9984" width="9.1796875" style="2"/>
    <col min="9985" max="9985" width="20.1796875" style="2" customWidth="1"/>
    <col min="9986" max="9986" width="16.1796875" style="2" customWidth="1"/>
    <col min="9987" max="9987" width="12" style="2" customWidth="1"/>
    <col min="9988" max="9988" width="8.7265625" style="2" customWidth="1"/>
    <col min="9989" max="9989" width="9.453125" style="2" customWidth="1"/>
    <col min="9990" max="9990" width="11.54296875" style="2" customWidth="1"/>
    <col min="9991" max="9991" width="12" style="2" bestFit="1" customWidth="1"/>
    <col min="9992" max="9992" width="12.26953125" style="2" customWidth="1"/>
    <col min="9993" max="9993" width="20.1796875" style="2" bestFit="1" customWidth="1"/>
    <col min="9994" max="9994" width="10.54296875" style="2" bestFit="1" customWidth="1"/>
    <col min="9995" max="9995" width="16.26953125" style="2" bestFit="1" customWidth="1"/>
    <col min="9996" max="9996" width="9" style="2" customWidth="1"/>
    <col min="9997" max="9997" width="21.1796875" style="2" bestFit="1" customWidth="1"/>
    <col min="9998" max="10240" width="9.1796875" style="2"/>
    <col min="10241" max="10241" width="20.1796875" style="2" customWidth="1"/>
    <col min="10242" max="10242" width="16.1796875" style="2" customWidth="1"/>
    <col min="10243" max="10243" width="12" style="2" customWidth="1"/>
    <col min="10244" max="10244" width="8.7265625" style="2" customWidth="1"/>
    <col min="10245" max="10245" width="9.453125" style="2" customWidth="1"/>
    <col min="10246" max="10246" width="11.54296875" style="2" customWidth="1"/>
    <col min="10247" max="10247" width="12" style="2" bestFit="1" customWidth="1"/>
    <col min="10248" max="10248" width="12.26953125" style="2" customWidth="1"/>
    <col min="10249" max="10249" width="20.1796875" style="2" bestFit="1" customWidth="1"/>
    <col min="10250" max="10250" width="10.54296875" style="2" bestFit="1" customWidth="1"/>
    <col min="10251" max="10251" width="16.26953125" style="2" bestFit="1" customWidth="1"/>
    <col min="10252" max="10252" width="9" style="2" customWidth="1"/>
    <col min="10253" max="10253" width="21.1796875" style="2" bestFit="1" customWidth="1"/>
    <col min="10254" max="10496" width="9.1796875" style="2"/>
    <col min="10497" max="10497" width="20.1796875" style="2" customWidth="1"/>
    <col min="10498" max="10498" width="16.1796875" style="2" customWidth="1"/>
    <col min="10499" max="10499" width="12" style="2" customWidth="1"/>
    <col min="10500" max="10500" width="8.7265625" style="2" customWidth="1"/>
    <col min="10501" max="10501" width="9.453125" style="2" customWidth="1"/>
    <col min="10502" max="10502" width="11.54296875" style="2" customWidth="1"/>
    <col min="10503" max="10503" width="12" style="2" bestFit="1" customWidth="1"/>
    <col min="10504" max="10504" width="12.26953125" style="2" customWidth="1"/>
    <col min="10505" max="10505" width="20.1796875" style="2" bestFit="1" customWidth="1"/>
    <col min="10506" max="10506" width="10.54296875" style="2" bestFit="1" customWidth="1"/>
    <col min="10507" max="10507" width="16.26953125" style="2" bestFit="1" customWidth="1"/>
    <col min="10508" max="10508" width="9" style="2" customWidth="1"/>
    <col min="10509" max="10509" width="21.1796875" style="2" bestFit="1" customWidth="1"/>
    <col min="10510" max="10752" width="9.1796875" style="2"/>
    <col min="10753" max="10753" width="20.1796875" style="2" customWidth="1"/>
    <col min="10754" max="10754" width="16.1796875" style="2" customWidth="1"/>
    <col min="10755" max="10755" width="12" style="2" customWidth="1"/>
    <col min="10756" max="10756" width="8.7265625" style="2" customWidth="1"/>
    <col min="10757" max="10757" width="9.453125" style="2" customWidth="1"/>
    <col min="10758" max="10758" width="11.54296875" style="2" customWidth="1"/>
    <col min="10759" max="10759" width="12" style="2" bestFit="1" customWidth="1"/>
    <col min="10760" max="10760" width="12.26953125" style="2" customWidth="1"/>
    <col min="10761" max="10761" width="20.1796875" style="2" bestFit="1" customWidth="1"/>
    <col min="10762" max="10762" width="10.54296875" style="2" bestFit="1" customWidth="1"/>
    <col min="10763" max="10763" width="16.26953125" style="2" bestFit="1" customWidth="1"/>
    <col min="10764" max="10764" width="9" style="2" customWidth="1"/>
    <col min="10765" max="10765" width="21.1796875" style="2" bestFit="1" customWidth="1"/>
    <col min="10766" max="11008" width="9.1796875" style="2"/>
    <col min="11009" max="11009" width="20.1796875" style="2" customWidth="1"/>
    <col min="11010" max="11010" width="16.1796875" style="2" customWidth="1"/>
    <col min="11011" max="11011" width="12" style="2" customWidth="1"/>
    <col min="11012" max="11012" width="8.7265625" style="2" customWidth="1"/>
    <col min="11013" max="11013" width="9.453125" style="2" customWidth="1"/>
    <col min="11014" max="11014" width="11.54296875" style="2" customWidth="1"/>
    <col min="11015" max="11015" width="12" style="2" bestFit="1" customWidth="1"/>
    <col min="11016" max="11016" width="12.26953125" style="2" customWidth="1"/>
    <col min="11017" max="11017" width="20.1796875" style="2" bestFit="1" customWidth="1"/>
    <col min="11018" max="11018" width="10.54296875" style="2" bestFit="1" customWidth="1"/>
    <col min="11019" max="11019" width="16.26953125" style="2" bestFit="1" customWidth="1"/>
    <col min="11020" max="11020" width="9" style="2" customWidth="1"/>
    <col min="11021" max="11021" width="21.1796875" style="2" bestFit="1" customWidth="1"/>
    <col min="11022" max="11264" width="9.1796875" style="2"/>
    <col min="11265" max="11265" width="20.1796875" style="2" customWidth="1"/>
    <col min="11266" max="11266" width="16.1796875" style="2" customWidth="1"/>
    <col min="11267" max="11267" width="12" style="2" customWidth="1"/>
    <col min="11268" max="11268" width="8.7265625" style="2" customWidth="1"/>
    <col min="11269" max="11269" width="9.453125" style="2" customWidth="1"/>
    <col min="11270" max="11270" width="11.54296875" style="2" customWidth="1"/>
    <col min="11271" max="11271" width="12" style="2" bestFit="1" customWidth="1"/>
    <col min="11272" max="11272" width="12.26953125" style="2" customWidth="1"/>
    <col min="11273" max="11273" width="20.1796875" style="2" bestFit="1" customWidth="1"/>
    <col min="11274" max="11274" width="10.54296875" style="2" bestFit="1" customWidth="1"/>
    <col min="11275" max="11275" width="16.26953125" style="2" bestFit="1" customWidth="1"/>
    <col min="11276" max="11276" width="9" style="2" customWidth="1"/>
    <col min="11277" max="11277" width="21.1796875" style="2" bestFit="1" customWidth="1"/>
    <col min="11278" max="11520" width="9.1796875" style="2"/>
    <col min="11521" max="11521" width="20.1796875" style="2" customWidth="1"/>
    <col min="11522" max="11522" width="16.1796875" style="2" customWidth="1"/>
    <col min="11523" max="11523" width="12" style="2" customWidth="1"/>
    <col min="11524" max="11524" width="8.7265625" style="2" customWidth="1"/>
    <col min="11525" max="11525" width="9.453125" style="2" customWidth="1"/>
    <col min="11526" max="11526" width="11.54296875" style="2" customWidth="1"/>
    <col min="11527" max="11527" width="12" style="2" bestFit="1" customWidth="1"/>
    <col min="11528" max="11528" width="12.26953125" style="2" customWidth="1"/>
    <col min="11529" max="11529" width="20.1796875" style="2" bestFit="1" customWidth="1"/>
    <col min="11530" max="11530" width="10.54296875" style="2" bestFit="1" customWidth="1"/>
    <col min="11531" max="11531" width="16.26953125" style="2" bestFit="1" customWidth="1"/>
    <col min="11532" max="11532" width="9" style="2" customWidth="1"/>
    <col min="11533" max="11533" width="21.1796875" style="2" bestFit="1" customWidth="1"/>
    <col min="11534" max="11776" width="9.1796875" style="2"/>
    <col min="11777" max="11777" width="20.1796875" style="2" customWidth="1"/>
    <col min="11778" max="11778" width="16.1796875" style="2" customWidth="1"/>
    <col min="11779" max="11779" width="12" style="2" customWidth="1"/>
    <col min="11780" max="11780" width="8.7265625" style="2" customWidth="1"/>
    <col min="11781" max="11781" width="9.453125" style="2" customWidth="1"/>
    <col min="11782" max="11782" width="11.54296875" style="2" customWidth="1"/>
    <col min="11783" max="11783" width="12" style="2" bestFit="1" customWidth="1"/>
    <col min="11784" max="11784" width="12.26953125" style="2" customWidth="1"/>
    <col min="11785" max="11785" width="20.1796875" style="2" bestFit="1" customWidth="1"/>
    <col min="11786" max="11786" width="10.54296875" style="2" bestFit="1" customWidth="1"/>
    <col min="11787" max="11787" width="16.26953125" style="2" bestFit="1" customWidth="1"/>
    <col min="11788" max="11788" width="9" style="2" customWidth="1"/>
    <col min="11789" max="11789" width="21.1796875" style="2" bestFit="1" customWidth="1"/>
    <col min="11790" max="12032" width="9.1796875" style="2"/>
    <col min="12033" max="12033" width="20.1796875" style="2" customWidth="1"/>
    <col min="12034" max="12034" width="16.1796875" style="2" customWidth="1"/>
    <col min="12035" max="12035" width="12" style="2" customWidth="1"/>
    <col min="12036" max="12036" width="8.7265625" style="2" customWidth="1"/>
    <col min="12037" max="12037" width="9.453125" style="2" customWidth="1"/>
    <col min="12038" max="12038" width="11.54296875" style="2" customWidth="1"/>
    <col min="12039" max="12039" width="12" style="2" bestFit="1" customWidth="1"/>
    <col min="12040" max="12040" width="12.26953125" style="2" customWidth="1"/>
    <col min="12041" max="12041" width="20.1796875" style="2" bestFit="1" customWidth="1"/>
    <col min="12042" max="12042" width="10.54296875" style="2" bestFit="1" customWidth="1"/>
    <col min="12043" max="12043" width="16.26953125" style="2" bestFit="1" customWidth="1"/>
    <col min="12044" max="12044" width="9" style="2" customWidth="1"/>
    <col min="12045" max="12045" width="21.1796875" style="2" bestFit="1" customWidth="1"/>
    <col min="12046" max="12288" width="9.1796875" style="2"/>
    <col min="12289" max="12289" width="20.1796875" style="2" customWidth="1"/>
    <col min="12290" max="12290" width="16.1796875" style="2" customWidth="1"/>
    <col min="12291" max="12291" width="12" style="2" customWidth="1"/>
    <col min="12292" max="12292" width="8.7265625" style="2" customWidth="1"/>
    <col min="12293" max="12293" width="9.453125" style="2" customWidth="1"/>
    <col min="12294" max="12294" width="11.54296875" style="2" customWidth="1"/>
    <col min="12295" max="12295" width="12" style="2" bestFit="1" customWidth="1"/>
    <col min="12296" max="12296" width="12.26953125" style="2" customWidth="1"/>
    <col min="12297" max="12297" width="20.1796875" style="2" bestFit="1" customWidth="1"/>
    <col min="12298" max="12298" width="10.54296875" style="2" bestFit="1" customWidth="1"/>
    <col min="12299" max="12299" width="16.26953125" style="2" bestFit="1" customWidth="1"/>
    <col min="12300" max="12300" width="9" style="2" customWidth="1"/>
    <col min="12301" max="12301" width="21.1796875" style="2" bestFit="1" customWidth="1"/>
    <col min="12302" max="12544" width="9.1796875" style="2"/>
    <col min="12545" max="12545" width="20.1796875" style="2" customWidth="1"/>
    <col min="12546" max="12546" width="16.1796875" style="2" customWidth="1"/>
    <col min="12547" max="12547" width="12" style="2" customWidth="1"/>
    <col min="12548" max="12548" width="8.7265625" style="2" customWidth="1"/>
    <col min="12549" max="12549" width="9.453125" style="2" customWidth="1"/>
    <col min="12550" max="12550" width="11.54296875" style="2" customWidth="1"/>
    <col min="12551" max="12551" width="12" style="2" bestFit="1" customWidth="1"/>
    <col min="12552" max="12552" width="12.26953125" style="2" customWidth="1"/>
    <col min="12553" max="12553" width="20.1796875" style="2" bestFit="1" customWidth="1"/>
    <col min="12554" max="12554" width="10.54296875" style="2" bestFit="1" customWidth="1"/>
    <col min="12555" max="12555" width="16.26953125" style="2" bestFit="1" customWidth="1"/>
    <col min="12556" max="12556" width="9" style="2" customWidth="1"/>
    <col min="12557" max="12557" width="21.1796875" style="2" bestFit="1" customWidth="1"/>
    <col min="12558" max="12800" width="9.1796875" style="2"/>
    <col min="12801" max="12801" width="20.1796875" style="2" customWidth="1"/>
    <col min="12802" max="12802" width="16.1796875" style="2" customWidth="1"/>
    <col min="12803" max="12803" width="12" style="2" customWidth="1"/>
    <col min="12804" max="12804" width="8.7265625" style="2" customWidth="1"/>
    <col min="12805" max="12805" width="9.453125" style="2" customWidth="1"/>
    <col min="12806" max="12806" width="11.54296875" style="2" customWidth="1"/>
    <col min="12807" max="12807" width="12" style="2" bestFit="1" customWidth="1"/>
    <col min="12808" max="12808" width="12.26953125" style="2" customWidth="1"/>
    <col min="12809" max="12809" width="20.1796875" style="2" bestFit="1" customWidth="1"/>
    <col min="12810" max="12810" width="10.54296875" style="2" bestFit="1" customWidth="1"/>
    <col min="12811" max="12811" width="16.26953125" style="2" bestFit="1" customWidth="1"/>
    <col min="12812" max="12812" width="9" style="2" customWidth="1"/>
    <col min="12813" max="12813" width="21.1796875" style="2" bestFit="1" customWidth="1"/>
    <col min="12814" max="13056" width="9.1796875" style="2"/>
    <col min="13057" max="13057" width="20.1796875" style="2" customWidth="1"/>
    <col min="13058" max="13058" width="16.1796875" style="2" customWidth="1"/>
    <col min="13059" max="13059" width="12" style="2" customWidth="1"/>
    <col min="13060" max="13060" width="8.7265625" style="2" customWidth="1"/>
    <col min="13061" max="13061" width="9.453125" style="2" customWidth="1"/>
    <col min="13062" max="13062" width="11.54296875" style="2" customWidth="1"/>
    <col min="13063" max="13063" width="12" style="2" bestFit="1" customWidth="1"/>
    <col min="13064" max="13064" width="12.26953125" style="2" customWidth="1"/>
    <col min="13065" max="13065" width="20.1796875" style="2" bestFit="1" customWidth="1"/>
    <col min="13066" max="13066" width="10.54296875" style="2" bestFit="1" customWidth="1"/>
    <col min="13067" max="13067" width="16.26953125" style="2" bestFit="1" customWidth="1"/>
    <col min="13068" max="13068" width="9" style="2" customWidth="1"/>
    <col min="13069" max="13069" width="21.1796875" style="2" bestFit="1" customWidth="1"/>
    <col min="13070" max="13312" width="9.1796875" style="2"/>
    <col min="13313" max="13313" width="20.1796875" style="2" customWidth="1"/>
    <col min="13314" max="13314" width="16.1796875" style="2" customWidth="1"/>
    <col min="13315" max="13315" width="12" style="2" customWidth="1"/>
    <col min="13316" max="13316" width="8.7265625" style="2" customWidth="1"/>
    <col min="13317" max="13317" width="9.453125" style="2" customWidth="1"/>
    <col min="13318" max="13318" width="11.54296875" style="2" customWidth="1"/>
    <col min="13319" max="13319" width="12" style="2" bestFit="1" customWidth="1"/>
    <col min="13320" max="13320" width="12.26953125" style="2" customWidth="1"/>
    <col min="13321" max="13321" width="20.1796875" style="2" bestFit="1" customWidth="1"/>
    <col min="13322" max="13322" width="10.54296875" style="2" bestFit="1" customWidth="1"/>
    <col min="13323" max="13323" width="16.26953125" style="2" bestFit="1" customWidth="1"/>
    <col min="13324" max="13324" width="9" style="2" customWidth="1"/>
    <col min="13325" max="13325" width="21.1796875" style="2" bestFit="1" customWidth="1"/>
    <col min="13326" max="13568" width="9.1796875" style="2"/>
    <col min="13569" max="13569" width="20.1796875" style="2" customWidth="1"/>
    <col min="13570" max="13570" width="16.1796875" style="2" customWidth="1"/>
    <col min="13571" max="13571" width="12" style="2" customWidth="1"/>
    <col min="13572" max="13572" width="8.7265625" style="2" customWidth="1"/>
    <col min="13573" max="13573" width="9.453125" style="2" customWidth="1"/>
    <col min="13574" max="13574" width="11.54296875" style="2" customWidth="1"/>
    <col min="13575" max="13575" width="12" style="2" bestFit="1" customWidth="1"/>
    <col min="13576" max="13576" width="12.26953125" style="2" customWidth="1"/>
    <col min="13577" max="13577" width="20.1796875" style="2" bestFit="1" customWidth="1"/>
    <col min="13578" max="13578" width="10.54296875" style="2" bestFit="1" customWidth="1"/>
    <col min="13579" max="13579" width="16.26953125" style="2" bestFit="1" customWidth="1"/>
    <col min="13580" max="13580" width="9" style="2" customWidth="1"/>
    <col min="13581" max="13581" width="21.1796875" style="2" bestFit="1" customWidth="1"/>
    <col min="13582" max="13824" width="9.1796875" style="2"/>
    <col min="13825" max="13825" width="20.1796875" style="2" customWidth="1"/>
    <col min="13826" max="13826" width="16.1796875" style="2" customWidth="1"/>
    <col min="13827" max="13827" width="12" style="2" customWidth="1"/>
    <col min="13828" max="13828" width="8.7265625" style="2" customWidth="1"/>
    <col min="13829" max="13829" width="9.453125" style="2" customWidth="1"/>
    <col min="13830" max="13830" width="11.54296875" style="2" customWidth="1"/>
    <col min="13831" max="13831" width="12" style="2" bestFit="1" customWidth="1"/>
    <col min="13832" max="13832" width="12.26953125" style="2" customWidth="1"/>
    <col min="13833" max="13833" width="20.1796875" style="2" bestFit="1" customWidth="1"/>
    <col min="13834" max="13834" width="10.54296875" style="2" bestFit="1" customWidth="1"/>
    <col min="13835" max="13835" width="16.26953125" style="2" bestFit="1" customWidth="1"/>
    <col min="13836" max="13836" width="9" style="2" customWidth="1"/>
    <col min="13837" max="13837" width="21.1796875" style="2" bestFit="1" customWidth="1"/>
    <col min="13838" max="14080" width="9.1796875" style="2"/>
    <col min="14081" max="14081" width="20.1796875" style="2" customWidth="1"/>
    <col min="14082" max="14082" width="16.1796875" style="2" customWidth="1"/>
    <col min="14083" max="14083" width="12" style="2" customWidth="1"/>
    <col min="14084" max="14084" width="8.7265625" style="2" customWidth="1"/>
    <col min="14085" max="14085" width="9.453125" style="2" customWidth="1"/>
    <col min="14086" max="14086" width="11.54296875" style="2" customWidth="1"/>
    <col min="14087" max="14087" width="12" style="2" bestFit="1" customWidth="1"/>
    <col min="14088" max="14088" width="12.26953125" style="2" customWidth="1"/>
    <col min="14089" max="14089" width="20.1796875" style="2" bestFit="1" customWidth="1"/>
    <col min="14090" max="14090" width="10.54296875" style="2" bestFit="1" customWidth="1"/>
    <col min="14091" max="14091" width="16.26953125" style="2" bestFit="1" customWidth="1"/>
    <col min="14092" max="14092" width="9" style="2" customWidth="1"/>
    <col min="14093" max="14093" width="21.1796875" style="2" bestFit="1" customWidth="1"/>
    <col min="14094" max="14336" width="9.1796875" style="2"/>
    <col min="14337" max="14337" width="20.1796875" style="2" customWidth="1"/>
    <col min="14338" max="14338" width="16.1796875" style="2" customWidth="1"/>
    <col min="14339" max="14339" width="12" style="2" customWidth="1"/>
    <col min="14340" max="14340" width="8.7265625" style="2" customWidth="1"/>
    <col min="14341" max="14341" width="9.453125" style="2" customWidth="1"/>
    <col min="14342" max="14342" width="11.54296875" style="2" customWidth="1"/>
    <col min="14343" max="14343" width="12" style="2" bestFit="1" customWidth="1"/>
    <col min="14344" max="14344" width="12.26953125" style="2" customWidth="1"/>
    <col min="14345" max="14345" width="20.1796875" style="2" bestFit="1" customWidth="1"/>
    <col min="14346" max="14346" width="10.54296875" style="2" bestFit="1" customWidth="1"/>
    <col min="14347" max="14347" width="16.26953125" style="2" bestFit="1" customWidth="1"/>
    <col min="14348" max="14348" width="9" style="2" customWidth="1"/>
    <col min="14349" max="14349" width="21.1796875" style="2" bestFit="1" customWidth="1"/>
    <col min="14350" max="14592" width="9.1796875" style="2"/>
    <col min="14593" max="14593" width="20.1796875" style="2" customWidth="1"/>
    <col min="14594" max="14594" width="16.1796875" style="2" customWidth="1"/>
    <col min="14595" max="14595" width="12" style="2" customWidth="1"/>
    <col min="14596" max="14596" width="8.7265625" style="2" customWidth="1"/>
    <col min="14597" max="14597" width="9.453125" style="2" customWidth="1"/>
    <col min="14598" max="14598" width="11.54296875" style="2" customWidth="1"/>
    <col min="14599" max="14599" width="12" style="2" bestFit="1" customWidth="1"/>
    <col min="14600" max="14600" width="12.26953125" style="2" customWidth="1"/>
    <col min="14601" max="14601" width="20.1796875" style="2" bestFit="1" customWidth="1"/>
    <col min="14602" max="14602" width="10.54296875" style="2" bestFit="1" customWidth="1"/>
    <col min="14603" max="14603" width="16.26953125" style="2" bestFit="1" customWidth="1"/>
    <col min="14604" max="14604" width="9" style="2" customWidth="1"/>
    <col min="14605" max="14605" width="21.1796875" style="2" bestFit="1" customWidth="1"/>
    <col min="14606" max="14848" width="9.1796875" style="2"/>
    <col min="14849" max="14849" width="20.1796875" style="2" customWidth="1"/>
    <col min="14850" max="14850" width="16.1796875" style="2" customWidth="1"/>
    <col min="14851" max="14851" width="12" style="2" customWidth="1"/>
    <col min="14852" max="14852" width="8.7265625" style="2" customWidth="1"/>
    <col min="14853" max="14853" width="9.453125" style="2" customWidth="1"/>
    <col min="14854" max="14854" width="11.54296875" style="2" customWidth="1"/>
    <col min="14855" max="14855" width="12" style="2" bestFit="1" customWidth="1"/>
    <col min="14856" max="14856" width="12.26953125" style="2" customWidth="1"/>
    <col min="14857" max="14857" width="20.1796875" style="2" bestFit="1" customWidth="1"/>
    <col min="14858" max="14858" width="10.54296875" style="2" bestFit="1" customWidth="1"/>
    <col min="14859" max="14859" width="16.26953125" style="2" bestFit="1" customWidth="1"/>
    <col min="14860" max="14860" width="9" style="2" customWidth="1"/>
    <col min="14861" max="14861" width="21.1796875" style="2" bestFit="1" customWidth="1"/>
    <col min="14862" max="15104" width="9.1796875" style="2"/>
    <col min="15105" max="15105" width="20.1796875" style="2" customWidth="1"/>
    <col min="15106" max="15106" width="16.1796875" style="2" customWidth="1"/>
    <col min="15107" max="15107" width="12" style="2" customWidth="1"/>
    <col min="15108" max="15108" width="8.7265625" style="2" customWidth="1"/>
    <col min="15109" max="15109" width="9.453125" style="2" customWidth="1"/>
    <col min="15110" max="15110" width="11.54296875" style="2" customWidth="1"/>
    <col min="15111" max="15111" width="12" style="2" bestFit="1" customWidth="1"/>
    <col min="15112" max="15112" width="12.26953125" style="2" customWidth="1"/>
    <col min="15113" max="15113" width="20.1796875" style="2" bestFit="1" customWidth="1"/>
    <col min="15114" max="15114" width="10.54296875" style="2" bestFit="1" customWidth="1"/>
    <col min="15115" max="15115" width="16.26953125" style="2" bestFit="1" customWidth="1"/>
    <col min="15116" max="15116" width="9" style="2" customWidth="1"/>
    <col min="15117" max="15117" width="21.1796875" style="2" bestFit="1" customWidth="1"/>
    <col min="15118" max="15360" width="9.1796875" style="2"/>
    <col min="15361" max="15361" width="20.1796875" style="2" customWidth="1"/>
    <col min="15362" max="15362" width="16.1796875" style="2" customWidth="1"/>
    <col min="15363" max="15363" width="12" style="2" customWidth="1"/>
    <col min="15364" max="15364" width="8.7265625" style="2" customWidth="1"/>
    <col min="15365" max="15365" width="9.453125" style="2" customWidth="1"/>
    <col min="15366" max="15366" width="11.54296875" style="2" customWidth="1"/>
    <col min="15367" max="15367" width="12" style="2" bestFit="1" customWidth="1"/>
    <col min="15368" max="15368" width="12.26953125" style="2" customWidth="1"/>
    <col min="15369" max="15369" width="20.1796875" style="2" bestFit="1" customWidth="1"/>
    <col min="15370" max="15370" width="10.54296875" style="2" bestFit="1" customWidth="1"/>
    <col min="15371" max="15371" width="16.26953125" style="2" bestFit="1" customWidth="1"/>
    <col min="15372" max="15372" width="9" style="2" customWidth="1"/>
    <col min="15373" max="15373" width="21.1796875" style="2" bestFit="1" customWidth="1"/>
    <col min="15374" max="15616" width="9.1796875" style="2"/>
    <col min="15617" max="15617" width="20.1796875" style="2" customWidth="1"/>
    <col min="15618" max="15618" width="16.1796875" style="2" customWidth="1"/>
    <col min="15619" max="15619" width="12" style="2" customWidth="1"/>
    <col min="15620" max="15620" width="8.7265625" style="2" customWidth="1"/>
    <col min="15621" max="15621" width="9.453125" style="2" customWidth="1"/>
    <col min="15622" max="15622" width="11.54296875" style="2" customWidth="1"/>
    <col min="15623" max="15623" width="12" style="2" bestFit="1" customWidth="1"/>
    <col min="15624" max="15624" width="12.26953125" style="2" customWidth="1"/>
    <col min="15625" max="15625" width="20.1796875" style="2" bestFit="1" customWidth="1"/>
    <col min="15626" max="15626" width="10.54296875" style="2" bestFit="1" customWidth="1"/>
    <col min="15627" max="15627" width="16.26953125" style="2" bestFit="1" customWidth="1"/>
    <col min="15628" max="15628" width="9" style="2" customWidth="1"/>
    <col min="15629" max="15629" width="21.1796875" style="2" bestFit="1" customWidth="1"/>
    <col min="15630" max="15872" width="9.1796875" style="2"/>
    <col min="15873" max="15873" width="20.1796875" style="2" customWidth="1"/>
    <col min="15874" max="15874" width="16.1796875" style="2" customWidth="1"/>
    <col min="15875" max="15875" width="12" style="2" customWidth="1"/>
    <col min="15876" max="15876" width="8.7265625" style="2" customWidth="1"/>
    <col min="15877" max="15877" width="9.453125" style="2" customWidth="1"/>
    <col min="15878" max="15878" width="11.54296875" style="2" customWidth="1"/>
    <col min="15879" max="15879" width="12" style="2" bestFit="1" customWidth="1"/>
    <col min="15880" max="15880" width="12.26953125" style="2" customWidth="1"/>
    <col min="15881" max="15881" width="20.1796875" style="2" bestFit="1" customWidth="1"/>
    <col min="15882" max="15882" width="10.54296875" style="2" bestFit="1" customWidth="1"/>
    <col min="15883" max="15883" width="16.26953125" style="2" bestFit="1" customWidth="1"/>
    <col min="15884" max="15884" width="9" style="2" customWidth="1"/>
    <col min="15885" max="15885" width="21.1796875" style="2" bestFit="1" customWidth="1"/>
    <col min="15886" max="16128" width="9.1796875" style="2"/>
    <col min="16129" max="16129" width="20.1796875" style="2" customWidth="1"/>
    <col min="16130" max="16130" width="16.1796875" style="2" customWidth="1"/>
    <col min="16131" max="16131" width="12" style="2" customWidth="1"/>
    <col min="16132" max="16132" width="8.7265625" style="2" customWidth="1"/>
    <col min="16133" max="16133" width="9.453125" style="2" customWidth="1"/>
    <col min="16134" max="16134" width="11.54296875" style="2" customWidth="1"/>
    <col min="16135" max="16135" width="12" style="2" bestFit="1" customWidth="1"/>
    <col min="16136" max="16136" width="12.26953125" style="2" customWidth="1"/>
    <col min="16137" max="16137" width="20.1796875" style="2" bestFit="1" customWidth="1"/>
    <col min="16138" max="16138" width="10.54296875" style="2" bestFit="1" customWidth="1"/>
    <col min="16139" max="16139" width="16.26953125" style="2" bestFit="1" customWidth="1"/>
    <col min="16140" max="16140" width="9" style="2" customWidth="1"/>
    <col min="16141" max="16141" width="21.1796875" style="2" bestFit="1" customWidth="1"/>
    <col min="16142" max="16384" width="9.1796875" style="2"/>
  </cols>
  <sheetData>
    <row r="1" spans="1:14" x14ac:dyDescent="0.35">
      <c r="A1" s="1" t="s">
        <v>0</v>
      </c>
      <c r="J1" s="3"/>
    </row>
    <row r="2" spans="1:14" x14ac:dyDescent="0.35">
      <c r="J2" s="3"/>
    </row>
    <row r="3" spans="1:14" x14ac:dyDescent="0.35">
      <c r="A3" s="1" t="s">
        <v>1</v>
      </c>
      <c r="M3" s="1"/>
    </row>
    <row r="4" spans="1:14" x14ac:dyDescent="0.35">
      <c r="A4" s="2" t="s">
        <v>2</v>
      </c>
      <c r="B4" s="66">
        <v>200</v>
      </c>
      <c r="C4" s="7"/>
      <c r="D4" s="7"/>
      <c r="E4" s="7"/>
      <c r="F4" s="7"/>
      <c r="G4" s="7"/>
      <c r="H4" s="7"/>
      <c r="I4" s="7"/>
      <c r="J4" s="7"/>
      <c r="K4" s="4"/>
      <c r="M4" s="5"/>
      <c r="N4" s="5"/>
    </row>
    <row r="5" spans="1:14" x14ac:dyDescent="0.35">
      <c r="B5" s="7"/>
      <c r="C5" s="7"/>
      <c r="D5" s="7"/>
      <c r="E5" s="7"/>
      <c r="F5" s="7"/>
      <c r="G5" s="7"/>
      <c r="H5" s="65" t="s">
        <v>4</v>
      </c>
      <c r="I5" s="65"/>
      <c r="J5" s="65"/>
      <c r="K5" s="65"/>
      <c r="M5" s="5"/>
      <c r="N5" s="5"/>
    </row>
    <row r="6" spans="1:14" ht="15" thickBot="1" x14ac:dyDescent="0.4">
      <c r="A6" s="1" t="s">
        <v>3</v>
      </c>
      <c r="B6" s="7"/>
      <c r="C6" s="7"/>
      <c r="D6" s="7"/>
      <c r="E6" s="7"/>
      <c r="F6" s="7"/>
      <c r="G6" s="7"/>
      <c r="I6" s="8"/>
      <c r="J6" s="8"/>
      <c r="K6" s="7"/>
      <c r="L6" s="5"/>
      <c r="M6" s="5"/>
      <c r="N6" s="5"/>
    </row>
    <row r="7" spans="1:14" x14ac:dyDescent="0.35">
      <c r="A7" s="6" t="s">
        <v>5</v>
      </c>
      <c r="B7" s="9" t="s">
        <v>6</v>
      </c>
      <c r="C7" s="9" t="s">
        <v>7</v>
      </c>
      <c r="D7" s="9" t="s">
        <v>8</v>
      </c>
      <c r="E7" s="7"/>
      <c r="F7" s="9" t="s">
        <v>9</v>
      </c>
      <c r="G7" s="7"/>
      <c r="H7" s="28" t="s">
        <v>10</v>
      </c>
      <c r="I7" s="29"/>
      <c r="J7" s="29"/>
      <c r="K7" s="30"/>
      <c r="L7" s="5"/>
      <c r="M7" s="5"/>
      <c r="N7" s="5"/>
    </row>
    <row r="8" spans="1:14" x14ac:dyDescent="0.35">
      <c r="A8" s="2">
        <v>1</v>
      </c>
      <c r="B8" s="7">
        <v>2</v>
      </c>
      <c r="C8" s="13">
        <v>5</v>
      </c>
      <c r="D8" s="14">
        <v>0</v>
      </c>
      <c r="E8" s="10" t="s">
        <v>22</v>
      </c>
      <c r="F8" s="66">
        <f t="shared" ref="F8:F33" si="0">$B$4</f>
        <v>200</v>
      </c>
      <c r="G8" s="7"/>
      <c r="H8" s="31" t="s">
        <v>11</v>
      </c>
      <c r="I8" s="11" t="s">
        <v>12</v>
      </c>
      <c r="J8" s="11"/>
      <c r="K8" s="32" t="s">
        <v>13</v>
      </c>
      <c r="L8" s="5"/>
      <c r="M8" s="5"/>
      <c r="N8" s="5"/>
    </row>
    <row r="9" spans="1:14" x14ac:dyDescent="0.35">
      <c r="A9" s="2">
        <v>1</v>
      </c>
      <c r="B9" s="7">
        <v>3</v>
      </c>
      <c r="C9" s="13">
        <v>3</v>
      </c>
      <c r="D9" s="14">
        <v>180</v>
      </c>
      <c r="E9" s="10" t="s">
        <v>22</v>
      </c>
      <c r="F9" s="7">
        <f t="shared" si="0"/>
        <v>200</v>
      </c>
      <c r="G9" s="7"/>
      <c r="H9" s="33">
        <v>1</v>
      </c>
      <c r="I9" s="8">
        <f>SUMIF(Origin,H9,Flow)-SUMIF(Destination,H9,Flow)</f>
        <v>180</v>
      </c>
      <c r="J9" s="12" t="s">
        <v>22</v>
      </c>
      <c r="K9" s="34">
        <v>200</v>
      </c>
      <c r="L9" s="5"/>
      <c r="M9" s="5"/>
      <c r="N9" s="5"/>
    </row>
    <row r="10" spans="1:14" x14ac:dyDescent="0.35">
      <c r="A10" s="2">
        <v>1</v>
      </c>
      <c r="B10" s="7">
        <v>4</v>
      </c>
      <c r="C10" s="13">
        <v>5</v>
      </c>
      <c r="D10" s="14">
        <v>0</v>
      </c>
      <c r="E10" s="10" t="s">
        <v>22</v>
      </c>
      <c r="F10" s="7">
        <f t="shared" si="0"/>
        <v>200</v>
      </c>
      <c r="G10" s="7"/>
      <c r="H10" s="33">
        <v>2</v>
      </c>
      <c r="I10" s="8">
        <f>SUMIF(Origin,H10,Flow)-SUMIF(Destination,H10,Flow)</f>
        <v>300</v>
      </c>
      <c r="J10" s="10" t="s">
        <v>22</v>
      </c>
      <c r="K10" s="34">
        <v>300</v>
      </c>
      <c r="L10" s="5"/>
      <c r="M10" s="5"/>
      <c r="N10" s="5"/>
    </row>
    <row r="11" spans="1:14" ht="15" thickBot="1" x14ac:dyDescent="0.4">
      <c r="A11" s="2">
        <v>1</v>
      </c>
      <c r="B11" s="7">
        <v>5</v>
      </c>
      <c r="C11" s="13">
        <v>5</v>
      </c>
      <c r="D11" s="14">
        <v>0</v>
      </c>
      <c r="E11" s="10" t="s">
        <v>22</v>
      </c>
      <c r="F11" s="7">
        <f t="shared" si="0"/>
        <v>200</v>
      </c>
      <c r="G11" s="7"/>
      <c r="H11" s="35">
        <v>3</v>
      </c>
      <c r="I11" s="36">
        <f>SUMIF(Origin,H11,Flow)-SUMIF(Destination,H11,Flow)</f>
        <v>100</v>
      </c>
      <c r="J11" s="37" t="s">
        <v>22</v>
      </c>
      <c r="K11" s="38">
        <v>100</v>
      </c>
      <c r="L11" s="5"/>
      <c r="M11" s="5"/>
      <c r="N11" s="5"/>
    </row>
    <row r="12" spans="1:14" ht="15" thickBot="1" x14ac:dyDescent="0.4">
      <c r="A12" s="2">
        <v>1</v>
      </c>
      <c r="B12" s="7">
        <v>6</v>
      </c>
      <c r="C12" s="13">
        <v>20</v>
      </c>
      <c r="D12" s="14">
        <v>0</v>
      </c>
      <c r="E12" s="10" t="s">
        <v>22</v>
      </c>
      <c r="F12" s="7">
        <f t="shared" si="0"/>
        <v>200</v>
      </c>
      <c r="G12" s="7"/>
      <c r="H12" s="7"/>
      <c r="I12" s="7"/>
      <c r="J12" s="7"/>
      <c r="K12" s="7"/>
      <c r="M12" s="5"/>
      <c r="N12" s="5"/>
    </row>
    <row r="13" spans="1:14" x14ac:dyDescent="0.35">
      <c r="A13" s="2">
        <v>1</v>
      </c>
      <c r="B13" s="7">
        <v>7</v>
      </c>
      <c r="C13" s="13">
        <v>20</v>
      </c>
      <c r="D13" s="14">
        <v>0</v>
      </c>
      <c r="E13" s="10" t="s">
        <v>22</v>
      </c>
      <c r="F13" s="7">
        <f t="shared" si="0"/>
        <v>200</v>
      </c>
      <c r="G13" s="7"/>
      <c r="H13" s="28" t="s">
        <v>14</v>
      </c>
      <c r="I13" s="29"/>
      <c r="J13" s="29"/>
      <c r="K13" s="30"/>
      <c r="M13" s="5"/>
      <c r="N13" s="5"/>
    </row>
    <row r="14" spans="1:14" x14ac:dyDescent="0.35">
      <c r="A14" s="2">
        <v>2</v>
      </c>
      <c r="B14" s="7">
        <v>1</v>
      </c>
      <c r="C14" s="13">
        <v>9</v>
      </c>
      <c r="D14" s="14">
        <v>0</v>
      </c>
      <c r="E14" s="10" t="s">
        <v>22</v>
      </c>
      <c r="F14" s="7">
        <f t="shared" si="0"/>
        <v>200</v>
      </c>
      <c r="G14" s="7"/>
      <c r="H14" s="31" t="s">
        <v>11</v>
      </c>
      <c r="I14" s="9" t="s">
        <v>15</v>
      </c>
      <c r="J14" s="9"/>
      <c r="K14" s="32" t="s">
        <v>16</v>
      </c>
      <c r="M14" s="5"/>
      <c r="N14" s="5"/>
    </row>
    <row r="15" spans="1:14" x14ac:dyDescent="0.35">
      <c r="A15" s="2">
        <v>2</v>
      </c>
      <c r="B15" s="7">
        <v>3</v>
      </c>
      <c r="C15" s="13">
        <v>9</v>
      </c>
      <c r="D15" s="14">
        <v>0</v>
      </c>
      <c r="E15" s="10" t="s">
        <v>22</v>
      </c>
      <c r="F15" s="7">
        <f t="shared" si="0"/>
        <v>200</v>
      </c>
      <c r="G15" s="7"/>
      <c r="H15" s="33">
        <v>4</v>
      </c>
      <c r="I15" s="8">
        <f>SUMIF(Origin,H15,Flow)-SUMIF(Destination,H15,Flow)</f>
        <v>0</v>
      </c>
      <c r="J15" s="10" t="s">
        <v>23</v>
      </c>
      <c r="K15" s="39">
        <v>0</v>
      </c>
    </row>
    <row r="16" spans="1:14" ht="15" thickBot="1" x14ac:dyDescent="0.4">
      <c r="A16" s="2">
        <v>2</v>
      </c>
      <c r="B16" s="7">
        <v>4</v>
      </c>
      <c r="C16" s="13">
        <v>1</v>
      </c>
      <c r="D16" s="14">
        <v>120</v>
      </c>
      <c r="E16" s="10" t="s">
        <v>22</v>
      </c>
      <c r="F16" s="7">
        <f t="shared" si="0"/>
        <v>200</v>
      </c>
      <c r="G16" s="7"/>
      <c r="H16" s="35">
        <v>5</v>
      </c>
      <c r="I16" s="36">
        <f>SUMIF(Origin,H16,Flow)-SUMIF(Destination,H16,Flow)</f>
        <v>0</v>
      </c>
      <c r="J16" s="37" t="s">
        <v>23</v>
      </c>
      <c r="K16" s="40">
        <v>0</v>
      </c>
    </row>
    <row r="17" spans="1:11" ht="15" thickBot="1" x14ac:dyDescent="0.4">
      <c r="A17" s="2">
        <v>2</v>
      </c>
      <c r="B17" s="7">
        <v>5</v>
      </c>
      <c r="C17" s="13">
        <v>1</v>
      </c>
      <c r="D17" s="14">
        <v>0</v>
      </c>
      <c r="E17" s="10" t="s">
        <v>22</v>
      </c>
      <c r="F17" s="7">
        <f t="shared" si="0"/>
        <v>200</v>
      </c>
      <c r="G17" s="7"/>
      <c r="H17" s="7"/>
      <c r="I17" s="7"/>
      <c r="J17" s="7"/>
      <c r="K17" s="7"/>
    </row>
    <row r="18" spans="1:11" x14ac:dyDescent="0.35">
      <c r="A18" s="2">
        <v>2</v>
      </c>
      <c r="B18" s="7">
        <v>6</v>
      </c>
      <c r="C18" s="13">
        <v>8</v>
      </c>
      <c r="D18" s="14">
        <v>180</v>
      </c>
      <c r="E18" s="10" t="s">
        <v>22</v>
      </c>
      <c r="F18" s="7">
        <f t="shared" si="0"/>
        <v>200</v>
      </c>
      <c r="G18" s="7"/>
      <c r="H18" s="28" t="s">
        <v>17</v>
      </c>
      <c r="I18" s="29"/>
      <c r="J18" s="29"/>
      <c r="K18" s="30"/>
    </row>
    <row r="19" spans="1:11" x14ac:dyDescent="0.35">
      <c r="A19" s="2">
        <v>2</v>
      </c>
      <c r="B19" s="7">
        <v>7</v>
      </c>
      <c r="C19" s="13">
        <v>15</v>
      </c>
      <c r="D19" s="14">
        <v>0</v>
      </c>
      <c r="E19" s="10" t="s">
        <v>22</v>
      </c>
      <c r="F19" s="7">
        <f t="shared" si="0"/>
        <v>200</v>
      </c>
      <c r="G19" s="7"/>
      <c r="H19" s="31" t="s">
        <v>11</v>
      </c>
      <c r="I19" s="9" t="s">
        <v>18</v>
      </c>
      <c r="J19" s="9"/>
      <c r="K19" s="32" t="s">
        <v>19</v>
      </c>
    </row>
    <row r="20" spans="1:11" x14ac:dyDescent="0.35">
      <c r="A20" s="2">
        <v>3</v>
      </c>
      <c r="B20" s="7">
        <v>1</v>
      </c>
      <c r="C20" s="13">
        <v>0.4</v>
      </c>
      <c r="D20" s="14">
        <v>0</v>
      </c>
      <c r="E20" s="10" t="s">
        <v>22</v>
      </c>
      <c r="F20" s="7">
        <f t="shared" si="0"/>
        <v>200</v>
      </c>
      <c r="G20" s="7"/>
      <c r="H20" s="33">
        <v>6</v>
      </c>
      <c r="I20" s="8">
        <f>SUMIF(Destination,H20,Flow)-SUMIF(Origin,H20,Flow)</f>
        <v>400</v>
      </c>
      <c r="J20" s="10" t="s">
        <v>24</v>
      </c>
      <c r="K20" s="34">
        <v>400</v>
      </c>
    </row>
    <row r="21" spans="1:11" ht="15" thickBot="1" x14ac:dyDescent="0.4">
      <c r="A21" s="2">
        <v>3</v>
      </c>
      <c r="B21" s="7">
        <v>2</v>
      </c>
      <c r="C21" s="13">
        <v>8</v>
      </c>
      <c r="D21" s="14">
        <v>0</v>
      </c>
      <c r="E21" s="10" t="s">
        <v>22</v>
      </c>
      <c r="F21" s="7">
        <f t="shared" si="0"/>
        <v>200</v>
      </c>
      <c r="G21" s="7"/>
      <c r="H21" s="35">
        <v>7</v>
      </c>
      <c r="I21" s="36">
        <f>SUMIF(Destination,H21,Flow)-SUMIF(Origin,H21,Flow)</f>
        <v>180</v>
      </c>
      <c r="J21" s="37" t="s">
        <v>24</v>
      </c>
      <c r="K21" s="38">
        <v>180</v>
      </c>
    </row>
    <row r="22" spans="1:11" x14ac:dyDescent="0.35">
      <c r="A22" s="2">
        <v>3</v>
      </c>
      <c r="B22" s="7">
        <v>4</v>
      </c>
      <c r="C22" s="13">
        <v>1</v>
      </c>
      <c r="D22" s="14">
        <v>80</v>
      </c>
      <c r="E22" s="10" t="s">
        <v>22</v>
      </c>
      <c r="F22" s="7">
        <f t="shared" si="0"/>
        <v>200</v>
      </c>
      <c r="G22" s="7"/>
      <c r="H22" s="7"/>
      <c r="I22" s="7"/>
      <c r="J22" s="7"/>
      <c r="K22" s="7"/>
    </row>
    <row r="23" spans="1:11" x14ac:dyDescent="0.35">
      <c r="A23" s="2">
        <v>3</v>
      </c>
      <c r="B23" s="7">
        <v>5</v>
      </c>
      <c r="C23" s="13">
        <v>0.5</v>
      </c>
      <c r="D23" s="14">
        <v>200</v>
      </c>
      <c r="E23" s="10" t="s">
        <v>22</v>
      </c>
      <c r="F23" s="7">
        <f t="shared" si="0"/>
        <v>200</v>
      </c>
      <c r="G23" s="7"/>
      <c r="H23" s="4"/>
      <c r="I23" s="7"/>
      <c r="J23" s="7"/>
      <c r="K23" s="7"/>
    </row>
    <row r="24" spans="1:11" x14ac:dyDescent="0.35">
      <c r="A24" s="2">
        <v>3</v>
      </c>
      <c r="B24" s="7">
        <v>6</v>
      </c>
      <c r="C24" s="13">
        <v>10</v>
      </c>
      <c r="D24" s="14">
        <v>0</v>
      </c>
      <c r="E24" s="10" t="s">
        <v>22</v>
      </c>
      <c r="F24" s="7">
        <f t="shared" si="0"/>
        <v>200</v>
      </c>
      <c r="G24" s="7"/>
      <c r="H24" s="8"/>
      <c r="I24" s="8"/>
      <c r="J24" s="7"/>
      <c r="K24" s="7"/>
    </row>
    <row r="25" spans="1:11" x14ac:dyDescent="0.35">
      <c r="A25" s="2">
        <v>3</v>
      </c>
      <c r="B25" s="7">
        <v>7</v>
      </c>
      <c r="C25" s="13">
        <v>12</v>
      </c>
      <c r="D25" s="14">
        <v>0</v>
      </c>
      <c r="E25" s="10" t="s">
        <v>22</v>
      </c>
      <c r="F25" s="7">
        <f t="shared" si="0"/>
        <v>200</v>
      </c>
      <c r="G25" s="7"/>
      <c r="H25" s="8"/>
      <c r="I25" s="8"/>
      <c r="J25" s="7"/>
      <c r="K25" s="7"/>
    </row>
    <row r="26" spans="1:11" x14ac:dyDescent="0.35">
      <c r="A26" s="2">
        <v>4</v>
      </c>
      <c r="B26" s="7">
        <v>5</v>
      </c>
      <c r="C26" s="13">
        <v>1.2</v>
      </c>
      <c r="D26" s="14">
        <v>0</v>
      </c>
      <c r="E26" s="10" t="s">
        <v>22</v>
      </c>
      <c r="F26" s="7">
        <f t="shared" si="0"/>
        <v>200</v>
      </c>
      <c r="G26" s="7"/>
      <c r="H26" s="8"/>
      <c r="I26" s="8"/>
      <c r="J26" s="7"/>
      <c r="K26" s="7"/>
    </row>
    <row r="27" spans="1:11" x14ac:dyDescent="0.35">
      <c r="A27" s="2">
        <v>4</v>
      </c>
      <c r="B27" s="7">
        <v>6</v>
      </c>
      <c r="C27" s="13">
        <v>2</v>
      </c>
      <c r="D27" s="14">
        <v>200</v>
      </c>
      <c r="E27" s="10" t="s">
        <v>22</v>
      </c>
      <c r="F27" s="7">
        <f t="shared" si="0"/>
        <v>200</v>
      </c>
      <c r="G27" s="7"/>
      <c r="H27" s="8"/>
      <c r="I27" s="8"/>
      <c r="J27" s="7"/>
      <c r="K27" s="7"/>
    </row>
    <row r="28" spans="1:11" x14ac:dyDescent="0.35">
      <c r="A28" s="2">
        <v>4</v>
      </c>
      <c r="B28" s="7">
        <v>7</v>
      </c>
      <c r="C28" s="13">
        <v>12</v>
      </c>
      <c r="D28" s="14">
        <v>0</v>
      </c>
      <c r="E28" s="10" t="s">
        <v>22</v>
      </c>
      <c r="F28" s="7">
        <f t="shared" si="0"/>
        <v>200</v>
      </c>
      <c r="G28" s="7"/>
      <c r="H28" s="8"/>
      <c r="I28" s="8"/>
      <c r="J28" s="7"/>
      <c r="K28" s="7"/>
    </row>
    <row r="29" spans="1:11" x14ac:dyDescent="0.35">
      <c r="A29" s="2">
        <v>5</v>
      </c>
      <c r="B29" s="7">
        <v>4</v>
      </c>
      <c r="C29" s="13">
        <v>0.8</v>
      </c>
      <c r="D29" s="14">
        <v>0</v>
      </c>
      <c r="E29" s="10" t="s">
        <v>22</v>
      </c>
      <c r="F29" s="7">
        <f t="shared" si="0"/>
        <v>200</v>
      </c>
      <c r="G29" s="7"/>
      <c r="H29" s="8"/>
      <c r="I29" s="8"/>
      <c r="J29" s="7"/>
      <c r="K29" s="7"/>
    </row>
    <row r="30" spans="1:11" x14ac:dyDescent="0.35">
      <c r="A30" s="2">
        <v>5</v>
      </c>
      <c r="B30" s="7">
        <v>6</v>
      </c>
      <c r="C30" s="13">
        <v>2</v>
      </c>
      <c r="D30" s="14">
        <v>200</v>
      </c>
      <c r="E30" s="10" t="s">
        <v>22</v>
      </c>
      <c r="F30" s="7">
        <f t="shared" si="0"/>
        <v>200</v>
      </c>
      <c r="G30" s="7"/>
      <c r="H30" s="8"/>
      <c r="I30" s="8"/>
      <c r="J30" s="7"/>
      <c r="K30" s="7"/>
    </row>
    <row r="31" spans="1:11" x14ac:dyDescent="0.35">
      <c r="A31" s="2">
        <v>5</v>
      </c>
      <c r="B31" s="7">
        <v>7</v>
      </c>
      <c r="C31" s="13">
        <v>12</v>
      </c>
      <c r="D31" s="14">
        <v>0</v>
      </c>
      <c r="E31" s="10" t="s">
        <v>22</v>
      </c>
      <c r="F31" s="7">
        <f t="shared" si="0"/>
        <v>200</v>
      </c>
      <c r="G31" s="7"/>
      <c r="H31" s="8"/>
      <c r="I31" s="8"/>
      <c r="J31" s="7"/>
      <c r="K31" s="7"/>
    </row>
    <row r="32" spans="1:11" x14ac:dyDescent="0.35">
      <c r="A32" s="2">
        <v>6</v>
      </c>
      <c r="B32" s="7">
        <v>7</v>
      </c>
      <c r="C32" s="13">
        <v>1</v>
      </c>
      <c r="D32" s="14">
        <v>180</v>
      </c>
      <c r="E32" s="10" t="s">
        <v>22</v>
      </c>
      <c r="F32" s="7">
        <f t="shared" si="0"/>
        <v>200</v>
      </c>
      <c r="G32" s="7"/>
      <c r="H32" s="8"/>
      <c r="I32" s="8"/>
      <c r="J32" s="7"/>
      <c r="K32" s="7"/>
    </row>
    <row r="33" spans="1:11" x14ac:dyDescent="0.35">
      <c r="A33" s="2">
        <v>7</v>
      </c>
      <c r="B33" s="7">
        <v>6</v>
      </c>
      <c r="C33" s="13">
        <v>7</v>
      </c>
      <c r="D33" s="14">
        <v>0</v>
      </c>
      <c r="E33" s="10" t="s">
        <v>22</v>
      </c>
      <c r="F33" s="7">
        <f t="shared" si="0"/>
        <v>200</v>
      </c>
      <c r="G33" s="7"/>
      <c r="H33" s="8"/>
      <c r="I33" s="8"/>
      <c r="J33" s="7"/>
      <c r="K33" s="7"/>
    </row>
    <row r="34" spans="1:11" x14ac:dyDescent="0.35">
      <c r="B34" s="7"/>
      <c r="C34" s="7"/>
      <c r="D34" s="7"/>
      <c r="E34" s="7"/>
      <c r="F34" s="7"/>
      <c r="G34" s="7"/>
      <c r="H34" s="8"/>
      <c r="I34" s="8"/>
      <c r="J34" s="7"/>
      <c r="K34" s="7"/>
    </row>
    <row r="35" spans="1:11" x14ac:dyDescent="0.35">
      <c r="A35" s="1" t="s">
        <v>20</v>
      </c>
      <c r="B35" s="7"/>
      <c r="C35" s="7"/>
      <c r="D35" s="7"/>
      <c r="E35" s="7"/>
      <c r="F35" s="7"/>
      <c r="G35" s="7"/>
      <c r="J35" s="7"/>
      <c r="K35" s="7"/>
    </row>
    <row r="36" spans="1:11" x14ac:dyDescent="0.35">
      <c r="A36" s="2" t="s">
        <v>21</v>
      </c>
      <c r="B36" s="15">
        <f>SUMPRODUCT(Unit_Cost,Flow)</f>
        <v>3260</v>
      </c>
      <c r="C36" s="7"/>
      <c r="D36" s="7"/>
      <c r="E36" s="7"/>
      <c r="F36" s="7"/>
      <c r="G36" s="7"/>
      <c r="H36" s="7"/>
      <c r="I36" s="7"/>
      <c r="J36" s="7"/>
      <c r="K36" s="7"/>
    </row>
    <row r="38" spans="1:11" x14ac:dyDescent="0.35">
      <c r="A38" s="1"/>
    </row>
    <row r="41" spans="1:11" x14ac:dyDescent="0.35">
      <c r="A41" s="2" t="s">
        <v>34</v>
      </c>
      <c r="B41" s="2">
        <f>SUMIF(Flow,$B$4,Arc_Capacity)/$B$4</f>
        <v>3</v>
      </c>
    </row>
  </sheetData>
  <mergeCells count="1">
    <mergeCell ref="H5:K5"/>
  </mergeCells>
  <printOptions headings="1" gridLines="1" gridLinesSet="0"/>
  <pageMargins left="0.75" right="0.75" top="1" bottom="1" header="0.5" footer="0.5"/>
  <pageSetup scale="71"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5"/>
  <sheetViews>
    <sheetView workbookViewId="0"/>
  </sheetViews>
  <sheetFormatPr defaultRowHeight="14.5" x14ac:dyDescent="0.35"/>
  <sheetData>
    <row r="1" spans="1:2" x14ac:dyDescent="0.35">
      <c r="A1">
        <v>1</v>
      </c>
    </row>
    <row r="2" spans="1:2" x14ac:dyDescent="0.35">
      <c r="A2" t="s">
        <v>26</v>
      </c>
    </row>
    <row r="3" spans="1:2" x14ac:dyDescent="0.35">
      <c r="A3">
        <v>1</v>
      </c>
    </row>
    <row r="4" spans="1:2" x14ac:dyDescent="0.35">
      <c r="A4">
        <v>150</v>
      </c>
    </row>
    <row r="5" spans="1:2" x14ac:dyDescent="0.35">
      <c r="A5">
        <v>300</v>
      </c>
    </row>
    <row r="6" spans="1:2" x14ac:dyDescent="0.35">
      <c r="A6">
        <v>25</v>
      </c>
    </row>
    <row r="8" spans="1:2" x14ac:dyDescent="0.35">
      <c r="A8" s="16"/>
      <c r="B8" s="16"/>
    </row>
    <row r="9" spans="1:2" x14ac:dyDescent="0.35">
      <c r="A9" t="s">
        <v>27</v>
      </c>
    </row>
    <row r="10" spans="1:2" x14ac:dyDescent="0.35">
      <c r="A10" t="s">
        <v>2</v>
      </c>
    </row>
    <row r="15" spans="1:2" x14ac:dyDescent="0.35">
      <c r="B15"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6:V38"/>
  <sheetViews>
    <sheetView topLeftCell="A3" zoomScale="55" zoomScaleNormal="55" workbookViewId="0">
      <selection activeCell="AE32" sqref="AE32"/>
    </sheetView>
  </sheetViews>
  <sheetFormatPr defaultColWidth="9.1796875" defaultRowHeight="14.5" x14ac:dyDescent="0.35"/>
  <cols>
    <col min="1" max="16384" width="9.1796875" style="52"/>
  </cols>
  <sheetData>
    <row r="6" spans="5:22" ht="15" thickBot="1" x14ac:dyDescent="0.4"/>
    <row r="7" spans="5:22" x14ac:dyDescent="0.35">
      <c r="E7" s="53"/>
      <c r="F7" s="54"/>
      <c r="G7" s="54"/>
      <c r="H7" s="54"/>
      <c r="I7" s="54"/>
      <c r="J7" s="54"/>
      <c r="K7" s="54"/>
      <c r="L7" s="54"/>
      <c r="M7" s="54"/>
      <c r="N7" s="54"/>
      <c r="O7" s="54"/>
      <c r="P7" s="54"/>
      <c r="Q7" s="54"/>
      <c r="R7" s="54"/>
      <c r="S7" s="54"/>
      <c r="T7" s="54"/>
      <c r="U7" s="54"/>
      <c r="V7" s="55"/>
    </row>
    <row r="8" spans="5:22" x14ac:dyDescent="0.35">
      <c r="E8" s="56"/>
      <c r="F8" s="57"/>
      <c r="G8" s="57"/>
      <c r="H8" s="57"/>
      <c r="I8" s="57"/>
      <c r="J8" s="57"/>
      <c r="K8" s="57"/>
      <c r="L8" s="57"/>
      <c r="M8" s="57"/>
      <c r="N8" s="57"/>
      <c r="O8" s="57"/>
      <c r="P8" s="57"/>
      <c r="Q8" s="57"/>
      <c r="R8" s="57"/>
      <c r="S8" s="57"/>
      <c r="T8" s="57"/>
      <c r="U8" s="57"/>
      <c r="V8" s="58"/>
    </row>
    <row r="9" spans="5:22" x14ac:dyDescent="0.35">
      <c r="E9" s="56"/>
      <c r="F9" s="57"/>
      <c r="G9" s="57"/>
      <c r="H9" s="57"/>
      <c r="I9" s="57"/>
      <c r="J9" s="57"/>
      <c r="K9" s="57"/>
      <c r="L9" s="57"/>
      <c r="M9" s="57"/>
      <c r="N9" s="57"/>
      <c r="O9" s="57"/>
      <c r="P9" s="57"/>
      <c r="Q9" s="57"/>
      <c r="R9" s="57"/>
      <c r="S9" s="57"/>
      <c r="T9" s="57"/>
      <c r="U9" s="57"/>
      <c r="V9" s="58"/>
    </row>
    <row r="10" spans="5:22" x14ac:dyDescent="0.35">
      <c r="E10" s="56"/>
      <c r="F10" s="57"/>
      <c r="G10" s="57"/>
      <c r="H10" s="57"/>
      <c r="I10" s="57"/>
      <c r="J10" s="57"/>
      <c r="K10" s="57"/>
      <c r="L10" s="57"/>
      <c r="M10" s="57"/>
      <c r="N10" s="57"/>
      <c r="O10" s="57"/>
      <c r="P10" s="57"/>
      <c r="Q10" s="57"/>
      <c r="R10" s="57"/>
      <c r="S10" s="57"/>
      <c r="T10" s="57"/>
      <c r="U10" s="57"/>
      <c r="V10" s="58"/>
    </row>
    <row r="11" spans="5:22" ht="18.5" x14ac:dyDescent="0.45">
      <c r="E11" s="56"/>
      <c r="F11" s="57"/>
      <c r="G11" s="57"/>
      <c r="H11" s="57"/>
      <c r="I11" s="57"/>
      <c r="J11" s="57"/>
      <c r="K11" s="57"/>
      <c r="L11" s="57"/>
      <c r="M11" s="57"/>
      <c r="N11" s="57"/>
      <c r="O11" s="57"/>
      <c r="P11" s="57"/>
      <c r="Q11" s="59">
        <v>200</v>
      </c>
      <c r="R11" s="57"/>
      <c r="S11" s="57"/>
      <c r="T11" s="57"/>
      <c r="U11" s="57"/>
      <c r="V11" s="58"/>
    </row>
    <row r="12" spans="5:22" x14ac:dyDescent="0.35">
      <c r="E12" s="56"/>
      <c r="F12" s="57"/>
      <c r="G12" s="57"/>
      <c r="H12" s="57"/>
      <c r="I12" s="57"/>
      <c r="J12" s="57"/>
      <c r="K12" s="57"/>
      <c r="L12" s="57"/>
      <c r="M12" s="57"/>
      <c r="N12" s="57"/>
      <c r="O12" s="57"/>
      <c r="P12" s="57"/>
      <c r="Q12" s="57"/>
      <c r="R12" s="57"/>
      <c r="S12" s="57"/>
      <c r="T12" s="57"/>
      <c r="U12" s="57"/>
      <c r="V12" s="58"/>
    </row>
    <row r="13" spans="5:22" ht="18.5" x14ac:dyDescent="0.45">
      <c r="E13" s="56"/>
      <c r="F13" s="57"/>
      <c r="G13" s="57"/>
      <c r="H13" s="57"/>
      <c r="I13" s="57"/>
      <c r="J13" s="57"/>
      <c r="K13" s="59">
        <v>120</v>
      </c>
      <c r="L13" s="57"/>
      <c r="M13" s="57"/>
      <c r="N13" s="57"/>
      <c r="O13" s="57"/>
      <c r="P13" s="57"/>
      <c r="Q13" s="57"/>
      <c r="R13" s="57"/>
      <c r="S13" s="57"/>
      <c r="T13" s="57"/>
      <c r="U13" s="57"/>
      <c r="V13" s="58"/>
    </row>
    <row r="14" spans="5:22" x14ac:dyDescent="0.35">
      <c r="E14" s="56"/>
      <c r="F14" s="57"/>
      <c r="G14" s="57"/>
      <c r="H14" s="57"/>
      <c r="I14" s="57"/>
      <c r="J14" s="57"/>
      <c r="K14" s="57"/>
      <c r="L14" s="57"/>
      <c r="M14" s="57"/>
      <c r="N14" s="57"/>
      <c r="O14" s="57"/>
      <c r="P14" s="57"/>
      <c r="Q14" s="57"/>
      <c r="R14" s="57"/>
      <c r="S14" s="57"/>
      <c r="T14" s="57"/>
      <c r="U14" s="57"/>
      <c r="V14" s="58"/>
    </row>
    <row r="15" spans="5:22" x14ac:dyDescent="0.35">
      <c r="E15" s="56"/>
      <c r="F15" s="57"/>
      <c r="G15" s="57"/>
      <c r="H15" s="57"/>
      <c r="I15" s="57"/>
      <c r="J15" s="57"/>
      <c r="K15" s="57"/>
      <c r="L15" s="57"/>
      <c r="M15" s="57"/>
      <c r="N15" s="57"/>
      <c r="O15" s="57"/>
      <c r="P15" s="57"/>
      <c r="Q15" s="57"/>
      <c r="R15" s="57"/>
      <c r="S15" s="57"/>
      <c r="T15" s="57"/>
      <c r="U15" s="57"/>
      <c r="V15" s="58"/>
    </row>
    <row r="16" spans="5:22" x14ac:dyDescent="0.35">
      <c r="E16" s="56"/>
      <c r="F16" s="57"/>
      <c r="G16" s="57"/>
      <c r="H16" s="57"/>
      <c r="I16" s="57"/>
      <c r="J16" s="57"/>
      <c r="K16" s="57"/>
      <c r="L16" s="57"/>
      <c r="M16" s="57"/>
      <c r="N16" s="57"/>
      <c r="O16" s="57"/>
      <c r="P16" s="57"/>
      <c r="Q16" s="57"/>
      <c r="R16" s="57"/>
      <c r="S16" s="57"/>
      <c r="T16" s="57"/>
      <c r="U16" s="57"/>
      <c r="V16" s="58"/>
    </row>
    <row r="17" spans="5:22" ht="18.5" x14ac:dyDescent="0.45">
      <c r="E17" s="56"/>
      <c r="F17" s="57"/>
      <c r="G17" s="57"/>
      <c r="H17" s="57"/>
      <c r="I17" s="57"/>
      <c r="J17" s="57"/>
      <c r="K17" s="57"/>
      <c r="L17" s="57"/>
      <c r="M17" s="57"/>
      <c r="N17" s="57"/>
      <c r="O17" s="59">
        <v>180</v>
      </c>
      <c r="P17" s="57"/>
      <c r="Q17" s="57"/>
      <c r="R17" s="57"/>
      <c r="S17" s="57"/>
      <c r="T17" s="57"/>
      <c r="U17" s="57"/>
      <c r="V17" s="58"/>
    </row>
    <row r="18" spans="5:22" x14ac:dyDescent="0.35">
      <c r="E18" s="56"/>
      <c r="F18" s="57"/>
      <c r="G18" s="57"/>
      <c r="H18" s="57"/>
      <c r="I18" s="57"/>
      <c r="J18" s="57"/>
      <c r="K18" s="57"/>
      <c r="L18" s="57"/>
      <c r="M18" s="57"/>
      <c r="N18" s="57"/>
      <c r="O18" s="57"/>
      <c r="P18" s="57"/>
      <c r="Q18" s="57"/>
      <c r="R18" s="57"/>
      <c r="S18" s="57"/>
      <c r="T18" s="57"/>
      <c r="U18" s="57"/>
      <c r="V18" s="58"/>
    </row>
    <row r="19" spans="5:22" x14ac:dyDescent="0.35">
      <c r="E19" s="56"/>
      <c r="F19" s="57"/>
      <c r="G19" s="57"/>
      <c r="H19" s="57"/>
      <c r="I19" s="57"/>
      <c r="J19" s="57"/>
      <c r="K19" s="57"/>
      <c r="L19" s="57"/>
      <c r="M19" s="57"/>
      <c r="N19" s="57"/>
      <c r="O19" s="57"/>
      <c r="P19" s="57"/>
      <c r="Q19" s="57"/>
      <c r="R19" s="57"/>
      <c r="S19" s="57"/>
      <c r="T19" s="57"/>
      <c r="U19" s="57"/>
      <c r="V19" s="58"/>
    </row>
    <row r="20" spans="5:22" ht="18.5" x14ac:dyDescent="0.45">
      <c r="E20" s="56"/>
      <c r="F20" s="57"/>
      <c r="G20" s="57"/>
      <c r="H20" s="57"/>
      <c r="I20" s="57"/>
      <c r="J20" s="57"/>
      <c r="K20" s="57"/>
      <c r="L20" s="57"/>
      <c r="M20" s="57"/>
      <c r="N20" s="57"/>
      <c r="O20" s="57"/>
      <c r="P20" s="57"/>
      <c r="Q20" s="57"/>
      <c r="R20" s="57"/>
      <c r="S20" s="57"/>
      <c r="T20" s="60">
        <v>180</v>
      </c>
      <c r="U20" s="57"/>
      <c r="V20" s="58"/>
    </row>
    <row r="21" spans="5:22" x14ac:dyDescent="0.35">
      <c r="E21" s="56"/>
      <c r="F21" s="57"/>
      <c r="G21" s="57"/>
      <c r="H21" s="57"/>
      <c r="I21" s="57"/>
      <c r="J21" s="57"/>
      <c r="K21" s="57"/>
      <c r="L21" s="57"/>
      <c r="M21" s="57"/>
      <c r="N21" s="57"/>
      <c r="O21" s="57"/>
      <c r="P21" s="57"/>
      <c r="Q21" s="57"/>
      <c r="R21" s="57"/>
      <c r="S21" s="57"/>
      <c r="T21" s="57"/>
      <c r="U21" s="57"/>
      <c r="V21" s="58"/>
    </row>
    <row r="22" spans="5:22" ht="18.5" x14ac:dyDescent="0.45">
      <c r="E22" s="56"/>
      <c r="F22" s="59">
        <v>180</v>
      </c>
      <c r="G22" s="57"/>
      <c r="H22" s="57"/>
      <c r="I22" s="57"/>
      <c r="J22" s="57"/>
      <c r="K22" s="57"/>
      <c r="L22" s="57"/>
      <c r="M22" s="57"/>
      <c r="N22" s="57"/>
      <c r="O22" s="57"/>
      <c r="P22" s="57"/>
      <c r="Q22" s="57"/>
      <c r="R22" s="57"/>
      <c r="S22" s="57"/>
      <c r="T22" s="57"/>
      <c r="U22" s="57"/>
      <c r="V22" s="58"/>
    </row>
    <row r="23" spans="5:22" x14ac:dyDescent="0.35">
      <c r="E23" s="56"/>
      <c r="F23" s="57"/>
      <c r="G23" s="57"/>
      <c r="H23" s="57"/>
      <c r="I23" s="57"/>
      <c r="J23" s="57"/>
      <c r="K23" s="57"/>
      <c r="L23" s="57"/>
      <c r="M23" s="57"/>
      <c r="N23" s="57"/>
      <c r="O23" s="57"/>
      <c r="P23" s="57"/>
      <c r="Q23" s="57"/>
      <c r="R23" s="57"/>
      <c r="S23" s="57"/>
      <c r="T23" s="57"/>
      <c r="U23" s="57"/>
      <c r="V23" s="58"/>
    </row>
    <row r="24" spans="5:22" x14ac:dyDescent="0.35">
      <c r="E24" s="56"/>
      <c r="F24" s="57"/>
      <c r="G24" s="57"/>
      <c r="H24" s="57"/>
      <c r="I24" s="57"/>
      <c r="J24" s="57"/>
      <c r="K24" s="57"/>
      <c r="L24" s="57"/>
      <c r="M24" s="57"/>
      <c r="N24" s="57"/>
      <c r="O24" s="57"/>
      <c r="P24" s="57"/>
      <c r="Q24" s="57"/>
      <c r="R24" s="57"/>
      <c r="S24" s="57"/>
      <c r="T24" s="57"/>
      <c r="U24" s="57"/>
      <c r="V24" s="58"/>
    </row>
    <row r="25" spans="5:22" ht="18.5" x14ac:dyDescent="0.45">
      <c r="E25" s="56"/>
      <c r="F25" s="57"/>
      <c r="G25" s="57"/>
      <c r="H25" s="57"/>
      <c r="I25" s="57"/>
      <c r="J25" s="57"/>
      <c r="K25" s="57"/>
      <c r="L25" s="57"/>
      <c r="M25" s="57"/>
      <c r="N25" s="57"/>
      <c r="O25" s="57"/>
      <c r="P25" s="59">
        <v>200</v>
      </c>
      <c r="Q25" s="57"/>
      <c r="R25" s="57"/>
      <c r="S25" s="57"/>
      <c r="T25" s="57"/>
      <c r="U25" s="57"/>
      <c r="V25" s="58"/>
    </row>
    <row r="26" spans="5:22" x14ac:dyDescent="0.35">
      <c r="E26" s="56"/>
      <c r="F26" s="57"/>
      <c r="G26" s="57"/>
      <c r="H26" s="57"/>
      <c r="I26" s="57"/>
      <c r="J26" s="57"/>
      <c r="K26" s="57"/>
      <c r="L26" s="57"/>
      <c r="M26" s="57"/>
      <c r="N26" s="57"/>
      <c r="O26" s="57"/>
      <c r="P26" s="57"/>
      <c r="Q26" s="57"/>
      <c r="R26" s="57"/>
      <c r="S26" s="57"/>
      <c r="T26" s="57"/>
      <c r="U26" s="57"/>
      <c r="V26" s="58"/>
    </row>
    <row r="27" spans="5:22" x14ac:dyDescent="0.35">
      <c r="E27" s="56"/>
      <c r="F27" s="57"/>
      <c r="G27" s="57"/>
      <c r="H27" s="57"/>
      <c r="I27" s="57"/>
      <c r="J27" s="57"/>
      <c r="K27" s="57"/>
      <c r="L27" s="57"/>
      <c r="M27" s="57"/>
      <c r="N27" s="57"/>
      <c r="O27" s="57"/>
      <c r="P27" s="57"/>
      <c r="Q27" s="57"/>
      <c r="R27" s="57"/>
      <c r="S27" s="57"/>
      <c r="T27" s="57"/>
      <c r="U27" s="57"/>
      <c r="V27" s="58"/>
    </row>
    <row r="28" spans="5:22" ht="18.5" x14ac:dyDescent="0.45">
      <c r="E28" s="56"/>
      <c r="F28" s="57"/>
      <c r="G28" s="57"/>
      <c r="H28" s="57"/>
      <c r="I28" s="57"/>
      <c r="J28" s="60">
        <v>80</v>
      </c>
      <c r="K28" s="57"/>
      <c r="L28" s="57"/>
      <c r="M28" s="57"/>
      <c r="N28" s="57"/>
      <c r="O28" s="57"/>
      <c r="P28" s="57"/>
      <c r="Q28" s="57"/>
      <c r="R28" s="57"/>
      <c r="S28" s="57"/>
      <c r="T28" s="57"/>
      <c r="U28" s="57"/>
      <c r="V28" s="58"/>
    </row>
    <row r="29" spans="5:22" x14ac:dyDescent="0.35">
      <c r="E29" s="56"/>
      <c r="F29" s="57"/>
      <c r="G29" s="57"/>
      <c r="H29" s="57"/>
      <c r="I29" s="57"/>
      <c r="J29" s="57"/>
      <c r="K29" s="57"/>
      <c r="L29" s="57"/>
      <c r="M29" s="57"/>
      <c r="N29" s="57"/>
      <c r="O29" s="57"/>
      <c r="P29" s="57"/>
      <c r="Q29" s="57"/>
      <c r="R29" s="57"/>
      <c r="S29" s="57"/>
      <c r="T29" s="57"/>
      <c r="U29" s="57"/>
      <c r="V29" s="58"/>
    </row>
    <row r="30" spans="5:22" x14ac:dyDescent="0.35">
      <c r="E30" s="56"/>
      <c r="F30" s="57"/>
      <c r="G30" s="57"/>
      <c r="H30" s="57"/>
      <c r="I30" s="57"/>
      <c r="J30" s="57"/>
      <c r="K30" s="57"/>
      <c r="L30" s="57"/>
      <c r="M30" s="57"/>
      <c r="N30" s="57"/>
      <c r="O30" s="57"/>
      <c r="P30" s="57"/>
      <c r="Q30" s="57"/>
      <c r="R30" s="57"/>
      <c r="S30" s="57"/>
      <c r="T30" s="57"/>
      <c r="U30" s="57"/>
      <c r="V30" s="58"/>
    </row>
    <row r="31" spans="5:22" x14ac:dyDescent="0.35">
      <c r="E31" s="56"/>
      <c r="F31" s="57"/>
      <c r="G31" s="57"/>
      <c r="H31" s="57"/>
      <c r="I31" s="57"/>
      <c r="J31" s="57"/>
      <c r="K31" s="57"/>
      <c r="L31" s="57"/>
      <c r="M31" s="57"/>
      <c r="N31" s="57"/>
      <c r="O31" s="57"/>
      <c r="P31" s="57"/>
      <c r="Q31" s="57"/>
      <c r="R31" s="57"/>
      <c r="S31" s="57"/>
      <c r="T31" s="57"/>
      <c r="U31" s="57"/>
      <c r="V31" s="58"/>
    </row>
    <row r="32" spans="5:22" ht="18.5" x14ac:dyDescent="0.45">
      <c r="E32" s="56"/>
      <c r="F32" s="57"/>
      <c r="G32" s="57"/>
      <c r="H32" s="57"/>
      <c r="I32" s="57"/>
      <c r="J32" s="59">
        <v>200</v>
      </c>
      <c r="K32" s="57"/>
      <c r="L32" s="57"/>
      <c r="M32" s="57"/>
      <c r="N32" s="57"/>
      <c r="O32" s="57"/>
      <c r="P32" s="57"/>
      <c r="Q32" s="57"/>
      <c r="R32" s="57"/>
      <c r="S32" s="57"/>
      <c r="T32" s="57"/>
      <c r="U32" s="57"/>
      <c r="V32" s="58"/>
    </row>
    <row r="33" spans="5:22" x14ac:dyDescent="0.35">
      <c r="E33" s="56"/>
      <c r="F33" s="57"/>
      <c r="G33" s="57"/>
      <c r="H33" s="57"/>
      <c r="I33" s="57"/>
      <c r="J33" s="57"/>
      <c r="K33" s="57"/>
      <c r="L33" s="57"/>
      <c r="M33" s="57"/>
      <c r="N33" s="57"/>
      <c r="O33" s="57"/>
      <c r="P33" s="57"/>
      <c r="Q33" s="57"/>
      <c r="R33" s="57"/>
      <c r="S33" s="57"/>
      <c r="T33" s="57"/>
      <c r="U33" s="57"/>
      <c r="V33" s="58"/>
    </row>
    <row r="34" spans="5:22" x14ac:dyDescent="0.35">
      <c r="E34" s="56"/>
      <c r="F34" s="57"/>
      <c r="G34" s="57"/>
      <c r="H34" s="57"/>
      <c r="I34" s="57"/>
      <c r="J34" s="57"/>
      <c r="K34" s="57"/>
      <c r="L34" s="57"/>
      <c r="M34" s="57"/>
      <c r="N34" s="57"/>
      <c r="O34" s="57"/>
      <c r="P34" s="57"/>
      <c r="Q34" s="57"/>
      <c r="R34" s="57"/>
      <c r="S34" s="57"/>
      <c r="T34" s="57"/>
      <c r="U34" s="57"/>
      <c r="V34" s="58"/>
    </row>
    <row r="35" spans="5:22" x14ac:dyDescent="0.35">
      <c r="E35" s="56"/>
      <c r="F35" s="57"/>
      <c r="G35" s="57"/>
      <c r="H35" s="57"/>
      <c r="I35" s="57"/>
      <c r="J35" s="57"/>
      <c r="K35" s="57"/>
      <c r="L35" s="57"/>
      <c r="M35" s="57"/>
      <c r="N35" s="57"/>
      <c r="O35" s="57"/>
      <c r="P35" s="57"/>
      <c r="Q35" s="57"/>
      <c r="R35" s="57"/>
      <c r="S35" s="57"/>
      <c r="T35" s="57"/>
      <c r="U35" s="57"/>
      <c r="V35" s="58"/>
    </row>
    <row r="36" spans="5:22" x14ac:dyDescent="0.35">
      <c r="E36" s="56"/>
      <c r="F36" s="57"/>
      <c r="G36" s="57"/>
      <c r="H36" s="57"/>
      <c r="I36" s="57"/>
      <c r="J36" s="57"/>
      <c r="K36" s="57"/>
      <c r="L36" s="57"/>
      <c r="M36" s="57"/>
      <c r="N36" s="57"/>
      <c r="O36" s="57"/>
      <c r="P36" s="57"/>
      <c r="Q36" s="57"/>
      <c r="R36" s="57"/>
      <c r="S36" s="57"/>
      <c r="T36" s="57"/>
      <c r="U36" s="57"/>
      <c r="V36" s="58"/>
    </row>
    <row r="37" spans="5:22" x14ac:dyDescent="0.35">
      <c r="E37" s="56"/>
      <c r="F37" s="57"/>
      <c r="G37" s="57"/>
      <c r="H37" s="57"/>
      <c r="I37" s="57"/>
      <c r="J37" s="57"/>
      <c r="K37" s="57"/>
      <c r="L37" s="57"/>
      <c r="M37" s="57"/>
      <c r="N37" s="57"/>
      <c r="O37" s="57"/>
      <c r="P37" s="57"/>
      <c r="Q37" s="57"/>
      <c r="R37" s="57"/>
      <c r="S37" s="57"/>
      <c r="T37" s="57"/>
      <c r="U37" s="57"/>
      <c r="V37" s="58"/>
    </row>
    <row r="38" spans="5:22" ht="15" thickBot="1" x14ac:dyDescent="0.4">
      <c r="E38" s="61"/>
      <c r="F38" s="62"/>
      <c r="G38" s="62"/>
      <c r="H38" s="62"/>
      <c r="I38" s="62"/>
      <c r="J38" s="62"/>
      <c r="K38" s="62"/>
      <c r="L38" s="62"/>
      <c r="M38" s="62"/>
      <c r="N38" s="62"/>
      <c r="O38" s="62"/>
      <c r="P38" s="62"/>
      <c r="Q38" s="62"/>
      <c r="R38" s="62"/>
      <c r="S38" s="62"/>
      <c r="T38" s="62"/>
      <c r="U38" s="62"/>
      <c r="V38" s="63"/>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
  <sheetViews>
    <sheetView workbookViewId="0">
      <selection activeCell="K4" sqref="K4"/>
    </sheetView>
  </sheetViews>
  <sheetFormatPr defaultRowHeight="14.5" x14ac:dyDescent="0.35"/>
  <sheetData>
    <row r="1" spans="1:11" x14ac:dyDescent="0.35">
      <c r="A1" s="23" t="s">
        <v>29</v>
      </c>
      <c r="K1" s="25" t="str">
        <f>CONCATENATE("Sensitivity of ",$K$4," to ","Common arc capacity")</f>
        <v>Sensitivity of Arcs_at_capacity to Common arc capacity</v>
      </c>
    </row>
    <row r="3" spans="1:11" x14ac:dyDescent="0.35">
      <c r="A3" t="s">
        <v>30</v>
      </c>
      <c r="K3" t="s">
        <v>28</v>
      </c>
    </row>
    <row r="4" spans="1:11" ht="81.5" x14ac:dyDescent="0.35">
      <c r="B4" s="26" t="s">
        <v>25</v>
      </c>
      <c r="C4" s="26" t="s">
        <v>31</v>
      </c>
      <c r="J4" s="25">
        <f>MATCH($K$4,OutputAddresses,0)</f>
        <v>2</v>
      </c>
      <c r="K4" s="27" t="s">
        <v>31</v>
      </c>
    </row>
    <row r="5" spans="1:11" x14ac:dyDescent="0.35">
      <c r="A5" s="24">
        <v>150</v>
      </c>
      <c r="B5" s="17">
        <v>4120</v>
      </c>
      <c r="C5" s="18">
        <v>5</v>
      </c>
      <c r="K5">
        <f>INDEX(OutputValues,1,$J$4)</f>
        <v>5</v>
      </c>
    </row>
    <row r="6" spans="1:11" x14ac:dyDescent="0.35">
      <c r="A6" s="24">
        <v>175</v>
      </c>
      <c r="B6" s="19">
        <v>3642.5</v>
      </c>
      <c r="C6" s="20">
        <v>6</v>
      </c>
      <c r="K6">
        <f>INDEX(OutputValues,2,$J$4)</f>
        <v>6</v>
      </c>
    </row>
    <row r="7" spans="1:11" x14ac:dyDescent="0.35">
      <c r="A7" s="24">
        <v>200</v>
      </c>
      <c r="B7" s="19">
        <v>3260</v>
      </c>
      <c r="C7" s="20">
        <v>3</v>
      </c>
      <c r="K7">
        <f>INDEX(OutputValues,3,$J$4)</f>
        <v>3</v>
      </c>
    </row>
    <row r="8" spans="1:11" x14ac:dyDescent="0.35">
      <c r="A8" s="24">
        <v>225</v>
      </c>
      <c r="B8" s="19">
        <v>2997.5</v>
      </c>
      <c r="C8" s="20">
        <v>3</v>
      </c>
      <c r="K8">
        <f>INDEX(OutputValues,4,$J$4)</f>
        <v>3</v>
      </c>
    </row>
    <row r="9" spans="1:11" x14ac:dyDescent="0.35">
      <c r="A9" s="24">
        <v>250</v>
      </c>
      <c r="B9" s="19">
        <v>2735</v>
      </c>
      <c r="C9" s="20">
        <v>3</v>
      </c>
      <c r="K9">
        <f>INDEX(OutputValues,5,$J$4)</f>
        <v>3</v>
      </c>
    </row>
    <row r="10" spans="1:11" x14ac:dyDescent="0.35">
      <c r="A10" s="24">
        <v>275</v>
      </c>
      <c r="B10" s="19">
        <v>2472.5</v>
      </c>
      <c r="C10" s="20">
        <v>3</v>
      </c>
      <c r="K10">
        <f>INDEX(OutputValues,6,$J$4)</f>
        <v>3</v>
      </c>
    </row>
    <row r="11" spans="1:11" x14ac:dyDescent="0.35">
      <c r="A11" s="24">
        <v>300</v>
      </c>
      <c r="B11" s="21">
        <v>2320</v>
      </c>
      <c r="C11" s="22">
        <v>2</v>
      </c>
      <c r="K11">
        <f>INDEX(OutputValues,7,$J$4)</f>
        <v>2</v>
      </c>
    </row>
  </sheetData>
  <dataValidations count="1">
    <dataValidation type="list" allowBlank="1" showInputMessage="1" showErrorMessage="1" sqref="K4" xr:uid="{00000000-0002-0000-0600-000000000000}">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Logistics ABC...</vt:lpstr>
      <vt:lpstr>Problem_Logistics</vt:lpstr>
      <vt:lpstr>Network Representation</vt:lpstr>
      <vt:lpstr>Model</vt:lpstr>
      <vt:lpstr>Final Network</vt:lpstr>
      <vt:lpstr>STS_1</vt:lpstr>
      <vt:lpstr>Arc_Capacity</vt:lpstr>
      <vt:lpstr>Arcs_at_capacity</vt:lpstr>
      <vt:lpstr>STS_1!ChartData</vt:lpstr>
      <vt:lpstr>Customer_demand</vt:lpstr>
      <vt:lpstr>Customer_net_inflow</vt:lpstr>
      <vt:lpstr>Destination</vt:lpstr>
      <vt:lpstr>Flow</vt:lpstr>
      <vt:lpstr>STS_1!InputValues</vt:lpstr>
      <vt:lpstr>Origin</vt:lpstr>
      <vt:lpstr>STS_1!OutputAddresses</vt:lpstr>
      <vt:lpstr>STS_1!OutputValues</vt:lpstr>
      <vt:lpstr>Plant_capacity</vt:lpstr>
      <vt:lpstr>Plant_net_outflow</vt:lpstr>
      <vt:lpstr>Model!Print_Area</vt:lpstr>
      <vt:lpstr>Total_cost</vt:lpstr>
      <vt:lpstr>Unit_Cost</vt:lpstr>
      <vt:lpstr>Warehouse_net_outflow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Tariq Mughal</cp:lastModifiedBy>
  <cp:lastPrinted>2009-12-01T02:15:51Z</cp:lastPrinted>
  <dcterms:created xsi:type="dcterms:W3CDTF">2007-05-15T18:16:04Z</dcterms:created>
  <dcterms:modified xsi:type="dcterms:W3CDTF">2022-10-04T15:32:39Z</dcterms:modified>
</cp:coreProperties>
</file>