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codeName="ThisWorkbook"/>
  <mc:AlternateContent xmlns:mc="http://schemas.openxmlformats.org/markup-compatibility/2006">
    <mc:Choice Requires="x15">
      <x15ac:absPath xmlns:x15ac="http://schemas.microsoft.com/office/spreadsheetml/2010/11/ac" url="C:\Users\tmughal3\Desktop\ASU\SCM 518\Week 4\"/>
    </mc:Choice>
  </mc:AlternateContent>
  <xr:revisionPtr revIDLastSave="0" documentId="8_{F9D8924F-7519-4967-97F9-6C8E29AC3C36}" xr6:coauthVersionLast="36" xr6:coauthVersionMax="36" xr10:uidLastSave="{00000000-0000-0000-0000-000000000000}"/>
  <bookViews>
    <workbookView xWindow="-90" yWindow="-480" windowWidth="28920" windowHeight="16040" xr2:uid="{00000000-000D-0000-FFFF-FFFF00000000}"/>
  </bookViews>
  <sheets>
    <sheet name="Model" sheetId="1" r:id="rId1"/>
    <sheet name="Model_STS" sheetId="11" state="veryHidden" r:id="rId2"/>
  </sheets>
  <definedNames>
    <definedName name="Forecasted_demand">Model!$B$36:$E$36</definedName>
    <definedName name="Inventory_after_production">Model!$B$34:$E$34</definedName>
    <definedName name="Maximum_overtime_labor_hours_available">Model!$B$25:$E$25</definedName>
    <definedName name="Overtime_labor_hours_used">Model!$B$23:$E$23</definedName>
    <definedName name="_xlnm.Print_Area" localSheetId="0">Model!$A$1:$I$46</definedName>
    <definedName name="Production_capacity">Model!$B$32:$E$32</definedName>
    <definedName name="Shoes_produced">Model!$B$30:$E$30</definedName>
    <definedName name="solver_adj" localSheetId="0" hidden="1">Model!$B$18:$E$18,Model!$B$19:$E$19,Model!$B$23:$E$23,Model!$B$30:$E$30</definedName>
    <definedName name="solver_cvg" localSheetId="0" hidden="1">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Model!$B$30:$E$30</definedName>
    <definedName name="solver_lhs2" localSheetId="0" hidden="1">Model!$B$23:$E$23</definedName>
    <definedName name="solver_lhs3" localSheetId="0" hidden="1">Model!$B$34:$E$34</definedName>
    <definedName name="solver_lhs4" localSheetId="0" hidden="1">Model!$B$19:$E$19</definedName>
    <definedName name="solver_lhs5" localSheetId="0" hidden="1">Model!$B$18:$E$18</definedName>
    <definedName name="solver_lhs6" localSheetId="0" hidden="1">Model!$B$23:$E$23</definedName>
    <definedName name="solver_lin" localSheetId="0" hidden="1">1</definedName>
    <definedName name="solver_mip" localSheetId="0" hidden="1">1000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1000</definedName>
    <definedName name="solver_num" localSheetId="0" hidden="1">5</definedName>
    <definedName name="solver_nwt" localSheetId="0" hidden="1">1</definedName>
    <definedName name="solver_ofx" localSheetId="0" hidden="1">2</definedName>
    <definedName name="solver_opt" localSheetId="0" hidden="1">Model!$F$46</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1</definedName>
    <definedName name="solver_rel2" localSheetId="0" hidden="1">1</definedName>
    <definedName name="solver_rel3" localSheetId="0" hidden="1">3</definedName>
    <definedName name="solver_rel4" localSheetId="0" hidden="1">4</definedName>
    <definedName name="solver_rel5" localSheetId="0" hidden="1">4</definedName>
    <definedName name="solver_rel6" localSheetId="0" hidden="1">1</definedName>
    <definedName name="solver_reo" localSheetId="0" hidden="1">2</definedName>
    <definedName name="solver_rep" localSheetId="0" hidden="1">2</definedName>
    <definedName name="solver_rhs1" localSheetId="0" hidden="1">Production_capacity</definedName>
    <definedName name="solver_rhs2" localSheetId="0" hidden="1">Maximum_overtime_labor_hours_available</definedName>
    <definedName name="solver_rhs3" localSheetId="0" hidden="1">Forecasted_demand</definedName>
    <definedName name="solver_rhs4" localSheetId="0" hidden="1">"integer"</definedName>
    <definedName name="solver_rhs5" localSheetId="0" hidden="1">"integer"</definedName>
    <definedName name="solver_rhs6" localSheetId="0" hidden="1">Maximum_overtime_labor_hours_available</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100</definedName>
    <definedName name="solver_tol" localSheetId="0" hidden="1">0</definedName>
    <definedName name="solver_typ" localSheetId="0" hidden="1">2</definedName>
    <definedName name="solver_val" localSheetId="0" hidden="1">0</definedName>
    <definedName name="solver_ver" localSheetId="0" hidden="1">3</definedName>
    <definedName name="Total_cost">Model!$F$46</definedName>
    <definedName name="Workers_fired">Model!$B$19:$E$19</definedName>
    <definedName name="Workers_hired">Model!$B$18:$E$18</definedName>
  </definedNames>
  <calcPr calcId="191029" calcMode="autoNoTable"/>
</workbook>
</file>

<file path=xl/calcChain.xml><?xml version="1.0" encoding="utf-8"?>
<calcChain xmlns="http://schemas.openxmlformats.org/spreadsheetml/2006/main">
  <c r="B43" i="1" l="1"/>
  <c r="B40" i="1"/>
  <c r="B41" i="1"/>
  <c r="B17" i="1"/>
  <c r="B20" i="1"/>
  <c r="B42" i="1" s="1"/>
  <c r="B44" i="1"/>
  <c r="B34" i="1"/>
  <c r="B37" i="1" s="1"/>
  <c r="C43" i="1"/>
  <c r="C40" i="1"/>
  <c r="C41" i="1"/>
  <c r="C44" i="1"/>
  <c r="D43" i="1"/>
  <c r="D40" i="1"/>
  <c r="D41" i="1"/>
  <c r="D44" i="1"/>
  <c r="E43" i="1"/>
  <c r="E40" i="1"/>
  <c r="E41" i="1"/>
  <c r="E44" i="1"/>
  <c r="F43" i="1" l="1"/>
  <c r="F44" i="1"/>
  <c r="F40" i="1"/>
  <c r="F41" i="1"/>
  <c r="C17" i="1"/>
  <c r="C20" i="1" s="1"/>
  <c r="D17" i="1" s="1"/>
  <c r="D20" i="1" s="1"/>
  <c r="B22" i="1"/>
  <c r="B27" i="1" s="1"/>
  <c r="B32" i="1" s="1"/>
  <c r="B25" i="1"/>
  <c r="B45" i="1"/>
  <c r="C34" i="1"/>
  <c r="C37" i="1" s="1"/>
  <c r="D34" i="1" s="1"/>
  <c r="D37" i="1" s="1"/>
  <c r="B46" i="1" l="1"/>
  <c r="C22" i="1"/>
  <c r="C27" i="1" s="1"/>
  <c r="C32" i="1" s="1"/>
  <c r="C25" i="1"/>
  <c r="C42" i="1"/>
  <c r="C45" i="1"/>
  <c r="D42" i="1"/>
  <c r="D22" i="1"/>
  <c r="D27" i="1" s="1"/>
  <c r="D32" i="1" s="1"/>
  <c r="D25" i="1"/>
  <c r="E17" i="1"/>
  <c r="E20" i="1" s="1"/>
  <c r="D45" i="1"/>
  <c r="E34" i="1"/>
  <c r="E37" i="1" s="1"/>
  <c r="E45" i="1" s="1"/>
  <c r="F45" i="1" l="1"/>
  <c r="F42" i="1"/>
  <c r="F46" i="1" s="1"/>
  <c r="C46" i="1"/>
  <c r="D46" i="1"/>
  <c r="E25" i="1"/>
  <c r="E22" i="1"/>
  <c r="E27" i="1" s="1"/>
  <c r="E32" i="1" s="1"/>
  <c r="E42" i="1"/>
  <c r="E46" i="1" s="1"/>
</calcChain>
</file>

<file path=xl/sharedStrings.xml><?xml version="1.0" encoding="utf-8"?>
<sst xmlns="http://schemas.openxmlformats.org/spreadsheetml/2006/main" count="90" uniqueCount="70">
  <si>
    <t>Input data</t>
  </si>
  <si>
    <t>Regular hours/worker/month</t>
  </si>
  <si>
    <t>Maximum overtime hours/worker/month</t>
  </si>
  <si>
    <t>Hiring cost/worker</t>
  </si>
  <si>
    <t>Firing cost/worker</t>
  </si>
  <si>
    <t>Regular wages/worker/month</t>
  </si>
  <si>
    <t>Overtime wage rate/hour</t>
  </si>
  <si>
    <t>Labor hours/pair of shoes</t>
  </si>
  <si>
    <t>Holding cost/pair of shoes in inventory/month</t>
  </si>
  <si>
    <t>Worker plan</t>
  </si>
  <si>
    <t>Workers from previous month</t>
  </si>
  <si>
    <t>Workers hired</t>
  </si>
  <si>
    <t>Workers fired</t>
  </si>
  <si>
    <t>Workers available after hiring and firing</t>
  </si>
  <si>
    <t>Regular-time hours available</t>
  </si>
  <si>
    <t>Overtime labor hours used</t>
  </si>
  <si>
    <t>&lt;=</t>
  </si>
  <si>
    <t>Maximum overtime labor hours available</t>
  </si>
  <si>
    <t>Total hours for production</t>
  </si>
  <si>
    <t>Production plan</t>
  </si>
  <si>
    <t>Shoes produced</t>
  </si>
  <si>
    <t>Production capacity</t>
  </si>
  <si>
    <t>Ending inventory</t>
  </si>
  <si>
    <t>&gt;=</t>
  </si>
  <si>
    <t>Totals</t>
  </si>
  <si>
    <t>Hiring cost</t>
  </si>
  <si>
    <t>Firing cost</t>
  </si>
  <si>
    <t>Regular-time wages</t>
  </si>
  <si>
    <t>Overtime wages</t>
  </si>
  <si>
    <t>Raw material cost</t>
  </si>
  <si>
    <t>Holding cost</t>
  </si>
  <si>
    <t>Initial inventory of shoes</t>
  </si>
  <si>
    <t>Initial number of workers</t>
  </si>
  <si>
    <t>Inventory after production</t>
  </si>
  <si>
    <t>Month 1</t>
  </si>
  <si>
    <t>Month 2</t>
  </si>
  <si>
    <t>Month 3</t>
  </si>
  <si>
    <t>Month 4</t>
  </si>
  <si>
    <t>SureStep aggregate planning model</t>
  </si>
  <si>
    <t>Raw material cost/pair of shoes</t>
  </si>
  <si>
    <t>Forecasted demand</t>
  </si>
  <si>
    <t>Range names used:</t>
  </si>
  <si>
    <t>Forecasted_demand</t>
  </si>
  <si>
    <t>=Model!$B$36:$E$36</t>
  </si>
  <si>
    <t>Inventory_after_production</t>
  </si>
  <si>
    <t>=Model!$B$34:$E$34</t>
  </si>
  <si>
    <t>Maximum_overtime_labor_hours_available</t>
  </si>
  <si>
    <t>=Model!$B$25:$E$25</t>
  </si>
  <si>
    <t>Overtime_labor_hours_used</t>
  </si>
  <si>
    <t>=Model!$B$23:$E$23</t>
  </si>
  <si>
    <t>Production_capacity</t>
  </si>
  <si>
    <t>=Model!$B$32:$E$32</t>
  </si>
  <si>
    <t>Shoes_produced</t>
  </si>
  <si>
    <t>=Model!$B$30:$E$30</t>
  </si>
  <si>
    <t>Total_cost</t>
  </si>
  <si>
    <t>=Model!$F$46</t>
  </si>
  <si>
    <t>Workers_fired</t>
  </si>
  <si>
    <t>=Model!$B$19:$E$19</t>
  </si>
  <si>
    <t>Workers_hired</t>
  </si>
  <si>
    <t>=Model!$B$18:$E$18</t>
  </si>
  <si>
    <t>Monetary outputs</t>
  </si>
  <si>
    <t>$B$11</t>
  </si>
  <si>
    <t>Overtime rate</t>
  </si>
  <si>
    <t>$B$23:$E$23,$F$46</t>
  </si>
  <si>
    <t>Cost without Integer Constraint</t>
  </si>
  <si>
    <t>Cost with Interger Constraing, 0% Optimal</t>
  </si>
  <si>
    <t>Linear Programming</t>
  </si>
  <si>
    <t>Integer Programming</t>
  </si>
  <si>
    <t>Cost With Integer Constraint @ 1 % Optimality</t>
  </si>
  <si>
    <t>Net cost of Integer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</si>
</sst>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164" formatCode="&quot;$&quot;#,##0;\-&quot;$&quot;#,##0"/>
    <numFmt numFmtId="165" formatCode="&quot;$&quot;#,##0"/>
  </numFmts>
  <fonts count="6" x14ac:knownFonts="1">
    <font>
      <sz val="11"/>
      <name val="Calibri"/>
      <family val="2"/>
    </font>
    <font>
      <b/>
      <sz val="11"/>
      <name val="Calibri"/>
      <family val="2"/>
      <scheme val="minor"/>
    </font>
    <font>
      <sz val="11"/>
      <name val="Calibri"/>
      <family val="2"/>
      <scheme val="minor"/>
    </font>
    <font>
      <sz val="10"/>
      <name val="Arial"/>
      <family val="2"/>
    </font>
    <font>
      <sz val="14"/>
      <name val="Calibri"/>
      <family val="2"/>
      <scheme val="minor"/>
    </font>
    <font>
      <b/>
      <sz val="14"/>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cellStyleXfs>
  <cellXfs count="26">
    <xf numFmtId="0" fontId="0" fillId="0" borderId="0" xfId="0"/>
    <xf numFmtId="49" fontId="0" fillId="0" borderId="0" xfId="0" applyNumberFormat="1"/>
    <xf numFmtId="0" fontId="1" fillId="0" borderId="0" xfId="0" applyFont="1"/>
    <xf numFmtId="0" fontId="2" fillId="0" borderId="0" xfId="0" applyFont="1"/>
    <xf numFmtId="0" fontId="2" fillId="0" borderId="0" xfId="0" applyNumberFormat="1" applyFont="1"/>
    <xf numFmtId="0" fontId="2" fillId="0" borderId="0" xfId="0" applyFont="1" applyBorder="1"/>
    <xf numFmtId="0" fontId="1" fillId="0" borderId="0" xfId="0" applyFont="1" applyAlignment="1">
      <alignment horizontal="right"/>
    </xf>
    <xf numFmtId="0" fontId="2" fillId="0" borderId="0" xfId="0" applyFont="1" applyBorder="1" applyAlignment="1">
      <alignment horizontal="right"/>
    </xf>
    <xf numFmtId="1" fontId="2" fillId="0" borderId="0" xfId="0" applyNumberFormat="1" applyFont="1" applyBorder="1"/>
    <xf numFmtId="164" fontId="2" fillId="0" borderId="0" xfId="0" applyNumberFormat="1" applyFont="1" applyBorder="1"/>
    <xf numFmtId="0" fontId="2" fillId="2" borderId="0" xfId="0" applyFont="1" applyFill="1" applyBorder="1"/>
    <xf numFmtId="164" fontId="2" fillId="2" borderId="0" xfId="0" applyNumberFormat="1" applyFont="1" applyFill="1" applyBorder="1"/>
    <xf numFmtId="0" fontId="2" fillId="3" borderId="0" xfId="0" applyFont="1" applyFill="1" applyBorder="1"/>
    <xf numFmtId="5" fontId="2" fillId="4" borderId="0" xfId="0" applyNumberFormat="1" applyFont="1" applyFill="1" applyBorder="1"/>
    <xf numFmtId="0" fontId="2"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5" fillId="5" borderId="1" xfId="0" applyFont="1" applyFill="1" applyBorder="1" applyAlignment="1">
      <alignment wrapText="1"/>
    </xf>
    <xf numFmtId="165" fontId="5" fillId="5" borderId="2" xfId="0" applyNumberFormat="1" applyFont="1" applyFill="1" applyBorder="1" applyAlignment="1">
      <alignment wrapText="1"/>
    </xf>
    <xf numFmtId="0" fontId="5" fillId="5" borderId="3" xfId="0" applyFont="1" applyFill="1" applyBorder="1" applyAlignment="1">
      <alignment wrapText="1"/>
    </xf>
    <xf numFmtId="0" fontId="5" fillId="5" borderId="4" xfId="0" applyFont="1" applyFill="1" applyBorder="1" applyAlignment="1">
      <alignment wrapText="1"/>
    </xf>
    <xf numFmtId="165" fontId="5" fillId="5" borderId="0" xfId="0" applyNumberFormat="1" applyFont="1" applyFill="1" applyBorder="1" applyAlignment="1">
      <alignment wrapText="1"/>
    </xf>
    <xf numFmtId="0" fontId="5" fillId="5" borderId="5" xfId="0" applyFont="1" applyFill="1" applyBorder="1" applyAlignment="1">
      <alignment wrapText="1"/>
    </xf>
    <xf numFmtId="0" fontId="5" fillId="5" borderId="6" xfId="0" applyFont="1" applyFill="1" applyBorder="1" applyAlignment="1">
      <alignment wrapText="1"/>
    </xf>
    <xf numFmtId="165" fontId="5" fillId="5" borderId="7" xfId="0" applyNumberFormat="1" applyFont="1" applyFill="1" applyBorder="1" applyAlignment="1">
      <alignment wrapText="1"/>
    </xf>
    <xf numFmtId="0" fontId="5" fillId="5" borderId="8" xfId="0" applyFont="1" applyFill="1" applyBorder="1" applyAlignment="1">
      <alignment wrapText="1"/>
    </xf>
  </cellXfs>
  <cellStyles count="2">
    <cellStyle name="Normal" xfId="0" builtinId="0" customBuiltin="1"/>
    <cellStyle name="Normal 2"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552451</xdr:colOff>
      <xdr:row>12</xdr:row>
      <xdr:rowOff>142875</xdr:rowOff>
    </xdr:from>
    <xdr:to>
      <xdr:col>10</xdr:col>
      <xdr:colOff>211455</xdr:colOff>
      <xdr:row>30</xdr:row>
      <xdr:rowOff>171450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286501" y="2428875"/>
          <a:ext cx="5088254" cy="3429000"/>
        </a:xfrm>
        <a:prstGeom prst="roundRect">
          <a:avLst/>
        </a:prstGeom>
        <a:solidFill>
          <a:srgbClr val="FFFF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t>This is</a:t>
          </a:r>
          <a:r>
            <a:rPr lang="en-US" sz="1400" b="1" baseline="0"/>
            <a:t> a model where spreadsheet layout is really important. We found it useful to separate the model into four (related) groups: a group containing most of the inputs, a group containing information about workers and their hours, a group containing information about shoes, and a group containing monetary information. Once you set it up this way and add appropriate labels in column A, the "flow" of the logic is pretty simple. Besides, it allows you to put the two sides of constraints next to one another.</a:t>
          </a:r>
        </a:p>
        <a:p>
          <a:endParaRPr lang="en-US" sz="1400" b="1" baseline="0"/>
        </a:p>
        <a:p>
          <a:r>
            <a:rPr lang="en-US" sz="1400" b="1" baseline="0"/>
            <a:t>The changing cells might not be obvious. Just remember that the values of the changing cells should be enough to run the business. If we know the numbers of workers hired and fired, the number of overtime hours used, and the production quantities, everything else (for example in terms of costs or profits) should follow</a:t>
          </a:r>
          <a:r>
            <a:rPr lang="en-US" sz="1100" baseline="0"/>
            <a:t>.</a:t>
          </a:r>
        </a:p>
        <a:p>
          <a:endParaRPr lang="en-US" sz="1100" baseline="0"/>
        </a:p>
        <a:p>
          <a:r>
            <a:rPr lang="en-US" sz="1600" b="1" baseline="0"/>
            <a:t>Never have changing cells that are </a:t>
          </a:r>
          <a:r>
            <a:rPr lang="en-US" sz="1600" b="1" i="1" baseline="0"/>
            <a:t>determined by the values of other changing cells</a:t>
          </a:r>
          <a:r>
            <a:rPr lang="en-US" sz="1600" b="1" i="0" baseline="0"/>
            <a:t>.</a:t>
          </a:r>
          <a:endParaRPr lang="en-US" sz="1600" b="1"/>
        </a:p>
      </xdr:txBody>
    </xdr:sp>
    <xdr:clientData/>
  </xdr:twoCellAnchor>
  <xdr:twoCellAnchor>
    <xdr:from>
      <xdr:col>6</xdr:col>
      <xdr:colOff>243841</xdr:colOff>
      <xdr:row>31</xdr:row>
      <xdr:rowOff>121920</xdr:rowOff>
    </xdr:from>
    <xdr:to>
      <xdr:col>9</xdr:col>
      <xdr:colOff>396241</xdr:colOff>
      <xdr:row>37</xdr:row>
      <xdr:rowOff>91440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663691" y="5998845"/>
          <a:ext cx="4286250" cy="1112520"/>
        </a:xfrm>
        <a:prstGeom prst="roundRect">
          <a:avLst/>
        </a:prstGeom>
        <a:solidFill>
          <a:srgbClr val="FFFF00"/>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t>Probably the trickiest formula</a:t>
          </a:r>
          <a:r>
            <a:rPr lang="en-US" sz="1400" b="1" baseline="0"/>
            <a:t> is the one in row 32 that involves the "production function," i.e., the conversion of labor hours into shoes.  We have to make sure the units are correct. The formulas in row 32 divide hours by (hours per pair of shoes). The result is what we want: pairs of shoes</a:t>
          </a:r>
          <a:r>
            <a:rPr lang="en-US" sz="1100" baseline="0"/>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0"/>
  <sheetViews>
    <sheetView tabSelected="1" topLeftCell="D37" zoomScaleNormal="100" workbookViewId="0">
      <selection activeCell="G46" sqref="G46"/>
    </sheetView>
  </sheetViews>
  <sheetFormatPr defaultColWidth="9.1796875" defaultRowHeight="14.5" x14ac:dyDescent="0.35"/>
  <cols>
    <col min="1" max="1" width="43.1796875" style="3" customWidth="1"/>
    <col min="2" max="5" width="10.7265625" style="3" customWidth="1"/>
    <col min="6" max="6" width="10.26953125" style="3" customWidth="1"/>
    <col min="7" max="7" width="40.81640625" style="3" customWidth="1"/>
    <col min="8" max="8" width="34.1796875" style="3" customWidth="1"/>
    <col min="9" max="9" width="12" style="3" customWidth="1"/>
    <col min="10" max="10" width="19" style="3" bestFit="1" customWidth="1"/>
    <col min="11" max="16384" width="9.1796875" style="3"/>
  </cols>
  <sheetData>
    <row r="1" spans="1:10" x14ac:dyDescent="0.35">
      <c r="A1" s="2" t="s">
        <v>38</v>
      </c>
      <c r="I1" s="4"/>
      <c r="J1" s="4"/>
    </row>
    <row r="2" spans="1:10" x14ac:dyDescent="0.35">
      <c r="I2" s="4"/>
      <c r="J2" s="4"/>
    </row>
    <row r="3" spans="1:10" x14ac:dyDescent="0.35">
      <c r="A3" s="2" t="s">
        <v>0</v>
      </c>
      <c r="G3" s="2" t="s">
        <v>41</v>
      </c>
      <c r="I3" s="4"/>
      <c r="J3" s="4"/>
    </row>
    <row r="4" spans="1:10" x14ac:dyDescent="0.35">
      <c r="A4" s="3" t="s">
        <v>31</v>
      </c>
      <c r="B4" s="10">
        <v>500</v>
      </c>
      <c r="C4" s="5"/>
      <c r="D4" s="5"/>
      <c r="E4" s="5"/>
      <c r="F4" s="5"/>
      <c r="G4" s="4" t="s">
        <v>42</v>
      </c>
      <c r="H4" s="4" t="s">
        <v>43</v>
      </c>
      <c r="I4" s="4"/>
      <c r="J4" s="4"/>
    </row>
    <row r="5" spans="1:10" x14ac:dyDescent="0.35">
      <c r="A5" s="3" t="s">
        <v>32</v>
      </c>
      <c r="B5" s="10">
        <v>100</v>
      </c>
      <c r="C5" s="5"/>
      <c r="D5" s="5"/>
      <c r="E5" s="5"/>
      <c r="F5" s="5"/>
      <c r="G5" s="4" t="s">
        <v>44</v>
      </c>
      <c r="H5" s="4" t="s">
        <v>45</v>
      </c>
      <c r="I5" s="4"/>
      <c r="J5" s="4"/>
    </row>
    <row r="6" spans="1:10" x14ac:dyDescent="0.35">
      <c r="A6" s="3" t="s">
        <v>1</v>
      </c>
      <c r="B6" s="10">
        <v>160</v>
      </c>
      <c r="C6" s="5"/>
      <c r="D6" s="5"/>
      <c r="E6" s="5"/>
      <c r="F6" s="5"/>
      <c r="G6" s="4" t="s">
        <v>46</v>
      </c>
      <c r="H6" s="4" t="s">
        <v>47</v>
      </c>
      <c r="I6" s="4"/>
      <c r="J6" s="4"/>
    </row>
    <row r="7" spans="1:10" x14ac:dyDescent="0.35">
      <c r="A7" s="3" t="s">
        <v>2</v>
      </c>
      <c r="B7" s="10">
        <v>20</v>
      </c>
      <c r="C7" s="5"/>
      <c r="D7" s="5"/>
      <c r="E7" s="5"/>
      <c r="F7" s="5"/>
      <c r="G7" s="4" t="s">
        <v>48</v>
      </c>
      <c r="H7" s="4" t="s">
        <v>49</v>
      </c>
      <c r="I7" s="4"/>
      <c r="J7" s="4"/>
    </row>
    <row r="8" spans="1:10" x14ac:dyDescent="0.35">
      <c r="A8" s="3" t="s">
        <v>3</v>
      </c>
      <c r="B8" s="11">
        <v>1600</v>
      </c>
      <c r="C8" s="5"/>
      <c r="D8" s="5"/>
      <c r="E8" s="5"/>
      <c r="F8" s="5"/>
      <c r="G8" s="4" t="s">
        <v>50</v>
      </c>
      <c r="H8" s="4" t="s">
        <v>51</v>
      </c>
      <c r="I8" s="4"/>
      <c r="J8" s="4"/>
    </row>
    <row r="9" spans="1:10" x14ac:dyDescent="0.35">
      <c r="A9" s="3" t="s">
        <v>4</v>
      </c>
      <c r="B9" s="11">
        <v>2000</v>
      </c>
      <c r="C9" s="5"/>
      <c r="D9" s="5"/>
      <c r="E9" s="5"/>
      <c r="F9" s="5"/>
      <c r="G9" s="4" t="s">
        <v>52</v>
      </c>
      <c r="H9" s="4" t="s">
        <v>53</v>
      </c>
      <c r="I9" s="4"/>
      <c r="J9" s="4"/>
    </row>
    <row r="10" spans="1:10" x14ac:dyDescent="0.35">
      <c r="A10" s="3" t="s">
        <v>5</v>
      </c>
      <c r="B10" s="11">
        <v>1500</v>
      </c>
      <c r="C10" s="5"/>
      <c r="D10" s="5"/>
      <c r="E10" s="5"/>
      <c r="F10" s="5"/>
      <c r="G10" s="4" t="s">
        <v>54</v>
      </c>
      <c r="H10" s="4" t="s">
        <v>55</v>
      </c>
      <c r="I10" s="4"/>
      <c r="J10" s="4"/>
    </row>
    <row r="11" spans="1:10" x14ac:dyDescent="0.35">
      <c r="A11" s="3" t="s">
        <v>6</v>
      </c>
      <c r="B11" s="11">
        <v>13</v>
      </c>
      <c r="C11" s="5"/>
      <c r="D11" s="5"/>
      <c r="E11" s="5"/>
      <c r="F11" s="5"/>
      <c r="G11" s="4" t="s">
        <v>56</v>
      </c>
      <c r="H11" s="4" t="s">
        <v>57</v>
      </c>
      <c r="I11" s="4"/>
      <c r="J11" s="4"/>
    </row>
    <row r="12" spans="1:10" x14ac:dyDescent="0.35">
      <c r="A12" s="3" t="s">
        <v>7</v>
      </c>
      <c r="B12" s="10">
        <v>4</v>
      </c>
      <c r="C12" s="5"/>
      <c r="D12" s="5"/>
      <c r="E12" s="5"/>
      <c r="F12" s="5"/>
      <c r="G12" s="4" t="s">
        <v>58</v>
      </c>
      <c r="H12" s="4" t="s">
        <v>59</v>
      </c>
      <c r="I12" s="4"/>
      <c r="J12" s="4"/>
    </row>
    <row r="13" spans="1:10" x14ac:dyDescent="0.35">
      <c r="A13" s="3" t="s">
        <v>39</v>
      </c>
      <c r="B13" s="11">
        <v>15</v>
      </c>
      <c r="C13" s="5"/>
      <c r="D13" s="5"/>
      <c r="E13" s="5"/>
      <c r="F13" s="5"/>
      <c r="I13" s="4"/>
      <c r="J13" s="4"/>
    </row>
    <row r="14" spans="1:10" x14ac:dyDescent="0.35">
      <c r="A14" s="3" t="s">
        <v>8</v>
      </c>
      <c r="B14" s="11">
        <v>3</v>
      </c>
      <c r="C14" s="5"/>
      <c r="D14" s="5"/>
      <c r="E14" s="5"/>
      <c r="F14" s="5"/>
      <c r="I14" s="4"/>
      <c r="J14" s="4"/>
    </row>
    <row r="15" spans="1:10" ht="12.75" customHeight="1" x14ac:dyDescent="0.35">
      <c r="B15" s="5"/>
      <c r="C15" s="5"/>
      <c r="D15" s="5"/>
      <c r="E15" s="5"/>
      <c r="F15" s="5"/>
      <c r="I15" s="4"/>
      <c r="J15" s="4"/>
    </row>
    <row r="16" spans="1:10" x14ac:dyDescent="0.35">
      <c r="A16" s="2" t="s">
        <v>9</v>
      </c>
      <c r="B16" s="7" t="s">
        <v>34</v>
      </c>
      <c r="C16" s="7" t="s">
        <v>35</v>
      </c>
      <c r="D16" s="7" t="s">
        <v>36</v>
      </c>
      <c r="E16" s="7" t="s">
        <v>37</v>
      </c>
      <c r="F16" s="5"/>
      <c r="I16" s="4"/>
      <c r="J16" s="4"/>
    </row>
    <row r="17" spans="1:6" x14ac:dyDescent="0.35">
      <c r="A17" s="3" t="s">
        <v>10</v>
      </c>
      <c r="B17" s="5">
        <f>B5</f>
        <v>100</v>
      </c>
      <c r="C17" s="5">
        <f>B20</f>
        <v>94</v>
      </c>
      <c r="D17" s="5">
        <f>C20</f>
        <v>93</v>
      </c>
      <c r="E17" s="5">
        <f>D20</f>
        <v>50</v>
      </c>
      <c r="F17" s="5"/>
    </row>
    <row r="18" spans="1:6" x14ac:dyDescent="0.35">
      <c r="A18" s="3" t="s">
        <v>11</v>
      </c>
      <c r="B18" s="12">
        <v>0</v>
      </c>
      <c r="C18" s="12">
        <v>0</v>
      </c>
      <c r="D18" s="12">
        <v>0</v>
      </c>
      <c r="E18" s="12">
        <v>0</v>
      </c>
      <c r="F18" s="5"/>
    </row>
    <row r="19" spans="1:6" x14ac:dyDescent="0.35">
      <c r="A19" s="3" t="s">
        <v>12</v>
      </c>
      <c r="B19" s="12">
        <v>6</v>
      </c>
      <c r="C19" s="12">
        <v>1</v>
      </c>
      <c r="D19" s="12">
        <v>43</v>
      </c>
      <c r="E19" s="12">
        <v>0</v>
      </c>
      <c r="F19" s="5"/>
    </row>
    <row r="20" spans="1:6" x14ac:dyDescent="0.35">
      <c r="A20" s="3" t="s">
        <v>13</v>
      </c>
      <c r="B20" s="5">
        <f>B17+B18-B19</f>
        <v>94</v>
      </c>
      <c r="C20" s="5">
        <f>C17+C18-C19</f>
        <v>93</v>
      </c>
      <c r="D20" s="5">
        <f>D17+D18-D19</f>
        <v>50</v>
      </c>
      <c r="E20" s="5">
        <f>E17+E18-E19</f>
        <v>50</v>
      </c>
      <c r="F20" s="5"/>
    </row>
    <row r="21" spans="1:6" x14ac:dyDescent="0.35">
      <c r="B21" s="5"/>
      <c r="C21" s="5"/>
      <c r="D21" s="5"/>
      <c r="E21" s="5"/>
      <c r="F21" s="5"/>
    </row>
    <row r="22" spans="1:6" x14ac:dyDescent="0.35">
      <c r="A22" s="3" t="s">
        <v>14</v>
      </c>
      <c r="B22" s="5">
        <f>$B$6*B20</f>
        <v>15040</v>
      </c>
      <c r="C22" s="5">
        <f>$B$6*C20</f>
        <v>14880</v>
      </c>
      <c r="D22" s="5">
        <f>$B$6*D20</f>
        <v>8000</v>
      </c>
      <c r="E22" s="5">
        <f>$B$6*E20</f>
        <v>8000</v>
      </c>
      <c r="F22" s="5"/>
    </row>
    <row r="23" spans="1:6" x14ac:dyDescent="0.35">
      <c r="A23" s="3" t="s">
        <v>15</v>
      </c>
      <c r="B23" s="12">
        <v>0</v>
      </c>
      <c r="C23" s="12">
        <v>80.000000000002274</v>
      </c>
      <c r="D23" s="12">
        <v>0</v>
      </c>
      <c r="E23" s="12">
        <v>0</v>
      </c>
      <c r="F23" s="5"/>
    </row>
    <row r="24" spans="1:6" x14ac:dyDescent="0.35">
      <c r="B24" s="7" t="s">
        <v>16</v>
      </c>
      <c r="C24" s="7" t="s">
        <v>16</v>
      </c>
      <c r="D24" s="7" t="s">
        <v>16</v>
      </c>
      <c r="E24" s="7" t="s">
        <v>16</v>
      </c>
      <c r="F24" s="5"/>
    </row>
    <row r="25" spans="1:6" x14ac:dyDescent="0.35">
      <c r="A25" s="3" t="s">
        <v>17</v>
      </c>
      <c r="B25" s="5">
        <f>$B$7*B20</f>
        <v>1880</v>
      </c>
      <c r="C25" s="5">
        <f>$B$7*C20</f>
        <v>1860</v>
      </c>
      <c r="D25" s="5">
        <f>$B$7*D20</f>
        <v>1000</v>
      </c>
      <c r="E25" s="5">
        <f>$B$7*E20</f>
        <v>1000</v>
      </c>
      <c r="F25" s="5"/>
    </row>
    <row r="26" spans="1:6" x14ac:dyDescent="0.35">
      <c r="B26" s="5"/>
      <c r="C26" s="5"/>
      <c r="D26" s="5"/>
      <c r="E26" s="5"/>
      <c r="F26" s="5"/>
    </row>
    <row r="27" spans="1:6" x14ac:dyDescent="0.35">
      <c r="A27" s="3" t="s">
        <v>18</v>
      </c>
      <c r="B27" s="5">
        <f>SUM(B22:B23)</f>
        <v>15040</v>
      </c>
      <c r="C27" s="5">
        <f>SUM(C22:C23)</f>
        <v>14960.000000000002</v>
      </c>
      <c r="D27" s="5">
        <f>SUM(D22:D23)</f>
        <v>8000</v>
      </c>
      <c r="E27" s="5">
        <f>SUM(E22:E23)</f>
        <v>8000</v>
      </c>
      <c r="F27" s="5"/>
    </row>
    <row r="28" spans="1:6" x14ac:dyDescent="0.35">
      <c r="B28" s="5"/>
      <c r="C28" s="5"/>
      <c r="D28" s="5"/>
      <c r="E28" s="5"/>
      <c r="F28" s="5"/>
    </row>
    <row r="29" spans="1:6" x14ac:dyDescent="0.35">
      <c r="A29" s="2" t="s">
        <v>19</v>
      </c>
      <c r="B29" s="7" t="s">
        <v>34</v>
      </c>
      <c r="C29" s="7" t="s">
        <v>35</v>
      </c>
      <c r="D29" s="7" t="s">
        <v>36</v>
      </c>
      <c r="E29" s="7" t="s">
        <v>37</v>
      </c>
      <c r="F29" s="5"/>
    </row>
    <row r="30" spans="1:6" x14ac:dyDescent="0.35">
      <c r="A30" s="3" t="s">
        <v>20</v>
      </c>
      <c r="B30" s="12">
        <v>3760</v>
      </c>
      <c r="C30" s="12">
        <v>3740</v>
      </c>
      <c r="D30" s="12">
        <v>2000</v>
      </c>
      <c r="E30" s="12">
        <v>1000</v>
      </c>
      <c r="F30" s="5"/>
    </row>
    <row r="31" spans="1:6" x14ac:dyDescent="0.35">
      <c r="B31" s="7" t="s">
        <v>16</v>
      </c>
      <c r="C31" s="7" t="s">
        <v>16</v>
      </c>
      <c r="D31" s="7" t="s">
        <v>16</v>
      </c>
      <c r="E31" s="7" t="s">
        <v>16</v>
      </c>
      <c r="F31" s="5"/>
    </row>
    <row r="32" spans="1:6" x14ac:dyDescent="0.35">
      <c r="A32" s="3" t="s">
        <v>21</v>
      </c>
      <c r="B32" s="5">
        <f>B27/$B$12</f>
        <v>3760</v>
      </c>
      <c r="C32" s="5">
        <f>C27/$B$12</f>
        <v>3740.0000000000005</v>
      </c>
      <c r="D32" s="5">
        <f>D27/$B$12</f>
        <v>2000</v>
      </c>
      <c r="E32" s="5">
        <f>E27/$B$12</f>
        <v>2000</v>
      </c>
      <c r="F32" s="5"/>
    </row>
    <row r="33" spans="1:11" x14ac:dyDescent="0.35">
      <c r="B33" s="5"/>
      <c r="C33" s="5"/>
      <c r="D33" s="5"/>
      <c r="E33" s="5"/>
      <c r="F33" s="5"/>
    </row>
    <row r="34" spans="1:11" x14ac:dyDescent="0.35">
      <c r="A34" s="3" t="s">
        <v>33</v>
      </c>
      <c r="B34" s="5">
        <f>B4+B30</f>
        <v>4260</v>
      </c>
      <c r="C34" s="5">
        <f>B37+C30</f>
        <v>5000</v>
      </c>
      <c r="D34" s="5">
        <f>C37+D30</f>
        <v>2000</v>
      </c>
      <c r="E34" s="5">
        <f>D37+E30</f>
        <v>1000</v>
      </c>
      <c r="F34" s="5"/>
    </row>
    <row r="35" spans="1:11" x14ac:dyDescent="0.35">
      <c r="B35" s="7" t="s">
        <v>23</v>
      </c>
      <c r="C35" s="7" t="s">
        <v>23</v>
      </c>
      <c r="D35" s="7" t="s">
        <v>23</v>
      </c>
      <c r="E35" s="7" t="s">
        <v>23</v>
      </c>
      <c r="F35" s="5"/>
    </row>
    <row r="36" spans="1:11" x14ac:dyDescent="0.35">
      <c r="A36" s="3" t="s">
        <v>40</v>
      </c>
      <c r="B36" s="10">
        <v>3000</v>
      </c>
      <c r="C36" s="10">
        <v>5000</v>
      </c>
      <c r="D36" s="10">
        <v>2000</v>
      </c>
      <c r="E36" s="10">
        <v>1000</v>
      </c>
      <c r="F36" s="5"/>
    </row>
    <row r="37" spans="1:11" x14ac:dyDescent="0.35">
      <c r="A37" s="3" t="s">
        <v>22</v>
      </c>
      <c r="B37" s="5">
        <f>B34-B36</f>
        <v>1260</v>
      </c>
      <c r="C37" s="8">
        <f>C34-C36</f>
        <v>0</v>
      </c>
      <c r="D37" s="8">
        <f>D34-D36</f>
        <v>0</v>
      </c>
      <c r="E37" s="8">
        <f>E34-E36</f>
        <v>0</v>
      </c>
      <c r="F37" s="5"/>
    </row>
    <row r="38" spans="1:11" x14ac:dyDescent="0.35">
      <c r="B38" s="5"/>
      <c r="C38" s="5"/>
      <c r="D38" s="5"/>
      <c r="E38" s="5"/>
      <c r="F38" s="5"/>
    </row>
    <row r="39" spans="1:11" x14ac:dyDescent="0.35">
      <c r="A39" s="2" t="s">
        <v>60</v>
      </c>
      <c r="B39" s="7" t="s">
        <v>34</v>
      </c>
      <c r="C39" s="7" t="s">
        <v>35</v>
      </c>
      <c r="D39" s="7" t="s">
        <v>36</v>
      </c>
      <c r="E39" s="7" t="s">
        <v>37</v>
      </c>
      <c r="F39" s="7" t="s">
        <v>24</v>
      </c>
    </row>
    <row r="40" spans="1:11" x14ac:dyDescent="0.35">
      <c r="A40" s="3" t="s">
        <v>25</v>
      </c>
      <c r="B40" s="9">
        <f>$B$8*B18</f>
        <v>0</v>
      </c>
      <c r="C40" s="9">
        <f>$B$8*C18</f>
        <v>0</v>
      </c>
      <c r="D40" s="9">
        <f>$B$8*D18</f>
        <v>0</v>
      </c>
      <c r="E40" s="9">
        <f>$B$8*E18</f>
        <v>0</v>
      </c>
      <c r="F40" s="9">
        <f t="shared" ref="F40:F45" si="0">SUM(B40:E40)</f>
        <v>0</v>
      </c>
    </row>
    <row r="41" spans="1:11" ht="15" thickBot="1" x14ac:dyDescent="0.4">
      <c r="A41" s="3" t="s">
        <v>26</v>
      </c>
      <c r="B41" s="9">
        <f>$B$9*B19</f>
        <v>12000</v>
      </c>
      <c r="C41" s="9">
        <f>$B$9*C19</f>
        <v>2000</v>
      </c>
      <c r="D41" s="9">
        <f>$B$9*D19</f>
        <v>86000</v>
      </c>
      <c r="E41" s="9">
        <f>$B$9*E19</f>
        <v>0</v>
      </c>
      <c r="F41" s="9">
        <f t="shared" si="0"/>
        <v>100000</v>
      </c>
    </row>
    <row r="42" spans="1:11" ht="37" x14ac:dyDescent="0.45">
      <c r="A42" s="3" t="s">
        <v>27</v>
      </c>
      <c r="B42" s="9">
        <f>$B$10*B20</f>
        <v>141000</v>
      </c>
      <c r="C42" s="9">
        <f>$B$10*C20</f>
        <v>139500</v>
      </c>
      <c r="D42" s="9">
        <f>$B$10*D20</f>
        <v>75000</v>
      </c>
      <c r="E42" s="9">
        <f>$B$10*E20</f>
        <v>75000</v>
      </c>
      <c r="F42" s="9">
        <f t="shared" si="0"/>
        <v>430500</v>
      </c>
      <c r="H42" s="17" t="s">
        <v>64</v>
      </c>
      <c r="I42" s="18">
        <v>692500</v>
      </c>
      <c r="J42" s="19" t="s">
        <v>66</v>
      </c>
      <c r="K42" s="16"/>
    </row>
    <row r="43" spans="1:11" ht="18.5" x14ac:dyDescent="0.45">
      <c r="A43" s="3" t="s">
        <v>28</v>
      </c>
      <c r="B43" s="9">
        <f>$B$11*B23</f>
        <v>0</v>
      </c>
      <c r="C43" s="9">
        <f>$B$11*C23</f>
        <v>1040.0000000000296</v>
      </c>
      <c r="D43" s="9">
        <f>$B$11*D23</f>
        <v>0</v>
      </c>
      <c r="E43" s="9">
        <f>$B$11*E23</f>
        <v>0</v>
      </c>
      <c r="F43" s="9">
        <f t="shared" si="0"/>
        <v>1040.0000000000296</v>
      </c>
      <c r="H43" s="20"/>
      <c r="I43" s="21"/>
      <c r="J43" s="22"/>
      <c r="K43" s="16"/>
    </row>
    <row r="44" spans="1:11" ht="37" x14ac:dyDescent="0.45">
      <c r="A44" s="3" t="s">
        <v>29</v>
      </c>
      <c r="B44" s="9">
        <f>$B$13*B30</f>
        <v>56400</v>
      </c>
      <c r="C44" s="9">
        <f>$B$13*C30</f>
        <v>56100</v>
      </c>
      <c r="D44" s="9">
        <f>$B$13*D30</f>
        <v>30000</v>
      </c>
      <c r="E44" s="9">
        <f>$B$13*E30</f>
        <v>15000</v>
      </c>
      <c r="F44" s="9">
        <f t="shared" si="0"/>
        <v>157500</v>
      </c>
      <c r="H44" s="20" t="s">
        <v>68</v>
      </c>
      <c r="I44" s="21">
        <v>693280</v>
      </c>
      <c r="J44" s="22" t="s">
        <v>67</v>
      </c>
      <c r="K44" s="16"/>
    </row>
    <row r="45" spans="1:11" ht="18.5" x14ac:dyDescent="0.45">
      <c r="A45" s="3" t="s">
        <v>30</v>
      </c>
      <c r="B45" s="9">
        <f>$B$14*B37</f>
        <v>3780</v>
      </c>
      <c r="C45" s="9">
        <f>$B$14*C37</f>
        <v>0</v>
      </c>
      <c r="D45" s="9">
        <f>$B$14*D37</f>
        <v>0</v>
      </c>
      <c r="E45" s="9">
        <f>$B$14*E37</f>
        <v>0</v>
      </c>
      <c r="F45" s="9">
        <f t="shared" si="0"/>
        <v>3780</v>
      </c>
      <c r="H45" s="20"/>
      <c r="I45" s="21"/>
      <c r="J45" s="22"/>
      <c r="K45" s="16"/>
    </row>
    <row r="46" spans="1:11" ht="37" x14ac:dyDescent="0.45">
      <c r="A46" s="3" t="s">
        <v>24</v>
      </c>
      <c r="B46" s="9">
        <f t="shared" ref="B46:E46" si="1">SUM(B40:B45)</f>
        <v>213180</v>
      </c>
      <c r="C46" s="9">
        <f t="shared" si="1"/>
        <v>198640.00000000003</v>
      </c>
      <c r="D46" s="9">
        <f t="shared" si="1"/>
        <v>191000</v>
      </c>
      <c r="E46" s="9">
        <f t="shared" si="1"/>
        <v>90000</v>
      </c>
      <c r="F46" s="13">
        <f>SUM(F40:F45)</f>
        <v>692820</v>
      </c>
      <c r="G46" s="6"/>
      <c r="H46" s="20" t="s">
        <v>65</v>
      </c>
      <c r="I46" s="21">
        <v>692820</v>
      </c>
      <c r="J46" s="22" t="s">
        <v>67</v>
      </c>
      <c r="K46" s="16"/>
    </row>
    <row r="47" spans="1:11" ht="18.5" x14ac:dyDescent="0.45">
      <c r="H47" s="20"/>
      <c r="I47" s="21"/>
      <c r="J47" s="22"/>
      <c r="K47" s="16"/>
    </row>
    <row r="48" spans="1:11" ht="19" thickBot="1" x14ac:dyDescent="0.5">
      <c r="H48" s="23" t="s">
        <v>69</v>
      </c>
      <c r="I48" s="24">
        <v>320</v>
      </c>
      <c r="J48" s="25"/>
      <c r="K48" s="16"/>
    </row>
    <row r="49" spans="8:11" ht="18.5" x14ac:dyDescent="0.45">
      <c r="H49" s="15"/>
      <c r="I49" s="15"/>
      <c r="J49" s="15"/>
      <c r="K49" s="14"/>
    </row>
    <row r="50" spans="8:11" ht="18.5" x14ac:dyDescent="0.45">
      <c r="H50" s="15"/>
      <c r="I50" s="15"/>
      <c r="K50" s="14"/>
    </row>
  </sheetData>
  <phoneticPr fontId="0" type="noConversion"/>
  <printOptions headings="1" gridLines="1" gridLinesSet="0"/>
  <pageMargins left="0.75" right="0.75" top="1" bottom="1" header="0.5" footer="0.5"/>
  <pageSetup scale="53" orientation="portrait" horizontalDpi="4294967292"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15"/>
  <sheetViews>
    <sheetView workbookViewId="0"/>
  </sheetViews>
  <sheetFormatPr defaultRowHeight="14.5" x14ac:dyDescent="0.35"/>
  <sheetData>
    <row r="1" spans="1:2" x14ac:dyDescent="0.35">
      <c r="A1">
        <v>1</v>
      </c>
    </row>
    <row r="2" spans="1:2" x14ac:dyDescent="0.35">
      <c r="A2" t="s">
        <v>61</v>
      </c>
    </row>
    <row r="3" spans="1:2" x14ac:dyDescent="0.35">
      <c r="A3">
        <v>1</v>
      </c>
    </row>
    <row r="4" spans="1:2" x14ac:dyDescent="0.35">
      <c r="A4">
        <v>7</v>
      </c>
    </row>
    <row r="5" spans="1:2" x14ac:dyDescent="0.35">
      <c r="A5">
        <v>21</v>
      </c>
    </row>
    <row r="6" spans="1:2" x14ac:dyDescent="0.35">
      <c r="A6">
        <v>2</v>
      </c>
    </row>
    <row r="8" spans="1:2" x14ac:dyDescent="0.35">
      <c r="A8" s="1"/>
      <c r="B8" s="1"/>
    </row>
    <row r="9" spans="1:2" x14ac:dyDescent="0.35">
      <c r="A9" t="s">
        <v>63</v>
      </c>
    </row>
    <row r="10" spans="1:2" x14ac:dyDescent="0.35">
      <c r="A10" t="s">
        <v>62</v>
      </c>
    </row>
    <row r="15" spans="1:2" x14ac:dyDescent="0.35">
      <c r="B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vt:i4>
      </vt:variant>
    </vt:vector>
  </HeadingPairs>
  <TitlesOfParts>
    <vt:vector size="11" baseType="lpstr">
      <vt:lpstr>Model</vt:lpstr>
      <vt:lpstr>Forecasted_demand</vt:lpstr>
      <vt:lpstr>Inventory_after_production</vt:lpstr>
      <vt:lpstr>Maximum_overtime_labor_hours_available</vt:lpstr>
      <vt:lpstr>Overtime_labor_hours_used</vt:lpstr>
      <vt:lpstr>Model!Print_Area</vt:lpstr>
      <vt:lpstr>Production_capacity</vt:lpstr>
      <vt:lpstr>Shoes_produced</vt:lpstr>
      <vt:lpstr>Total_cost</vt:lpstr>
      <vt:lpstr>Workers_fired</vt:lpstr>
      <vt:lpstr>Workers_hired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 School of Business</dc:creator>
  <cp:lastModifiedBy>Tariq Mughal</cp:lastModifiedBy>
  <cp:lastPrinted>2009-12-01T02:17:40Z</cp:lastPrinted>
  <dcterms:created xsi:type="dcterms:W3CDTF">1997-08-23T19:52:44Z</dcterms:created>
  <dcterms:modified xsi:type="dcterms:W3CDTF">2022-09-15T03:26:10Z</dcterms:modified>
</cp:coreProperties>
</file>