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lexyuan/Documents/Shou Lab/new_sonal_model/ode_model/"/>
    </mc:Choice>
  </mc:AlternateContent>
  <xr:revisionPtr revIDLastSave="0" documentId="13_ncr:1_{4275C268-C373-7C4F-9D63-8FBDFBC78D37}" xr6:coauthVersionLast="47" xr6:coauthVersionMax="47" xr10:uidLastSave="{00000000-0000-0000-0000-000000000000}"/>
  <bookViews>
    <workbookView xWindow="0" yWindow="760" windowWidth="22320" windowHeight="13180" xr2:uid="{AD824E32-F19F-4E0A-93A8-CAB9730F52D0}"/>
  </bookViews>
  <sheets>
    <sheet name="setup" sheetId="1" r:id="rId1"/>
    <sheet name="graph" sheetId="2" r:id="rId2"/>
    <sheet name="py_NaHS_RM" sheetId="3" r:id="rId3"/>
    <sheet name="py_NaHS_RM_trun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1" i="1" l="1"/>
  <c r="B11" i="1"/>
  <c r="H13" i="1" s="1" a="1"/>
  <c r="H13" i="1" s="1"/>
  <c r="D24" i="1"/>
  <c r="D25" i="1"/>
  <c r="D26" i="1"/>
  <c r="D27" i="1"/>
  <c r="D28" i="1"/>
  <c r="D29" i="1"/>
  <c r="D30" i="1"/>
  <c r="D23" i="1"/>
  <c r="Q50" i="1" l="1"/>
  <c r="R50" i="1"/>
  <c r="S50" i="1"/>
  <c r="T50" i="1"/>
  <c r="P50" i="1" l="1"/>
  <c r="M50" i="1" l="1"/>
  <c r="N50" i="1"/>
  <c r="O50" i="1"/>
  <c r="L50" i="1" l="1"/>
  <c r="K50" i="1" l="1"/>
  <c r="J50" i="1" l="1"/>
  <c r="I50" i="1" l="1"/>
  <c r="H50" i="1" l="1"/>
  <c r="G50" i="1" l="1"/>
  <c r="D50" i="1" l="1"/>
  <c r="E50" i="1"/>
  <c r="F50" i="1"/>
  <c r="C50" i="1"/>
  <c r="U65" i="1" l="1" a="1"/>
  <c r="U65" i="1" s="1"/>
  <c r="U66" i="1" a="1"/>
  <c r="U66" i="1" s="1"/>
  <c r="U62" i="1" a="1"/>
  <c r="U62" i="1" s="1"/>
  <c r="U63" i="1" a="1"/>
  <c r="U63" i="1" s="1"/>
  <c r="U61" i="1" a="1"/>
  <c r="U61" i="1" s="1"/>
  <c r="U64" i="1" a="1"/>
  <c r="U64" i="1" s="1"/>
  <c r="D35" i="1"/>
  <c r="B35" i="1" l="1"/>
  <c r="B21" i="1"/>
  <c r="D32" i="1"/>
  <c r="E27" i="1" l="1"/>
  <c r="F27" i="1" s="1"/>
  <c r="E23" i="1"/>
  <c r="E24" i="1"/>
  <c r="F24" i="1" s="1"/>
  <c r="F23" i="1"/>
  <c r="E25" i="1"/>
  <c r="F25" i="1" s="1"/>
  <c r="E28" i="1"/>
  <c r="E29" i="1"/>
  <c r="E30" i="1"/>
  <c r="E26" i="1"/>
  <c r="F2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<sst xmlns="http://schemas.openxmlformats.org/spreadsheetml/2006/main" count="62" uniqueCount="57">
  <si>
    <t>AIM</t>
  </si>
  <si>
    <t>strain</t>
  </si>
  <si>
    <t>met17-</t>
  </si>
  <si>
    <t>To test if NaHS elicits growth response under non-permissive conditions, i.e. in 3 mL cultures at OD 0.003</t>
  </si>
  <si>
    <t>streaked strain 2531 on YPD</t>
  </si>
  <si>
    <t>started overnights for 2531 in YPD</t>
  </si>
  <si>
    <t>inoculated 3 ml SD+met with 0.5 and 1 uL of O/N</t>
  </si>
  <si>
    <t>replicates</t>
  </si>
  <si>
    <t>volume of cells needed</t>
  </si>
  <si>
    <t>NaHS conc (uM)</t>
  </si>
  <si>
    <t>volume (ml)</t>
  </si>
  <si>
    <t>post-wash OD</t>
  </si>
  <si>
    <t>NaHS stock conc (uM)</t>
  </si>
  <si>
    <t>(1M)</t>
  </si>
  <si>
    <t>vol NaHS stock (ul)</t>
  </si>
  <si>
    <t>vol culture</t>
  </si>
  <si>
    <t>vol of 200x dilute stock</t>
  </si>
  <si>
    <t>measured again for extra samples</t>
  </si>
  <si>
    <t>use conc</t>
  </si>
  <si>
    <t>in 55ml SD</t>
  </si>
  <si>
    <t>5 x 3mL washes with SD. After resuspension, measured OD and diluted in a 50 mL falcon to get to 0.0025 OD</t>
  </si>
  <si>
    <t>aimed OD</t>
  </si>
  <si>
    <t>cell stock</t>
  </si>
  <si>
    <t>A</t>
  </si>
  <si>
    <t>B</t>
  </si>
  <si>
    <t>Prepared 50mM Tris + SD to make a dilute stock of NaHS [9.5 mL SD + 0.5 mL 1M Tris-HCl (pH7.5)]. pH was ~7 as measured with pH strips (SD alone is between ~5)</t>
  </si>
  <si>
    <t>200x dilute NaHS stock= 10uL NaHS (1M) in 1990 mL SD+Tris. Prepared in 2mL tube to minimize headspace</t>
  </si>
  <si>
    <t>samples in red were added  prepared from cell stock B</t>
  </si>
  <si>
    <r>
      <t>(consider 6 conditions,</t>
    </r>
    <r>
      <rPr>
        <sz val="11"/>
        <color rgb="FFFF0000"/>
        <rFont val="Calibri"/>
        <family val="2"/>
        <scheme val="minor"/>
      </rPr>
      <t xml:space="preserve"> 2 conditions added later</t>
    </r>
    <r>
      <rPr>
        <sz val="11"/>
        <color theme="1"/>
        <rFont val="Calibri"/>
        <family val="2"/>
        <scheme val="minor"/>
      </rPr>
      <t>)</t>
    </r>
  </si>
  <si>
    <t>Used a 26 1/2 gauge needle on a 1mL syringe</t>
  </si>
  <si>
    <t>Expelled air fully by pressing on syring pump</t>
  </si>
  <si>
    <t>Held the NaHS tube upside down and inserted needle through septum while maintaining pressure against the pump</t>
  </si>
  <si>
    <t>Drew out liquid to ~50 ul. Maintained some pressure on the pump while drawing the needle out</t>
  </si>
  <si>
    <t>1M NaHS stock provided by Mark Roth in a glass tube flushed with N2 and sealed with a septum cap. Note that the tube has slightly positive pressure, maintain pressure against pump while handling.</t>
  </si>
  <si>
    <t xml:space="preserve">Collected liquid in a PCR tube (minimum headspace). This was the concentrated stock used to prepare the 3 highest concentration samples. </t>
  </si>
  <si>
    <t>10 uL of this concentrated stock was diluted 200x in Tris+SD for the dilute stock</t>
  </si>
  <si>
    <t>NOTE: NaHS handling</t>
  </si>
  <si>
    <t>When pipetting into each 3 mL culutre, the NaHS stock was added to the side of the tube above the liquid. Culture tube quickly capped and parafilmed. Vortex to mix the solution. This was done to avoid the immediate release of H2S from NaHS upon contact with acidic medium.</t>
  </si>
  <si>
    <t>Samples were made in factory clean 13 mm tubes</t>
  </si>
  <si>
    <t>NaHS concentration</t>
  </si>
  <si>
    <t>replicate</t>
  </si>
  <si>
    <t>60ul of SD+Tris (without NaHS) was added to the zero NaHS sample to match the maximum volume of the buffered SD added to a sample</t>
  </si>
  <si>
    <t>not washed</t>
  </si>
  <si>
    <t>OD tracking for exponential pre-growth</t>
  </si>
  <si>
    <t>NOTE: tubes will be parafilmed since NaHS will not continuously release H2S</t>
  </si>
  <si>
    <t>tube resealed</t>
  </si>
  <si>
    <t>timepoint of OD &gt;0.1</t>
  </si>
  <si>
    <t>NaHS (nmoles)</t>
  </si>
  <si>
    <t>hr</t>
  </si>
  <si>
    <t>growth rate</t>
  </si>
  <si>
    <t>1 OD</t>
  </si>
  <si>
    <t>cells/ml</t>
  </si>
  <si>
    <t>=2.282*OD/(2.748-OD)</t>
  </si>
  <si>
    <t>correction factor for OD &gt; 0.5</t>
  </si>
  <si>
    <t>ml</t>
  </si>
  <si>
    <t>volume of liquid</t>
  </si>
  <si>
    <t>total volume of 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</si>
</sst>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9"/>
      <name val="Calibri"/>
      <family val="2"/>
      <scheme val="minor"/>
    </font>
    <font>
      <b/>
      <sz val="14"/>
      <color theme="9"/>
      <name val="Calibri"/>
      <family val="2"/>
      <scheme val="minor"/>
    </font>
    <font>
      <sz val="11"/>
      <color theme="2" tint="-9.9978637043366805E-2"/>
      <name val="Calibri"/>
      <family val="2"/>
      <scheme val="minor"/>
    </font>
    <font>
      <sz val="11"/>
      <color rgb="FF7030A0"/>
      <name val="Calibri"/>
      <family val="2"/>
      <scheme val="minor"/>
    </font>
    <font>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18" fontId="0" fillId="0" borderId="0" xfId="0" applyNumberForma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2" fontId="0" fillId="0" borderId="0" xfId="0" applyNumberFormat="1"/>
    <xf numFmtId="14" fontId="1" fillId="0" borderId="0" xfId="0" applyNumberFormat="1" applyFont="1"/>
    <xf numFmtId="18" fontId="1" fillId="0" borderId="0" xfId="0" applyNumberFormat="1" applyFont="1"/>
    <xf numFmtId="0" fontId="0" fillId="0" borderId="0" xfId="0" quotePrefix="1"/>
    <xf numFmtId="11" fontId="0" fillId="0" borderId="0" xfId="0" applyNumberFormat="1"/>
  </cellXfs>
  <cellStyles count="1">
    <cellStyle name="Normal" xfId="0" builtinId="0"/>
  </cellStyles>
  <dxfs count="0"/>
  <tableStyles count="0" defaultTableStyle="TableStyleMedium2" defaultPivotStyle="PivotStyleLight16"/>
  <colors>
    <mruColors>
      <color rgb="FF476E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2824082965239104E-2"/>
          <c:y val="9.3114909518756492E-2"/>
          <c:w val="0.61801591874186468"/>
          <c:h val="0.79541003192897508"/>
        </c:manualLayout>
      </c:layout>
      <c:scatterChart>
        <c:scatterStyle val="lineMarker"/>
        <c:varyColors val="0"/>
        <c:ser>
          <c:idx val="0"/>
          <c:order val="0"/>
          <c:spPr>
            <a:ln w="19050" cap="rnd">
              <a:solidFill>
                <a:schemeClr val="tx1">
                  <a:lumMod val="50000"/>
                  <a:lumOff val="50000"/>
                </a:schemeClr>
              </a:solidFill>
              <a:round/>
            </a:ln>
            <a:effectLst/>
          </c:spPr>
          <c:marker>
            <c:symbol val="circle"/>
            <c:size val="5"/>
            <c:spPr>
              <a:solidFill>
                <a:schemeClr val="tx1">
                  <a:lumMod val="50000"/>
                  <a:lumOff val="50000"/>
                </a:schemeClr>
              </a:solidFill>
              <a:ln w="9525">
                <a:solidFill>
                  <a:schemeClr val="tx1">
                    <a:lumMod val="50000"/>
                    <a:lumOff val="5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setup!$C$53:$P$53</c:f>
              <c:numCache>
                <c:formatCode>General</c:formatCode>
                <c:ptCount val="14"/>
                <c:pt idx="0">
                  <c:v>4.4999999999999997E-3</c:v>
                </c:pt>
                <c:pt idx="1">
                  <c:v>6.3E-3</c:v>
                </c:pt>
                <c:pt idx="2">
                  <c:v>7.4999999999999997E-3</c:v>
                </c:pt>
                <c:pt idx="3">
                  <c:v>1.0200000000000001E-2</c:v>
                </c:pt>
                <c:pt idx="4">
                  <c:v>1.38E-2</c:v>
                </c:pt>
                <c:pt idx="5">
                  <c:v>1.5599999999999999E-2</c:v>
                </c:pt>
                <c:pt idx="6">
                  <c:v>0.49590000000000001</c:v>
                </c:pt>
                <c:pt idx="7">
                  <c:v>1.0750999999999999</c:v>
                </c:pt>
                <c:pt idx="8">
                  <c:v>1.3512</c:v>
                </c:pt>
                <c:pt idx="9">
                  <c:v>1.3640000000000001</c:v>
                </c:pt>
                <c:pt idx="10">
                  <c:v>1.3672</c:v>
                </c:pt>
                <c:pt idx="11">
                  <c:v>1.3615999999999999</c:v>
                </c:pt>
                <c:pt idx="12">
                  <c:v>1.3031999999999999</c:v>
                </c:pt>
                <c:pt idx="13">
                  <c:v>1.2754000000000001</c:v>
                </c:pt>
              </c:numCache>
            </c:numRef>
          </c:yVal>
          <c:smooth val="0"/>
          <c:extLst>
            <c:ext xmlns:c16="http://schemas.microsoft.com/office/drawing/2014/chart" uri="{C3380CC4-5D6E-409C-BE32-E72D297353CC}">
              <c16:uniqueId val="{00000000-2E05-4AD2-BB04-2A6901B7A540}"/>
            </c:ext>
          </c:extLst>
        </c:ser>
        <c:ser>
          <c:idx val="1"/>
          <c:order val="1"/>
          <c:spPr>
            <a:ln w="19050" cap="rnd">
              <a:solidFill>
                <a:schemeClr val="tx1">
                  <a:lumMod val="50000"/>
                  <a:lumOff val="50000"/>
                </a:schemeClr>
              </a:solidFill>
              <a:round/>
            </a:ln>
            <a:effectLst/>
          </c:spPr>
          <c:marker>
            <c:symbol val="circle"/>
            <c:size val="5"/>
            <c:spPr>
              <a:solidFill>
                <a:schemeClr val="tx1">
                  <a:lumMod val="50000"/>
                  <a:lumOff val="50000"/>
                </a:schemeClr>
              </a:solidFill>
              <a:ln w="9525">
                <a:solidFill>
                  <a:schemeClr val="tx1">
                    <a:lumMod val="50000"/>
                    <a:lumOff val="5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setup!$C$54:$P$54</c:f>
              <c:numCache>
                <c:formatCode>General</c:formatCode>
                <c:ptCount val="14"/>
                <c:pt idx="0">
                  <c:v>4.3E-3</c:v>
                </c:pt>
                <c:pt idx="1">
                  <c:v>6.1999999999999998E-3</c:v>
                </c:pt>
                <c:pt idx="2">
                  <c:v>7.6E-3</c:v>
                </c:pt>
                <c:pt idx="3">
                  <c:v>1.04E-2</c:v>
                </c:pt>
                <c:pt idx="4">
                  <c:v>1.3899999999999999E-2</c:v>
                </c:pt>
                <c:pt idx="5">
                  <c:v>1.47E-2</c:v>
                </c:pt>
                <c:pt idx="6">
                  <c:v>1.49E-2</c:v>
                </c:pt>
                <c:pt idx="7">
                  <c:v>1.7000000000000001E-2</c:v>
                </c:pt>
                <c:pt idx="8">
                  <c:v>1.7600000000000001E-2</c:v>
                </c:pt>
                <c:pt idx="9">
                  <c:v>1.8800000000000001E-2</c:v>
                </c:pt>
                <c:pt idx="10">
                  <c:v>1.8599999999999998E-2</c:v>
                </c:pt>
                <c:pt idx="11">
                  <c:v>1.8800000000000001E-2</c:v>
                </c:pt>
                <c:pt idx="12">
                  <c:v>2.1100000000000001E-2</c:v>
                </c:pt>
                <c:pt idx="13">
                  <c:v>2.23E-2</c:v>
                </c:pt>
              </c:numCache>
            </c:numRef>
          </c:yVal>
          <c:smooth val="0"/>
          <c:extLst>
            <c:ext xmlns:c16="http://schemas.microsoft.com/office/drawing/2014/chart" uri="{C3380CC4-5D6E-409C-BE32-E72D297353CC}">
              <c16:uniqueId val="{00000001-2E05-4AD2-BB04-2A6901B7A540}"/>
            </c:ext>
          </c:extLst>
        </c:ser>
        <c:ser>
          <c:idx val="2"/>
          <c:order val="2"/>
          <c:spPr>
            <a:ln w="19050" cap="rnd">
              <a:solidFill>
                <a:schemeClr val="tx1">
                  <a:lumMod val="50000"/>
                  <a:lumOff val="50000"/>
                </a:schemeClr>
              </a:solidFill>
              <a:round/>
            </a:ln>
            <a:effectLst/>
          </c:spPr>
          <c:marker>
            <c:symbol val="circle"/>
            <c:size val="5"/>
            <c:spPr>
              <a:solidFill>
                <a:schemeClr val="tx1">
                  <a:lumMod val="50000"/>
                  <a:lumOff val="50000"/>
                </a:schemeClr>
              </a:solidFill>
              <a:ln w="9525">
                <a:solidFill>
                  <a:schemeClr val="tx1">
                    <a:lumMod val="50000"/>
                    <a:lumOff val="5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setup!$C$55:$P$55</c:f>
              <c:numCache>
                <c:formatCode>General</c:formatCode>
                <c:ptCount val="14"/>
                <c:pt idx="0">
                  <c:v>3.8999999999999998E-3</c:v>
                </c:pt>
                <c:pt idx="1">
                  <c:v>5.5999999999999999E-3</c:v>
                </c:pt>
                <c:pt idx="2">
                  <c:v>7.4000000000000003E-3</c:v>
                </c:pt>
                <c:pt idx="3">
                  <c:v>1.0200000000000001E-2</c:v>
                </c:pt>
                <c:pt idx="4">
                  <c:v>1.2999999999999999E-2</c:v>
                </c:pt>
                <c:pt idx="5">
                  <c:v>1.43E-2</c:v>
                </c:pt>
                <c:pt idx="6">
                  <c:v>1.5599999999999999E-2</c:v>
                </c:pt>
                <c:pt idx="7">
                  <c:v>1.7899999999999999E-2</c:v>
                </c:pt>
                <c:pt idx="8">
                  <c:v>1.8800000000000001E-2</c:v>
                </c:pt>
                <c:pt idx="9">
                  <c:v>2.0500000000000001E-2</c:v>
                </c:pt>
                <c:pt idx="10">
                  <c:v>2.1299999999999999E-2</c:v>
                </c:pt>
                <c:pt idx="11">
                  <c:v>2.3199999999999998E-2</c:v>
                </c:pt>
                <c:pt idx="12">
                  <c:v>2.5399999999999999E-2</c:v>
                </c:pt>
                <c:pt idx="13">
                  <c:v>2.5999999999999999E-2</c:v>
                </c:pt>
              </c:numCache>
            </c:numRef>
          </c:yVal>
          <c:smooth val="0"/>
          <c:extLst>
            <c:ext xmlns:c16="http://schemas.microsoft.com/office/drawing/2014/chart" uri="{C3380CC4-5D6E-409C-BE32-E72D297353CC}">
              <c16:uniqueId val="{00000002-2E05-4AD2-BB04-2A6901B7A540}"/>
            </c:ext>
          </c:extLst>
        </c:ser>
        <c:ser>
          <c:idx val="3"/>
          <c:order val="3"/>
          <c:spPr>
            <a:ln w="19050" cap="rnd">
              <a:solidFill>
                <a:schemeClr val="accent6">
                  <a:lumMod val="20000"/>
                  <a:lumOff val="80000"/>
                </a:schemeClr>
              </a:solidFill>
              <a:round/>
            </a:ln>
            <a:effectLst/>
          </c:spPr>
          <c:marker>
            <c:symbol val="circle"/>
            <c:size val="5"/>
            <c:spPr>
              <a:solidFill>
                <a:schemeClr val="accent6">
                  <a:lumMod val="20000"/>
                  <a:lumOff val="80000"/>
                </a:schemeClr>
              </a:solidFill>
              <a:ln w="9525">
                <a:solidFill>
                  <a:schemeClr val="accent6">
                    <a:lumMod val="20000"/>
                    <a:lumOff val="8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setup!$C$56:$P$56</c:f>
              <c:numCache>
                <c:formatCode>General</c:formatCode>
                <c:ptCount val="14"/>
                <c:pt idx="0">
                  <c:v>4.4999999999999997E-3</c:v>
                </c:pt>
                <c:pt idx="1">
                  <c:v>6.7000000000000002E-3</c:v>
                </c:pt>
                <c:pt idx="2">
                  <c:v>9.1000000000000004E-3</c:v>
                </c:pt>
                <c:pt idx="3">
                  <c:v>1.37E-2</c:v>
                </c:pt>
                <c:pt idx="4">
                  <c:v>1.38E-2</c:v>
                </c:pt>
                <c:pt idx="5">
                  <c:v>1.5900000000000001E-2</c:v>
                </c:pt>
                <c:pt idx="6">
                  <c:v>1.7500000000000002E-2</c:v>
                </c:pt>
                <c:pt idx="7">
                  <c:v>2.1000000000000001E-2</c:v>
                </c:pt>
                <c:pt idx="8">
                  <c:v>0.26840000000000003</c:v>
                </c:pt>
                <c:pt idx="9">
                  <c:v>0.9698</c:v>
                </c:pt>
                <c:pt idx="10">
                  <c:v>1.4008</c:v>
                </c:pt>
                <c:pt idx="11">
                  <c:v>1.4174</c:v>
                </c:pt>
                <c:pt idx="12">
                  <c:v>1.2543</c:v>
                </c:pt>
                <c:pt idx="13">
                  <c:v>1.1715</c:v>
                </c:pt>
              </c:numCache>
            </c:numRef>
          </c:yVal>
          <c:smooth val="0"/>
          <c:extLst>
            <c:ext xmlns:c16="http://schemas.microsoft.com/office/drawing/2014/chart" uri="{C3380CC4-5D6E-409C-BE32-E72D297353CC}">
              <c16:uniqueId val="{00000003-2E05-4AD2-BB04-2A6901B7A540}"/>
            </c:ext>
          </c:extLst>
        </c:ser>
        <c:ser>
          <c:idx val="4"/>
          <c:order val="4"/>
          <c:spPr>
            <a:ln w="19050" cap="rnd">
              <a:solidFill>
                <a:schemeClr val="accent6">
                  <a:lumMod val="20000"/>
                  <a:lumOff val="80000"/>
                </a:schemeClr>
              </a:solidFill>
              <a:round/>
            </a:ln>
            <a:effectLst/>
          </c:spPr>
          <c:marker>
            <c:symbol val="circle"/>
            <c:size val="5"/>
            <c:spPr>
              <a:solidFill>
                <a:schemeClr val="accent6">
                  <a:lumMod val="20000"/>
                  <a:lumOff val="80000"/>
                </a:schemeClr>
              </a:solidFill>
              <a:ln w="9525">
                <a:solidFill>
                  <a:schemeClr val="accent6">
                    <a:lumMod val="20000"/>
                    <a:lumOff val="8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setup!$C$57:$P$57</c:f>
              <c:numCache>
                <c:formatCode>General</c:formatCode>
                <c:ptCount val="14"/>
                <c:pt idx="0">
                  <c:v>3.8999999999999998E-3</c:v>
                </c:pt>
                <c:pt idx="1">
                  <c:v>6.7000000000000002E-3</c:v>
                </c:pt>
                <c:pt idx="2">
                  <c:v>7.1999999999999998E-3</c:v>
                </c:pt>
                <c:pt idx="3">
                  <c:v>1.09E-2</c:v>
                </c:pt>
                <c:pt idx="4">
                  <c:v>1.4200000000000001E-2</c:v>
                </c:pt>
                <c:pt idx="5">
                  <c:v>1.7899999999999999E-2</c:v>
                </c:pt>
                <c:pt idx="6">
                  <c:v>0.47360000000000002</c:v>
                </c:pt>
                <c:pt idx="7">
                  <c:v>1.0661</c:v>
                </c:pt>
                <c:pt idx="8">
                  <c:v>1.3754</c:v>
                </c:pt>
                <c:pt idx="9">
                  <c:v>1.3861000000000001</c:v>
                </c:pt>
                <c:pt idx="10">
                  <c:v>1.389</c:v>
                </c:pt>
                <c:pt idx="11">
                  <c:v>1.3877999999999999</c:v>
                </c:pt>
                <c:pt idx="12">
                  <c:v>1.2343</c:v>
                </c:pt>
                <c:pt idx="13">
                  <c:v>1.2096</c:v>
                </c:pt>
              </c:numCache>
            </c:numRef>
          </c:yVal>
          <c:smooth val="0"/>
          <c:extLst>
            <c:ext xmlns:c16="http://schemas.microsoft.com/office/drawing/2014/chart" uri="{C3380CC4-5D6E-409C-BE32-E72D297353CC}">
              <c16:uniqueId val="{00000004-2E05-4AD2-BB04-2A6901B7A540}"/>
            </c:ext>
          </c:extLst>
        </c:ser>
        <c:ser>
          <c:idx val="5"/>
          <c:order val="5"/>
          <c:spPr>
            <a:ln w="19050" cap="rnd">
              <a:solidFill>
                <a:schemeClr val="accent6">
                  <a:lumMod val="20000"/>
                  <a:lumOff val="80000"/>
                </a:schemeClr>
              </a:solidFill>
              <a:round/>
            </a:ln>
            <a:effectLst/>
          </c:spPr>
          <c:marker>
            <c:symbol val="circle"/>
            <c:size val="5"/>
            <c:spPr>
              <a:solidFill>
                <a:schemeClr val="accent6">
                  <a:lumMod val="20000"/>
                  <a:lumOff val="80000"/>
                </a:schemeClr>
              </a:solidFill>
              <a:ln w="9525">
                <a:solidFill>
                  <a:schemeClr val="accent6">
                    <a:lumMod val="20000"/>
                    <a:lumOff val="8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setup!$C$58:$P$58</c:f>
              <c:numCache>
                <c:formatCode>General</c:formatCode>
                <c:ptCount val="14"/>
                <c:pt idx="0">
                  <c:v>3.5000000000000001E-3</c:v>
                </c:pt>
                <c:pt idx="1">
                  <c:v>5.4999999999999997E-3</c:v>
                </c:pt>
                <c:pt idx="2">
                  <c:v>6.7000000000000002E-3</c:v>
                </c:pt>
                <c:pt idx="3">
                  <c:v>1.23E-2</c:v>
                </c:pt>
                <c:pt idx="4">
                  <c:v>1.52E-2</c:v>
                </c:pt>
                <c:pt idx="5">
                  <c:v>2.12E-2</c:v>
                </c:pt>
                <c:pt idx="6">
                  <c:v>0.12640000000000001</c:v>
                </c:pt>
                <c:pt idx="7">
                  <c:v>0.46089999999999998</c:v>
                </c:pt>
                <c:pt idx="8">
                  <c:v>1.4345000000000001</c:v>
                </c:pt>
                <c:pt idx="9">
                  <c:v>1.4536</c:v>
                </c:pt>
                <c:pt idx="10">
                  <c:v>1.4850000000000001</c:v>
                </c:pt>
                <c:pt idx="11">
                  <c:v>1.5041</c:v>
                </c:pt>
                <c:pt idx="12">
                  <c:v>1.3542000000000001</c:v>
                </c:pt>
                <c:pt idx="13">
                  <c:v>1.3461000000000001</c:v>
                </c:pt>
              </c:numCache>
            </c:numRef>
          </c:yVal>
          <c:smooth val="0"/>
          <c:extLst>
            <c:ext xmlns:c16="http://schemas.microsoft.com/office/drawing/2014/chart" uri="{C3380CC4-5D6E-409C-BE32-E72D297353CC}">
              <c16:uniqueId val="{00000005-2E05-4AD2-BB04-2A6901B7A540}"/>
            </c:ext>
          </c:extLst>
        </c:ser>
        <c:ser>
          <c:idx val="6"/>
          <c:order val="6"/>
          <c:spPr>
            <a:ln w="19050" cap="rnd">
              <a:solidFill>
                <a:schemeClr val="accent6">
                  <a:lumMod val="40000"/>
                  <a:lumOff val="60000"/>
                </a:schemeClr>
              </a:solidFill>
              <a:round/>
            </a:ln>
            <a:effectLst/>
          </c:spPr>
          <c:marker>
            <c:symbol val="circle"/>
            <c:size val="5"/>
            <c:spPr>
              <a:solidFill>
                <a:schemeClr val="accent6">
                  <a:lumMod val="40000"/>
                  <a:lumOff val="60000"/>
                </a:schemeClr>
              </a:solidFill>
              <a:ln w="9525">
                <a:solidFill>
                  <a:schemeClr val="accent6">
                    <a:lumMod val="40000"/>
                    <a:lumOff val="6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setup!$C$59:$P$59</c:f>
              <c:numCache>
                <c:formatCode>General</c:formatCode>
                <c:ptCount val="14"/>
                <c:pt idx="0">
                  <c:v>4.8999999999999998E-3</c:v>
                </c:pt>
                <c:pt idx="1">
                  <c:v>6.4000000000000003E-3</c:v>
                </c:pt>
                <c:pt idx="2">
                  <c:v>7.6E-3</c:v>
                </c:pt>
                <c:pt idx="3">
                  <c:v>9.8100000000000007E-2</c:v>
                </c:pt>
                <c:pt idx="4">
                  <c:v>0.22570000000000001</c:v>
                </c:pt>
                <c:pt idx="5">
                  <c:v>0.65500000000000003</c:v>
                </c:pt>
                <c:pt idx="6">
                  <c:v>1.3536999999999999</c:v>
                </c:pt>
                <c:pt idx="7">
                  <c:v>1.355</c:v>
                </c:pt>
                <c:pt idx="8">
                  <c:v>1.3656999999999999</c:v>
                </c:pt>
                <c:pt idx="9">
                  <c:v>1.3607</c:v>
                </c:pt>
                <c:pt idx="10">
                  <c:v>1.3633</c:v>
                </c:pt>
                <c:pt idx="11">
                  <c:v>1.2847</c:v>
                </c:pt>
                <c:pt idx="12">
                  <c:v>1.1459999999999999</c:v>
                </c:pt>
                <c:pt idx="13">
                  <c:v>1.1480999999999999</c:v>
                </c:pt>
              </c:numCache>
            </c:numRef>
          </c:yVal>
          <c:smooth val="0"/>
          <c:extLst>
            <c:ext xmlns:c16="http://schemas.microsoft.com/office/drawing/2014/chart" uri="{C3380CC4-5D6E-409C-BE32-E72D297353CC}">
              <c16:uniqueId val="{00000006-2E05-4AD2-BB04-2A6901B7A540}"/>
            </c:ext>
          </c:extLst>
        </c:ser>
        <c:ser>
          <c:idx val="7"/>
          <c:order val="7"/>
          <c:spPr>
            <a:ln w="19050" cap="rnd">
              <a:solidFill>
                <a:schemeClr val="accent6">
                  <a:lumMod val="40000"/>
                  <a:lumOff val="60000"/>
                </a:schemeClr>
              </a:solidFill>
              <a:round/>
            </a:ln>
            <a:effectLst/>
          </c:spPr>
          <c:marker>
            <c:symbol val="circle"/>
            <c:size val="5"/>
            <c:spPr>
              <a:solidFill>
                <a:schemeClr val="accent6">
                  <a:lumMod val="40000"/>
                  <a:lumOff val="60000"/>
                </a:schemeClr>
              </a:solidFill>
              <a:ln w="9525">
                <a:solidFill>
                  <a:schemeClr val="accent6">
                    <a:lumMod val="40000"/>
                    <a:lumOff val="6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setup!$C$60:$P$60</c:f>
              <c:numCache>
                <c:formatCode>General</c:formatCode>
                <c:ptCount val="14"/>
                <c:pt idx="0">
                  <c:v>4.4999999999999997E-3</c:v>
                </c:pt>
                <c:pt idx="1">
                  <c:v>6.3E-3</c:v>
                </c:pt>
                <c:pt idx="2">
                  <c:v>7.9000000000000008E-3</c:v>
                </c:pt>
                <c:pt idx="3">
                  <c:v>6.1400000000000003E-2</c:v>
                </c:pt>
                <c:pt idx="4">
                  <c:v>0.13270000000000001</c:v>
                </c:pt>
                <c:pt idx="5">
                  <c:v>0.4723</c:v>
                </c:pt>
                <c:pt idx="6">
                  <c:v>1.4165000000000001</c:v>
                </c:pt>
                <c:pt idx="7">
                  <c:v>1.4276</c:v>
                </c:pt>
                <c:pt idx="8">
                  <c:v>1.4374</c:v>
                </c:pt>
                <c:pt idx="9">
                  <c:v>1.4488000000000001</c:v>
                </c:pt>
                <c:pt idx="10">
                  <c:v>1.4573</c:v>
                </c:pt>
                <c:pt idx="11">
                  <c:v>1.4260999999999999</c:v>
                </c:pt>
                <c:pt idx="12">
                  <c:v>1.3327</c:v>
                </c:pt>
                <c:pt idx="13">
                  <c:v>1.3196000000000001</c:v>
                </c:pt>
              </c:numCache>
            </c:numRef>
          </c:yVal>
          <c:smooth val="0"/>
          <c:extLst>
            <c:ext xmlns:c16="http://schemas.microsoft.com/office/drawing/2014/chart" uri="{C3380CC4-5D6E-409C-BE32-E72D297353CC}">
              <c16:uniqueId val="{00000007-2E05-4AD2-BB04-2A6901B7A540}"/>
            </c:ext>
          </c:extLst>
        </c:ser>
        <c:ser>
          <c:idx val="8"/>
          <c:order val="8"/>
          <c:spPr>
            <a:ln w="19050" cap="rnd">
              <a:solidFill>
                <a:schemeClr val="accent6">
                  <a:lumMod val="40000"/>
                  <a:lumOff val="60000"/>
                </a:schemeClr>
              </a:solidFill>
              <a:round/>
            </a:ln>
            <a:effectLst/>
          </c:spPr>
          <c:marker>
            <c:symbol val="circle"/>
            <c:size val="5"/>
            <c:spPr>
              <a:solidFill>
                <a:schemeClr val="accent6">
                  <a:lumMod val="40000"/>
                  <a:lumOff val="60000"/>
                </a:schemeClr>
              </a:solidFill>
              <a:ln w="9525">
                <a:solidFill>
                  <a:schemeClr val="accent6">
                    <a:lumMod val="40000"/>
                    <a:lumOff val="6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setup!$C$61:$P$61</c:f>
              <c:numCache>
                <c:formatCode>General</c:formatCode>
                <c:ptCount val="14"/>
                <c:pt idx="0">
                  <c:v>4.0000000000000001E-3</c:v>
                </c:pt>
                <c:pt idx="1">
                  <c:v>8.0999999999999996E-3</c:v>
                </c:pt>
                <c:pt idx="2">
                  <c:v>8.6E-3</c:v>
                </c:pt>
                <c:pt idx="3">
                  <c:v>1.35E-2</c:v>
                </c:pt>
                <c:pt idx="4">
                  <c:v>1.43E-2</c:v>
                </c:pt>
                <c:pt idx="5">
                  <c:v>1.6E-2</c:v>
                </c:pt>
                <c:pt idx="6">
                  <c:v>1.6E-2</c:v>
                </c:pt>
                <c:pt idx="7">
                  <c:v>1.89E-2</c:v>
                </c:pt>
                <c:pt idx="8">
                  <c:v>1.7600000000000001E-2</c:v>
                </c:pt>
                <c:pt idx="9">
                  <c:v>0.02</c:v>
                </c:pt>
                <c:pt idx="10">
                  <c:v>1.95E-2</c:v>
                </c:pt>
                <c:pt idx="11">
                  <c:v>2.0500000000000001E-2</c:v>
                </c:pt>
                <c:pt idx="12">
                  <c:v>2.1999999999999999E-2</c:v>
                </c:pt>
                <c:pt idx="13">
                  <c:v>2.1600000000000001E-2</c:v>
                </c:pt>
              </c:numCache>
            </c:numRef>
          </c:yVal>
          <c:smooth val="0"/>
          <c:extLst>
            <c:ext xmlns:c16="http://schemas.microsoft.com/office/drawing/2014/chart" uri="{C3380CC4-5D6E-409C-BE32-E72D297353CC}">
              <c16:uniqueId val="{00000008-2E05-4AD2-BB04-2A6901B7A540}"/>
            </c:ext>
          </c:extLst>
        </c:ser>
        <c:ser>
          <c:idx val="9"/>
          <c:order val="9"/>
          <c:spPr>
            <a:ln w="19050"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setup!$C$62:$P$62</c:f>
              <c:numCache>
                <c:formatCode>General</c:formatCode>
                <c:ptCount val="14"/>
                <c:pt idx="0">
                  <c:v>4.5999999999999999E-3</c:v>
                </c:pt>
                <c:pt idx="1">
                  <c:v>6.4000000000000003E-3</c:v>
                </c:pt>
                <c:pt idx="2">
                  <c:v>9.1999999999999998E-3</c:v>
                </c:pt>
                <c:pt idx="3">
                  <c:v>0.24060000000000001</c:v>
                </c:pt>
                <c:pt idx="4">
                  <c:v>0.50060000000000004</c:v>
                </c:pt>
                <c:pt idx="5">
                  <c:v>0.97470000000000001</c:v>
                </c:pt>
                <c:pt idx="6">
                  <c:v>1.3412999999999999</c:v>
                </c:pt>
                <c:pt idx="7">
                  <c:v>1.3488</c:v>
                </c:pt>
                <c:pt idx="8">
                  <c:v>1.3523000000000001</c:v>
                </c:pt>
                <c:pt idx="9">
                  <c:v>1.3451</c:v>
                </c:pt>
                <c:pt idx="10">
                  <c:v>1.343</c:v>
                </c:pt>
                <c:pt idx="11">
                  <c:v>1.2787999999999999</c:v>
                </c:pt>
                <c:pt idx="12">
                  <c:v>1.1113999999999999</c:v>
                </c:pt>
                <c:pt idx="13">
                  <c:v>1.0640000000000001</c:v>
                </c:pt>
              </c:numCache>
            </c:numRef>
          </c:yVal>
          <c:smooth val="0"/>
          <c:extLst>
            <c:ext xmlns:c16="http://schemas.microsoft.com/office/drawing/2014/chart" uri="{C3380CC4-5D6E-409C-BE32-E72D297353CC}">
              <c16:uniqueId val="{00000009-2E05-4AD2-BB04-2A6901B7A540}"/>
            </c:ext>
          </c:extLst>
        </c:ser>
        <c:ser>
          <c:idx val="10"/>
          <c:order val="10"/>
          <c:spPr>
            <a:ln w="19050"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setup!$C$63:$P$63</c:f>
              <c:numCache>
                <c:formatCode>General</c:formatCode>
                <c:ptCount val="14"/>
                <c:pt idx="0">
                  <c:v>4.3E-3</c:v>
                </c:pt>
                <c:pt idx="1">
                  <c:v>7.1000000000000004E-3</c:v>
                </c:pt>
                <c:pt idx="2">
                  <c:v>9.4000000000000004E-3</c:v>
                </c:pt>
                <c:pt idx="3">
                  <c:v>0.2112</c:v>
                </c:pt>
                <c:pt idx="4">
                  <c:v>0.4511</c:v>
                </c:pt>
                <c:pt idx="5">
                  <c:v>0.95099999999999996</c:v>
                </c:pt>
                <c:pt idx="6">
                  <c:v>1.3652</c:v>
                </c:pt>
                <c:pt idx="7">
                  <c:v>1.3666</c:v>
                </c:pt>
                <c:pt idx="8">
                  <c:v>1.3746</c:v>
                </c:pt>
                <c:pt idx="9">
                  <c:v>1.375</c:v>
                </c:pt>
                <c:pt idx="10">
                  <c:v>1.3725000000000001</c:v>
                </c:pt>
                <c:pt idx="11">
                  <c:v>1.2914000000000001</c:v>
                </c:pt>
                <c:pt idx="12">
                  <c:v>1.1609</c:v>
                </c:pt>
                <c:pt idx="13">
                  <c:v>1.1395999999999999</c:v>
                </c:pt>
              </c:numCache>
            </c:numRef>
          </c:yVal>
          <c:smooth val="0"/>
          <c:extLst>
            <c:ext xmlns:c16="http://schemas.microsoft.com/office/drawing/2014/chart" uri="{C3380CC4-5D6E-409C-BE32-E72D297353CC}">
              <c16:uniqueId val="{0000000A-2E05-4AD2-BB04-2A6901B7A540}"/>
            </c:ext>
          </c:extLst>
        </c:ser>
        <c:ser>
          <c:idx val="11"/>
          <c:order val="11"/>
          <c:spPr>
            <a:ln w="19050"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setup!$C$64:$P$64</c:f>
              <c:numCache>
                <c:formatCode>General</c:formatCode>
                <c:ptCount val="14"/>
                <c:pt idx="0">
                  <c:v>4.4999999999999997E-3</c:v>
                </c:pt>
                <c:pt idx="1">
                  <c:v>7.1999999999999998E-3</c:v>
                </c:pt>
                <c:pt idx="2">
                  <c:v>9.7000000000000003E-3</c:v>
                </c:pt>
                <c:pt idx="3">
                  <c:v>0.21510000000000001</c:v>
                </c:pt>
                <c:pt idx="4">
                  <c:v>0.45989999999999998</c:v>
                </c:pt>
                <c:pt idx="5">
                  <c:v>0.93159999999999998</c:v>
                </c:pt>
                <c:pt idx="6">
                  <c:v>1.3453999999999999</c:v>
                </c:pt>
                <c:pt idx="7">
                  <c:v>1.3512999999999999</c:v>
                </c:pt>
                <c:pt idx="8">
                  <c:v>1.347</c:v>
                </c:pt>
                <c:pt idx="9">
                  <c:v>1.3516999999999999</c:v>
                </c:pt>
                <c:pt idx="10">
                  <c:v>1.3466</c:v>
                </c:pt>
                <c:pt idx="11">
                  <c:v>1.2838000000000001</c:v>
                </c:pt>
                <c:pt idx="12">
                  <c:v>1.1596</c:v>
                </c:pt>
                <c:pt idx="13">
                  <c:v>1.1654</c:v>
                </c:pt>
              </c:numCache>
            </c:numRef>
          </c:yVal>
          <c:smooth val="0"/>
          <c:extLst>
            <c:ext xmlns:c16="http://schemas.microsoft.com/office/drawing/2014/chart" uri="{C3380CC4-5D6E-409C-BE32-E72D297353CC}">
              <c16:uniqueId val="{0000000B-2E05-4AD2-BB04-2A6901B7A540}"/>
            </c:ext>
          </c:extLst>
        </c:ser>
        <c:ser>
          <c:idx val="12"/>
          <c:order val="12"/>
          <c:spPr>
            <a:ln w="19050" cap="rnd">
              <a:solidFill>
                <a:srgbClr val="00B050"/>
              </a:solidFill>
              <a:round/>
            </a:ln>
            <a:effectLst/>
          </c:spPr>
          <c:marker>
            <c:symbol val="circle"/>
            <c:size val="5"/>
            <c:spPr>
              <a:solidFill>
                <a:srgbClr val="00B050"/>
              </a:solidFill>
              <a:ln w="9525">
                <a:solidFill>
                  <a:srgbClr val="00B050"/>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setup!$C$65:$P$65</c:f>
              <c:numCache>
                <c:formatCode>General</c:formatCode>
                <c:ptCount val="14"/>
                <c:pt idx="0">
                  <c:v>4.4999999999999997E-3</c:v>
                </c:pt>
                <c:pt idx="1">
                  <c:v>6.3E-3</c:v>
                </c:pt>
                <c:pt idx="2">
                  <c:v>7.0000000000000001E-3</c:v>
                </c:pt>
                <c:pt idx="3">
                  <c:v>0.19989999999999999</c:v>
                </c:pt>
                <c:pt idx="4">
                  <c:v>0.45100000000000001</c:v>
                </c:pt>
                <c:pt idx="5">
                  <c:v>0.96020000000000005</c:v>
                </c:pt>
                <c:pt idx="6">
                  <c:v>1.3706</c:v>
                </c:pt>
                <c:pt idx="7">
                  <c:v>1.3753</c:v>
                </c:pt>
                <c:pt idx="8">
                  <c:v>1.3802000000000001</c:v>
                </c:pt>
                <c:pt idx="9">
                  <c:v>1.3851</c:v>
                </c:pt>
                <c:pt idx="10">
                  <c:v>1.3753</c:v>
                </c:pt>
                <c:pt idx="11">
                  <c:v>1.3156000000000001</c:v>
                </c:pt>
                <c:pt idx="12">
                  <c:v>1.1837</c:v>
                </c:pt>
                <c:pt idx="13">
                  <c:v>1.1819999999999999</c:v>
                </c:pt>
              </c:numCache>
            </c:numRef>
          </c:yVal>
          <c:smooth val="0"/>
          <c:extLst>
            <c:ext xmlns:c16="http://schemas.microsoft.com/office/drawing/2014/chart" uri="{C3380CC4-5D6E-409C-BE32-E72D297353CC}">
              <c16:uniqueId val="{0000000C-2E05-4AD2-BB04-2A6901B7A540}"/>
            </c:ext>
          </c:extLst>
        </c:ser>
        <c:ser>
          <c:idx val="13"/>
          <c:order val="13"/>
          <c:spPr>
            <a:ln w="19050" cap="rnd">
              <a:solidFill>
                <a:srgbClr val="00B050"/>
              </a:solidFill>
              <a:round/>
            </a:ln>
            <a:effectLst/>
          </c:spPr>
          <c:marker>
            <c:symbol val="circle"/>
            <c:size val="5"/>
            <c:spPr>
              <a:solidFill>
                <a:srgbClr val="00B050"/>
              </a:solidFill>
              <a:ln w="9525">
                <a:solidFill>
                  <a:srgbClr val="00B050"/>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setup!$C$66:$P$66</c:f>
              <c:numCache>
                <c:formatCode>General</c:formatCode>
                <c:ptCount val="14"/>
                <c:pt idx="0">
                  <c:v>5.4000000000000003E-3</c:v>
                </c:pt>
                <c:pt idx="1">
                  <c:v>6.3E-3</c:v>
                </c:pt>
                <c:pt idx="2">
                  <c:v>7.7000000000000002E-3</c:v>
                </c:pt>
                <c:pt idx="3">
                  <c:v>0.2339</c:v>
                </c:pt>
                <c:pt idx="4">
                  <c:v>0.51839999999999997</c:v>
                </c:pt>
                <c:pt idx="5">
                  <c:v>1.0604</c:v>
                </c:pt>
                <c:pt idx="6">
                  <c:v>1.3863000000000001</c:v>
                </c:pt>
                <c:pt idx="7">
                  <c:v>1.3935999999999999</c:v>
                </c:pt>
                <c:pt idx="8">
                  <c:v>1.4016999999999999</c:v>
                </c:pt>
                <c:pt idx="9">
                  <c:v>1.3998999999999999</c:v>
                </c:pt>
                <c:pt idx="10">
                  <c:v>1.4043000000000001</c:v>
                </c:pt>
                <c:pt idx="11">
                  <c:v>1.3307</c:v>
                </c:pt>
                <c:pt idx="12">
                  <c:v>1.1620999999999999</c:v>
                </c:pt>
                <c:pt idx="13">
                  <c:v>1.1093</c:v>
                </c:pt>
              </c:numCache>
            </c:numRef>
          </c:yVal>
          <c:smooth val="0"/>
          <c:extLst>
            <c:ext xmlns:c16="http://schemas.microsoft.com/office/drawing/2014/chart" uri="{C3380CC4-5D6E-409C-BE32-E72D297353CC}">
              <c16:uniqueId val="{0000000D-2E05-4AD2-BB04-2A6901B7A540}"/>
            </c:ext>
          </c:extLst>
        </c:ser>
        <c:ser>
          <c:idx val="14"/>
          <c:order val="14"/>
          <c:spPr>
            <a:ln w="19050" cap="rnd">
              <a:solidFill>
                <a:srgbClr val="00B050"/>
              </a:solidFill>
              <a:round/>
            </a:ln>
            <a:effectLst/>
          </c:spPr>
          <c:marker>
            <c:symbol val="circle"/>
            <c:size val="5"/>
            <c:spPr>
              <a:solidFill>
                <a:srgbClr val="00B050"/>
              </a:solidFill>
              <a:ln w="9525">
                <a:solidFill>
                  <a:srgbClr val="00B050"/>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setup!$C$67:$P$67</c:f>
              <c:numCache>
                <c:formatCode>General</c:formatCode>
                <c:ptCount val="14"/>
                <c:pt idx="0">
                  <c:v>4.4000000000000003E-3</c:v>
                </c:pt>
                <c:pt idx="1">
                  <c:v>6.0000000000000001E-3</c:v>
                </c:pt>
                <c:pt idx="2">
                  <c:v>7.4999999999999997E-3</c:v>
                </c:pt>
                <c:pt idx="3">
                  <c:v>0.1898</c:v>
                </c:pt>
                <c:pt idx="4">
                  <c:v>0.41320000000000001</c:v>
                </c:pt>
                <c:pt idx="5">
                  <c:v>0.90949999999999998</c:v>
                </c:pt>
                <c:pt idx="6">
                  <c:v>1.3516999999999999</c:v>
                </c:pt>
                <c:pt idx="7">
                  <c:v>1.3608</c:v>
                </c:pt>
                <c:pt idx="8">
                  <c:v>1.3585</c:v>
                </c:pt>
                <c:pt idx="9">
                  <c:v>1.3649</c:v>
                </c:pt>
                <c:pt idx="10">
                  <c:v>1.3597999999999999</c:v>
                </c:pt>
                <c:pt idx="11">
                  <c:v>1.2771999999999999</c:v>
                </c:pt>
                <c:pt idx="12">
                  <c:v>1.1234</c:v>
                </c:pt>
                <c:pt idx="13">
                  <c:v>1.0963000000000001</c:v>
                </c:pt>
              </c:numCache>
            </c:numRef>
          </c:yVal>
          <c:smooth val="0"/>
          <c:extLst>
            <c:ext xmlns:c16="http://schemas.microsoft.com/office/drawing/2014/chart" uri="{C3380CC4-5D6E-409C-BE32-E72D297353CC}">
              <c16:uniqueId val="{0000000E-2E05-4AD2-BB04-2A6901B7A540}"/>
            </c:ext>
          </c:extLst>
        </c:ser>
        <c:ser>
          <c:idx val="15"/>
          <c:order val="15"/>
          <c:spPr>
            <a:ln w="19050" cap="rnd">
              <a:solidFill>
                <a:schemeClr val="accent6">
                  <a:lumMod val="75000"/>
                </a:schemeClr>
              </a:solidFill>
              <a:round/>
            </a:ln>
            <a:effectLst/>
          </c:spPr>
          <c:marker>
            <c:symbol val="circle"/>
            <c:size val="5"/>
            <c:spPr>
              <a:solidFill>
                <a:schemeClr val="accent6">
                  <a:lumMod val="75000"/>
                </a:schemeClr>
              </a:solidFill>
              <a:ln w="9525">
                <a:solidFill>
                  <a:schemeClr val="accent6">
                    <a:lumMod val="75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setup!$C$68:$P$68</c:f>
              <c:numCache>
                <c:formatCode>General</c:formatCode>
                <c:ptCount val="14"/>
                <c:pt idx="0">
                  <c:v>4.0000000000000001E-3</c:v>
                </c:pt>
                <c:pt idx="1">
                  <c:v>5.1000000000000004E-3</c:v>
                </c:pt>
                <c:pt idx="2">
                  <c:v>5.4999999999999997E-3</c:v>
                </c:pt>
                <c:pt idx="3">
                  <c:v>3.2399999999999998E-2</c:v>
                </c:pt>
                <c:pt idx="4">
                  <c:v>6.5500000000000003E-2</c:v>
                </c:pt>
                <c:pt idx="5">
                  <c:v>0.24099999999999999</c:v>
                </c:pt>
                <c:pt idx="6">
                  <c:v>1.4238</c:v>
                </c:pt>
                <c:pt idx="7">
                  <c:v>1.4357</c:v>
                </c:pt>
                <c:pt idx="8">
                  <c:v>1.4581999999999999</c:v>
                </c:pt>
                <c:pt idx="9">
                  <c:v>1.4520999999999999</c:v>
                </c:pt>
                <c:pt idx="10">
                  <c:v>1.4616</c:v>
                </c:pt>
                <c:pt idx="11">
                  <c:v>1.4443999999999999</c:v>
                </c:pt>
                <c:pt idx="12">
                  <c:v>1.3188</c:v>
                </c:pt>
                <c:pt idx="13">
                  <c:v>1.2939000000000001</c:v>
                </c:pt>
              </c:numCache>
            </c:numRef>
          </c:yVal>
          <c:smooth val="0"/>
          <c:extLst>
            <c:ext xmlns:c16="http://schemas.microsoft.com/office/drawing/2014/chart" uri="{C3380CC4-5D6E-409C-BE32-E72D297353CC}">
              <c16:uniqueId val="{0000000F-2E05-4AD2-BB04-2A6901B7A540}"/>
            </c:ext>
          </c:extLst>
        </c:ser>
        <c:ser>
          <c:idx val="16"/>
          <c:order val="16"/>
          <c:spPr>
            <a:ln w="19050" cap="rnd">
              <a:solidFill>
                <a:schemeClr val="accent6">
                  <a:lumMod val="75000"/>
                </a:schemeClr>
              </a:solidFill>
              <a:round/>
            </a:ln>
            <a:effectLst/>
          </c:spPr>
          <c:marker>
            <c:symbol val="circle"/>
            <c:size val="5"/>
            <c:spPr>
              <a:solidFill>
                <a:schemeClr val="accent6">
                  <a:lumMod val="75000"/>
                </a:schemeClr>
              </a:solidFill>
              <a:ln w="9525">
                <a:solidFill>
                  <a:schemeClr val="accent6">
                    <a:lumMod val="75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setup!$C$69:$P$69</c:f>
              <c:numCache>
                <c:formatCode>General</c:formatCode>
                <c:ptCount val="14"/>
                <c:pt idx="0">
                  <c:v>4.4999999999999997E-3</c:v>
                </c:pt>
                <c:pt idx="1">
                  <c:v>4.7000000000000002E-3</c:v>
                </c:pt>
                <c:pt idx="2">
                  <c:v>6.1999999999999998E-3</c:v>
                </c:pt>
                <c:pt idx="3">
                  <c:v>2.3199999999999998E-2</c:v>
                </c:pt>
                <c:pt idx="4">
                  <c:v>2.93E-2</c:v>
                </c:pt>
                <c:pt idx="5">
                  <c:v>3.8899999999999997E-2</c:v>
                </c:pt>
                <c:pt idx="6">
                  <c:v>1.1778999999999999</c:v>
                </c:pt>
                <c:pt idx="7">
                  <c:v>1.3236000000000001</c:v>
                </c:pt>
                <c:pt idx="8">
                  <c:v>1.3614999999999999</c:v>
                </c:pt>
                <c:pt idx="9">
                  <c:v>1.3612</c:v>
                </c:pt>
                <c:pt idx="10">
                  <c:v>1.3653</c:v>
                </c:pt>
                <c:pt idx="11">
                  <c:v>1.3104</c:v>
                </c:pt>
                <c:pt idx="12">
                  <c:v>1.1617</c:v>
                </c:pt>
                <c:pt idx="13">
                  <c:v>1.105</c:v>
                </c:pt>
              </c:numCache>
            </c:numRef>
          </c:yVal>
          <c:smooth val="0"/>
          <c:extLst>
            <c:ext xmlns:c16="http://schemas.microsoft.com/office/drawing/2014/chart" uri="{C3380CC4-5D6E-409C-BE32-E72D297353CC}">
              <c16:uniqueId val="{00000010-2E05-4AD2-BB04-2A6901B7A540}"/>
            </c:ext>
          </c:extLst>
        </c:ser>
        <c:ser>
          <c:idx val="17"/>
          <c:order val="17"/>
          <c:spPr>
            <a:ln w="19050" cap="rnd">
              <a:solidFill>
                <a:schemeClr val="accent6">
                  <a:lumMod val="75000"/>
                </a:schemeClr>
              </a:solidFill>
              <a:round/>
            </a:ln>
            <a:effectLst/>
          </c:spPr>
          <c:marker>
            <c:symbol val="circle"/>
            <c:size val="5"/>
            <c:spPr>
              <a:solidFill>
                <a:schemeClr val="accent6">
                  <a:lumMod val="75000"/>
                </a:schemeClr>
              </a:solidFill>
              <a:ln w="9525">
                <a:solidFill>
                  <a:schemeClr val="accent6">
                    <a:lumMod val="75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setup!$C$70:$P$70</c:f>
              <c:numCache>
                <c:formatCode>General</c:formatCode>
                <c:ptCount val="14"/>
                <c:pt idx="0">
                  <c:v>4.3E-3</c:v>
                </c:pt>
                <c:pt idx="1">
                  <c:v>4.7999999999999996E-3</c:v>
                </c:pt>
                <c:pt idx="2">
                  <c:v>5.1000000000000004E-3</c:v>
                </c:pt>
                <c:pt idx="3">
                  <c:v>2.76E-2</c:v>
                </c:pt>
                <c:pt idx="4">
                  <c:v>5.0099999999999999E-2</c:v>
                </c:pt>
                <c:pt idx="5">
                  <c:v>0.17599999999999999</c:v>
                </c:pt>
                <c:pt idx="6">
                  <c:v>1.3853</c:v>
                </c:pt>
                <c:pt idx="7">
                  <c:v>1.3974</c:v>
                </c:pt>
                <c:pt idx="8">
                  <c:v>1.4052</c:v>
                </c:pt>
                <c:pt idx="9">
                  <c:v>1.4028</c:v>
                </c:pt>
                <c:pt idx="10">
                  <c:v>1.3956</c:v>
                </c:pt>
                <c:pt idx="11">
                  <c:v>1.3642000000000001</c:v>
                </c:pt>
                <c:pt idx="12">
                  <c:v>1.2250000000000001</c:v>
                </c:pt>
                <c:pt idx="13">
                  <c:v>1.2339</c:v>
                </c:pt>
              </c:numCache>
            </c:numRef>
          </c:yVal>
          <c:smooth val="0"/>
          <c:extLst>
            <c:ext xmlns:c16="http://schemas.microsoft.com/office/drawing/2014/chart" uri="{C3380CC4-5D6E-409C-BE32-E72D297353CC}">
              <c16:uniqueId val="{00000011-2E05-4AD2-BB04-2A6901B7A540}"/>
            </c:ext>
          </c:extLst>
        </c:ser>
        <c:ser>
          <c:idx val="18"/>
          <c:order val="18"/>
          <c:spPr>
            <a:ln w="19050" cap="rnd">
              <a:solidFill>
                <a:srgbClr val="476E2C"/>
              </a:solidFill>
              <a:round/>
            </a:ln>
            <a:effectLst/>
          </c:spPr>
          <c:marker>
            <c:symbol val="circle"/>
            <c:size val="5"/>
            <c:spPr>
              <a:solidFill>
                <a:srgbClr val="476E2C"/>
              </a:solidFill>
              <a:ln w="9525">
                <a:solidFill>
                  <a:srgbClr val="476E2C"/>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setup!$C$71:$P$71</c:f>
              <c:numCache>
                <c:formatCode>General</c:formatCode>
                <c:ptCount val="14"/>
                <c:pt idx="0">
                  <c:v>5.0000000000000001E-3</c:v>
                </c:pt>
                <c:pt idx="1">
                  <c:v>4.7000000000000002E-3</c:v>
                </c:pt>
                <c:pt idx="2">
                  <c:v>4.7000000000000002E-3</c:v>
                </c:pt>
                <c:pt idx="3">
                  <c:v>1.52E-2</c:v>
                </c:pt>
                <c:pt idx="4">
                  <c:v>2.4400000000000002E-2</c:v>
                </c:pt>
                <c:pt idx="5">
                  <c:v>3.04E-2</c:v>
                </c:pt>
                <c:pt idx="6">
                  <c:v>1.1254999999999999</c:v>
                </c:pt>
                <c:pt idx="7">
                  <c:v>1.3527</c:v>
                </c:pt>
                <c:pt idx="8">
                  <c:v>1.3776999999999999</c:v>
                </c:pt>
                <c:pt idx="9">
                  <c:v>1.3829</c:v>
                </c:pt>
                <c:pt idx="10">
                  <c:v>1.3824000000000001</c:v>
                </c:pt>
                <c:pt idx="11">
                  <c:v>1.3856999999999999</c:v>
                </c:pt>
                <c:pt idx="12">
                  <c:v>1.2202</c:v>
                </c:pt>
                <c:pt idx="13">
                  <c:v>1.1435999999999999</c:v>
                </c:pt>
              </c:numCache>
            </c:numRef>
          </c:yVal>
          <c:smooth val="0"/>
          <c:extLst>
            <c:ext xmlns:c16="http://schemas.microsoft.com/office/drawing/2014/chart" uri="{C3380CC4-5D6E-409C-BE32-E72D297353CC}">
              <c16:uniqueId val="{00000012-2E05-4AD2-BB04-2A6901B7A540}"/>
            </c:ext>
          </c:extLst>
        </c:ser>
        <c:ser>
          <c:idx val="19"/>
          <c:order val="19"/>
          <c:spPr>
            <a:ln w="19050" cap="rnd">
              <a:solidFill>
                <a:srgbClr val="476E2C"/>
              </a:solidFill>
              <a:round/>
            </a:ln>
            <a:effectLst/>
          </c:spPr>
          <c:marker>
            <c:symbol val="circle"/>
            <c:size val="5"/>
            <c:spPr>
              <a:solidFill>
                <a:srgbClr val="476E2C"/>
              </a:solidFill>
              <a:ln w="9525">
                <a:solidFill>
                  <a:srgbClr val="476E2C"/>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setup!$C$72:$P$72</c:f>
              <c:numCache>
                <c:formatCode>General</c:formatCode>
                <c:ptCount val="14"/>
                <c:pt idx="0">
                  <c:v>4.4000000000000003E-3</c:v>
                </c:pt>
                <c:pt idx="1">
                  <c:v>5.5999999999999999E-3</c:v>
                </c:pt>
                <c:pt idx="2">
                  <c:v>5.4999999999999997E-3</c:v>
                </c:pt>
                <c:pt idx="3">
                  <c:v>1.3299999999999999E-2</c:v>
                </c:pt>
                <c:pt idx="4">
                  <c:v>2.0799999999999999E-2</c:v>
                </c:pt>
                <c:pt idx="5">
                  <c:v>3.39E-2</c:v>
                </c:pt>
                <c:pt idx="6">
                  <c:v>1.2143999999999999</c:v>
                </c:pt>
                <c:pt idx="7">
                  <c:v>1.3843000000000001</c:v>
                </c:pt>
                <c:pt idx="8">
                  <c:v>1.4041999999999999</c:v>
                </c:pt>
                <c:pt idx="9">
                  <c:v>1.4097999999999999</c:v>
                </c:pt>
                <c:pt idx="10">
                  <c:v>1.4159999999999999</c:v>
                </c:pt>
                <c:pt idx="11">
                  <c:v>1.3755999999999999</c:v>
                </c:pt>
                <c:pt idx="12">
                  <c:v>1.2228000000000001</c:v>
                </c:pt>
                <c:pt idx="13">
                  <c:v>1.2030000000000001</c:v>
                </c:pt>
              </c:numCache>
            </c:numRef>
          </c:yVal>
          <c:smooth val="0"/>
          <c:extLst>
            <c:ext xmlns:c16="http://schemas.microsoft.com/office/drawing/2014/chart" uri="{C3380CC4-5D6E-409C-BE32-E72D297353CC}">
              <c16:uniqueId val="{00000013-2E05-4AD2-BB04-2A6901B7A540}"/>
            </c:ext>
          </c:extLst>
        </c:ser>
        <c:ser>
          <c:idx val="20"/>
          <c:order val="20"/>
          <c:spPr>
            <a:ln w="19050" cap="rnd">
              <a:solidFill>
                <a:srgbClr val="476E2C"/>
              </a:solidFill>
              <a:round/>
            </a:ln>
            <a:effectLst/>
          </c:spPr>
          <c:marker>
            <c:symbol val="circle"/>
            <c:size val="5"/>
            <c:spPr>
              <a:solidFill>
                <a:srgbClr val="476E2C"/>
              </a:solidFill>
              <a:ln w="9525">
                <a:solidFill>
                  <a:srgbClr val="476E2C"/>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setup!$C$73:$P$73</c:f>
              <c:numCache>
                <c:formatCode>General</c:formatCode>
                <c:ptCount val="14"/>
                <c:pt idx="0">
                  <c:v>4.3E-3</c:v>
                </c:pt>
                <c:pt idx="1">
                  <c:v>5.1000000000000004E-3</c:v>
                </c:pt>
                <c:pt idx="2">
                  <c:v>5.1000000000000004E-3</c:v>
                </c:pt>
                <c:pt idx="3">
                  <c:v>2.5399999999999999E-2</c:v>
                </c:pt>
                <c:pt idx="4">
                  <c:v>4.9399999999999999E-2</c:v>
                </c:pt>
                <c:pt idx="5">
                  <c:v>0.17910000000000001</c:v>
                </c:pt>
                <c:pt idx="6">
                  <c:v>1.3956999999999999</c:v>
                </c:pt>
                <c:pt idx="7">
                  <c:v>1.4077999999999999</c:v>
                </c:pt>
                <c:pt idx="8">
                  <c:v>1.415</c:v>
                </c:pt>
                <c:pt idx="9">
                  <c:v>1.4093</c:v>
                </c:pt>
                <c:pt idx="10">
                  <c:v>1.4240999999999999</c:v>
                </c:pt>
                <c:pt idx="11">
                  <c:v>1.3876999999999999</c:v>
                </c:pt>
                <c:pt idx="12">
                  <c:v>1.2504999999999999</c:v>
                </c:pt>
                <c:pt idx="13">
                  <c:v>1.2408999999999999</c:v>
                </c:pt>
              </c:numCache>
            </c:numRef>
          </c:yVal>
          <c:smooth val="0"/>
          <c:extLst>
            <c:ext xmlns:c16="http://schemas.microsoft.com/office/drawing/2014/chart" uri="{C3380CC4-5D6E-409C-BE32-E72D297353CC}">
              <c16:uniqueId val="{00000014-2E05-4AD2-BB04-2A6901B7A540}"/>
            </c:ext>
          </c:extLst>
        </c:ser>
        <c:ser>
          <c:idx val="21"/>
          <c:order val="21"/>
          <c:spPr>
            <a:ln w="19050" cap="rnd">
              <a:solidFill>
                <a:schemeClr val="accent6">
                  <a:lumMod val="5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setup!$C$74:$P$74</c:f>
              <c:numCache>
                <c:formatCode>General</c:formatCode>
                <c:ptCount val="14"/>
                <c:pt idx="0">
                  <c:v>8.9999999999999993E-3</c:v>
                </c:pt>
                <c:pt idx="1">
                  <c:v>5.7999999999999996E-3</c:v>
                </c:pt>
                <c:pt idx="2">
                  <c:v>6.1000000000000004E-3</c:v>
                </c:pt>
                <c:pt idx="3">
                  <c:v>1.01E-2</c:v>
                </c:pt>
                <c:pt idx="4">
                  <c:v>9.1999999999999998E-3</c:v>
                </c:pt>
                <c:pt idx="5">
                  <c:v>9.9000000000000008E-3</c:v>
                </c:pt>
                <c:pt idx="6">
                  <c:v>7.9000000000000008E-3</c:v>
                </c:pt>
                <c:pt idx="7">
                  <c:v>7.4999999999999997E-3</c:v>
                </c:pt>
                <c:pt idx="8">
                  <c:v>5.5999999999999999E-3</c:v>
                </c:pt>
                <c:pt idx="9">
                  <c:v>5.5999999999999999E-3</c:v>
                </c:pt>
                <c:pt idx="10">
                  <c:v>5.3E-3</c:v>
                </c:pt>
                <c:pt idx="11">
                  <c:v>5.4000000000000003E-3</c:v>
                </c:pt>
                <c:pt idx="12">
                  <c:v>4.1999999999999997E-3</c:v>
                </c:pt>
                <c:pt idx="13">
                  <c:v>4.7000000000000002E-3</c:v>
                </c:pt>
              </c:numCache>
            </c:numRef>
          </c:yVal>
          <c:smooth val="0"/>
          <c:extLst>
            <c:ext xmlns:c16="http://schemas.microsoft.com/office/drawing/2014/chart" uri="{C3380CC4-5D6E-409C-BE32-E72D297353CC}">
              <c16:uniqueId val="{00000015-2E05-4AD2-BB04-2A6901B7A540}"/>
            </c:ext>
          </c:extLst>
        </c:ser>
        <c:ser>
          <c:idx val="22"/>
          <c:order val="22"/>
          <c:spPr>
            <a:ln w="19050" cap="rnd">
              <a:solidFill>
                <a:schemeClr val="accent6">
                  <a:lumMod val="5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setup!$C$75:$P$75</c:f>
              <c:numCache>
                <c:formatCode>General</c:formatCode>
                <c:ptCount val="14"/>
                <c:pt idx="0">
                  <c:v>6.8999999999999999E-3</c:v>
                </c:pt>
                <c:pt idx="1">
                  <c:v>5.3E-3</c:v>
                </c:pt>
                <c:pt idx="2">
                  <c:v>6.4999999999999997E-3</c:v>
                </c:pt>
                <c:pt idx="3">
                  <c:v>1.03E-2</c:v>
                </c:pt>
                <c:pt idx="4">
                  <c:v>1.15E-2</c:v>
                </c:pt>
                <c:pt idx="5">
                  <c:v>1.15E-2</c:v>
                </c:pt>
                <c:pt idx="6">
                  <c:v>1.55E-2</c:v>
                </c:pt>
                <c:pt idx="7">
                  <c:v>1.35E-2</c:v>
                </c:pt>
                <c:pt idx="8">
                  <c:v>1.15E-2</c:v>
                </c:pt>
                <c:pt idx="9">
                  <c:v>8.0000000000000002E-3</c:v>
                </c:pt>
                <c:pt idx="10">
                  <c:v>1.2500000000000001E-2</c:v>
                </c:pt>
                <c:pt idx="11">
                  <c:v>1.17E-2</c:v>
                </c:pt>
                <c:pt idx="12">
                  <c:v>1.0800000000000001E-2</c:v>
                </c:pt>
                <c:pt idx="13">
                  <c:v>1.0800000000000001E-2</c:v>
                </c:pt>
              </c:numCache>
            </c:numRef>
          </c:yVal>
          <c:smooth val="0"/>
          <c:extLst>
            <c:ext xmlns:c16="http://schemas.microsoft.com/office/drawing/2014/chart" uri="{C3380CC4-5D6E-409C-BE32-E72D297353CC}">
              <c16:uniqueId val="{00000016-2E05-4AD2-BB04-2A6901B7A540}"/>
            </c:ext>
          </c:extLst>
        </c:ser>
        <c:ser>
          <c:idx val="23"/>
          <c:order val="23"/>
          <c:spPr>
            <a:ln w="19050" cap="rnd">
              <a:solidFill>
                <a:schemeClr val="accent6">
                  <a:lumMod val="5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setup!$C$76:$P$76</c:f>
              <c:numCache>
                <c:formatCode>General</c:formatCode>
                <c:ptCount val="14"/>
                <c:pt idx="0">
                  <c:v>9.4000000000000004E-3</c:v>
                </c:pt>
                <c:pt idx="1">
                  <c:v>2.86E-2</c:v>
                </c:pt>
                <c:pt idx="2">
                  <c:v>2.9499999999999998E-2</c:v>
                </c:pt>
                <c:pt idx="3">
                  <c:v>2.2100000000000002E-2</c:v>
                </c:pt>
                <c:pt idx="4">
                  <c:v>2.2599999999999999E-2</c:v>
                </c:pt>
                <c:pt idx="5">
                  <c:v>2.1499999999999998E-2</c:v>
                </c:pt>
                <c:pt idx="6">
                  <c:v>1.3899999999999999E-2</c:v>
                </c:pt>
                <c:pt idx="7">
                  <c:v>1.4999999999999999E-2</c:v>
                </c:pt>
                <c:pt idx="8">
                  <c:v>1.14E-2</c:v>
                </c:pt>
                <c:pt idx="9">
                  <c:v>8.0000000000000002E-3</c:v>
                </c:pt>
                <c:pt idx="10">
                  <c:v>5.8999999999999999E-3</c:v>
                </c:pt>
                <c:pt idx="11">
                  <c:v>5.4999999999999997E-3</c:v>
                </c:pt>
                <c:pt idx="12">
                  <c:v>5.7000000000000002E-3</c:v>
                </c:pt>
                <c:pt idx="13">
                  <c:v>6.8999999999999999E-3</c:v>
                </c:pt>
              </c:numCache>
            </c:numRef>
          </c:yVal>
          <c:smooth val="0"/>
          <c:extLst>
            <c:ext xmlns:c16="http://schemas.microsoft.com/office/drawing/2014/chart" uri="{C3380CC4-5D6E-409C-BE32-E72D297353CC}">
              <c16:uniqueId val="{00000017-2E05-4AD2-BB04-2A6901B7A540}"/>
            </c:ext>
          </c:extLst>
        </c:ser>
        <c:dLbls>
          <c:showLegendKey val="0"/>
          <c:showVal val="0"/>
          <c:showCatName val="0"/>
          <c:showSerName val="0"/>
          <c:showPercent val="0"/>
          <c:showBubbleSize val="0"/>
        </c:dLbls>
        <c:axId val="339675375"/>
        <c:axId val="185828031"/>
      </c:scatterChart>
      <c:valAx>
        <c:axId val="339675375"/>
        <c:scaling>
          <c:orientation val="minMax"/>
          <c:max val="100"/>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Time (hours)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85828031"/>
        <c:crossesAt val="1.0000000000000002E-3"/>
        <c:crossBetween val="midCat"/>
      </c:valAx>
      <c:valAx>
        <c:axId val="185828031"/>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OD</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339675375"/>
        <c:crosses val="autoZero"/>
        <c:crossBetween val="midCat"/>
      </c:valAx>
      <c:spPr>
        <a:noFill/>
        <a:ln>
          <a:noFill/>
        </a:ln>
        <a:effectLst/>
      </c:spPr>
    </c:plotArea>
    <c:legend>
      <c:legendPos val="r"/>
      <c:layout>
        <c:manualLayout>
          <c:xMode val="edge"/>
          <c:yMode val="edge"/>
          <c:x val="0.65011986610722383"/>
          <c:y val="0.28114281176346667"/>
          <c:w val="0.29052052948137869"/>
          <c:h val="0.4759528026123480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First timepoint</a:t>
            </a:r>
            <a:r>
              <a:rPr lang="en-US" baseline="0"/>
              <a:t> where OD&gt;0.1</a:t>
            </a:r>
            <a:endParaRPr lang="en-US"/>
          </a:p>
        </c:rich>
      </c:tx>
      <c:layout>
        <c:manualLayout>
          <c:xMode val="edge"/>
          <c:yMode val="edge"/>
          <c:x val="0.23752140509135386"/>
          <c:y val="0.2456891364189232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288565143931908"/>
          <c:y val="8.3467643467643488E-2"/>
          <c:w val="0.8397594227847025"/>
          <c:h val="0.72408641227538861"/>
        </c:manualLayout>
      </c:layout>
      <c:scatterChart>
        <c:scatterStyle val="lineMarker"/>
        <c:varyColors val="0"/>
        <c:ser>
          <c:idx val="0"/>
          <c:order val="0"/>
          <c:spPr>
            <a:ln w="19050" cap="rnd">
              <a:noFill/>
              <a:round/>
            </a:ln>
            <a:effectLst/>
          </c:spPr>
          <c:marker>
            <c:symbol val="circle"/>
            <c:size val="7"/>
            <c:spPr>
              <a:noFill/>
              <a:ln w="9525">
                <a:solidFill>
                  <a:schemeClr val="accent2"/>
                </a:solidFill>
              </a:ln>
              <a:effectLst/>
            </c:spPr>
          </c:marker>
          <c:xVal>
            <c:numRef>
              <c:f>setup!$T$86:$T$93</c:f>
              <c:numCache>
                <c:formatCode>General</c:formatCode>
                <c:ptCount val="8"/>
                <c:pt idx="0">
                  <c:v>0</c:v>
                </c:pt>
                <c:pt idx="1">
                  <c:v>1</c:v>
                </c:pt>
                <c:pt idx="2">
                  <c:v>10</c:v>
                </c:pt>
                <c:pt idx="3">
                  <c:v>50</c:v>
                </c:pt>
                <c:pt idx="4">
                  <c:v>100</c:v>
                </c:pt>
                <c:pt idx="5">
                  <c:v>250</c:v>
                </c:pt>
                <c:pt idx="6">
                  <c:v>500</c:v>
                </c:pt>
                <c:pt idx="7">
                  <c:v>1500</c:v>
                </c:pt>
              </c:numCache>
            </c:numRef>
          </c:xVal>
          <c:yVal>
            <c:numRef>
              <c:f>setup!$U$86:$U$93</c:f>
              <c:numCache>
                <c:formatCode>General</c:formatCode>
                <c:ptCount val="8"/>
                <c:pt idx="0">
                  <c:v>47.12</c:v>
                </c:pt>
                <c:pt idx="1">
                  <c:v>71.633333333333326</c:v>
                </c:pt>
                <c:pt idx="2">
                  <c:v>22.7</c:v>
                </c:pt>
                <c:pt idx="3">
                  <c:v>19.72</c:v>
                </c:pt>
                <c:pt idx="4">
                  <c:v>19.72</c:v>
                </c:pt>
                <c:pt idx="5">
                  <c:v>27.82</c:v>
                </c:pt>
                <c:pt idx="6">
                  <c:v>47.12</c:v>
                </c:pt>
                <c:pt idx="7">
                  <c:v>1274</c:v>
                </c:pt>
              </c:numCache>
            </c:numRef>
          </c:yVal>
          <c:smooth val="0"/>
          <c:extLst>
            <c:ext xmlns:c16="http://schemas.microsoft.com/office/drawing/2014/chart" uri="{C3380CC4-5D6E-409C-BE32-E72D297353CC}">
              <c16:uniqueId val="{00000000-0F34-4CBF-9214-4F1D57FACEBC}"/>
            </c:ext>
          </c:extLst>
        </c:ser>
        <c:ser>
          <c:idx val="1"/>
          <c:order val="1"/>
          <c:spPr>
            <a:ln w="19050" cap="rnd">
              <a:noFill/>
              <a:round/>
            </a:ln>
            <a:effectLst/>
          </c:spPr>
          <c:marker>
            <c:symbol val="circle"/>
            <c:size val="7"/>
            <c:spPr>
              <a:noFill/>
              <a:ln w="9525">
                <a:solidFill>
                  <a:schemeClr val="accent2"/>
                </a:solidFill>
              </a:ln>
              <a:effectLst/>
            </c:spPr>
          </c:marker>
          <c:xVal>
            <c:numRef>
              <c:f>setup!$T$86:$T$93</c:f>
              <c:numCache>
                <c:formatCode>General</c:formatCode>
                <c:ptCount val="8"/>
                <c:pt idx="0">
                  <c:v>0</c:v>
                </c:pt>
                <c:pt idx="1">
                  <c:v>1</c:v>
                </c:pt>
                <c:pt idx="2">
                  <c:v>10</c:v>
                </c:pt>
                <c:pt idx="3">
                  <c:v>50</c:v>
                </c:pt>
                <c:pt idx="4">
                  <c:v>100</c:v>
                </c:pt>
                <c:pt idx="5">
                  <c:v>250</c:v>
                </c:pt>
                <c:pt idx="6">
                  <c:v>500</c:v>
                </c:pt>
                <c:pt idx="7">
                  <c:v>1500</c:v>
                </c:pt>
              </c:numCache>
            </c:numRef>
          </c:xVal>
          <c:yVal>
            <c:numRef>
              <c:f>setup!$V$86:$V$93</c:f>
              <c:numCache>
                <c:formatCode>General</c:formatCode>
                <c:ptCount val="8"/>
                <c:pt idx="0">
                  <c:v>1274</c:v>
                </c:pt>
                <c:pt idx="1">
                  <c:v>47.12</c:v>
                </c:pt>
                <c:pt idx="2">
                  <c:v>22.7</c:v>
                </c:pt>
                <c:pt idx="3">
                  <c:v>19.72</c:v>
                </c:pt>
                <c:pt idx="4">
                  <c:v>19.72</c:v>
                </c:pt>
                <c:pt idx="5">
                  <c:v>47.12</c:v>
                </c:pt>
                <c:pt idx="6">
                  <c:v>47.12</c:v>
                </c:pt>
                <c:pt idx="7">
                  <c:v>1274</c:v>
                </c:pt>
              </c:numCache>
            </c:numRef>
          </c:yVal>
          <c:smooth val="0"/>
          <c:extLst>
            <c:ext xmlns:c16="http://schemas.microsoft.com/office/drawing/2014/chart" uri="{C3380CC4-5D6E-409C-BE32-E72D297353CC}">
              <c16:uniqueId val="{00000001-0F34-4CBF-9214-4F1D57FACEBC}"/>
            </c:ext>
          </c:extLst>
        </c:ser>
        <c:ser>
          <c:idx val="2"/>
          <c:order val="2"/>
          <c:spPr>
            <a:ln w="19050" cap="rnd">
              <a:noFill/>
              <a:round/>
            </a:ln>
            <a:effectLst/>
          </c:spPr>
          <c:marker>
            <c:symbol val="circle"/>
            <c:size val="7"/>
            <c:spPr>
              <a:noFill/>
              <a:ln w="9525">
                <a:solidFill>
                  <a:schemeClr val="accent2"/>
                </a:solidFill>
              </a:ln>
              <a:effectLst/>
            </c:spPr>
          </c:marker>
          <c:xVal>
            <c:numRef>
              <c:f>setup!$T$86:$T$93</c:f>
              <c:numCache>
                <c:formatCode>General</c:formatCode>
                <c:ptCount val="8"/>
                <c:pt idx="0">
                  <c:v>0</c:v>
                </c:pt>
                <c:pt idx="1">
                  <c:v>1</c:v>
                </c:pt>
                <c:pt idx="2">
                  <c:v>10</c:v>
                </c:pt>
                <c:pt idx="3">
                  <c:v>50</c:v>
                </c:pt>
                <c:pt idx="4">
                  <c:v>100</c:v>
                </c:pt>
                <c:pt idx="5">
                  <c:v>250</c:v>
                </c:pt>
                <c:pt idx="6">
                  <c:v>500</c:v>
                </c:pt>
                <c:pt idx="7">
                  <c:v>1500</c:v>
                </c:pt>
              </c:numCache>
            </c:numRef>
          </c:xVal>
          <c:yVal>
            <c:numRef>
              <c:f>setup!$W$86:$W$93</c:f>
              <c:numCache>
                <c:formatCode>General</c:formatCode>
                <c:ptCount val="8"/>
                <c:pt idx="0">
                  <c:v>532.13</c:v>
                </c:pt>
                <c:pt idx="1">
                  <c:v>47.12</c:v>
                </c:pt>
                <c:pt idx="3">
                  <c:v>19.72</c:v>
                </c:pt>
                <c:pt idx="4">
                  <c:v>19.72</c:v>
                </c:pt>
                <c:pt idx="5">
                  <c:v>27.82</c:v>
                </c:pt>
                <c:pt idx="6">
                  <c:v>27.82</c:v>
                </c:pt>
                <c:pt idx="7">
                  <c:v>1274</c:v>
                </c:pt>
              </c:numCache>
            </c:numRef>
          </c:yVal>
          <c:smooth val="0"/>
          <c:extLst>
            <c:ext xmlns:c16="http://schemas.microsoft.com/office/drawing/2014/chart" uri="{C3380CC4-5D6E-409C-BE32-E72D297353CC}">
              <c16:uniqueId val="{00000002-0F34-4CBF-9214-4F1D57FACEBC}"/>
            </c:ext>
          </c:extLst>
        </c:ser>
        <c:dLbls>
          <c:showLegendKey val="0"/>
          <c:showVal val="0"/>
          <c:showCatName val="0"/>
          <c:showSerName val="0"/>
          <c:showPercent val="0"/>
          <c:showBubbleSize val="0"/>
        </c:dLbls>
        <c:axId val="2106447247"/>
        <c:axId val="1902482127"/>
      </c:scatterChart>
      <c:valAx>
        <c:axId val="2106447247"/>
        <c:scaling>
          <c:orientation val="minMax"/>
          <c:max val="6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NaHS conc (uM)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482127"/>
        <c:crosses val="autoZero"/>
        <c:crossBetween val="midCat"/>
      </c:valAx>
      <c:valAx>
        <c:axId val="1902482127"/>
        <c:scaling>
          <c:orientation val="minMax"/>
          <c:max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4472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setup!$C$53:$P$53</c:f>
              <c:numCache>
                <c:formatCode>General</c:formatCode>
                <c:ptCount val="14"/>
                <c:pt idx="0">
                  <c:v>4.4999999999999997E-3</c:v>
                </c:pt>
                <c:pt idx="1">
                  <c:v>6.3E-3</c:v>
                </c:pt>
                <c:pt idx="2">
                  <c:v>7.4999999999999997E-3</c:v>
                </c:pt>
                <c:pt idx="3">
                  <c:v>1.0200000000000001E-2</c:v>
                </c:pt>
                <c:pt idx="4">
                  <c:v>1.38E-2</c:v>
                </c:pt>
                <c:pt idx="5">
                  <c:v>1.5599999999999999E-2</c:v>
                </c:pt>
                <c:pt idx="6">
                  <c:v>0.49590000000000001</c:v>
                </c:pt>
                <c:pt idx="7">
                  <c:v>1.0750999999999999</c:v>
                </c:pt>
                <c:pt idx="8">
                  <c:v>1.3512</c:v>
                </c:pt>
                <c:pt idx="9">
                  <c:v>1.3640000000000001</c:v>
                </c:pt>
                <c:pt idx="10">
                  <c:v>1.3672</c:v>
                </c:pt>
                <c:pt idx="11">
                  <c:v>1.3615999999999999</c:v>
                </c:pt>
                <c:pt idx="12">
                  <c:v>1.3031999999999999</c:v>
                </c:pt>
                <c:pt idx="13">
                  <c:v>1.2754000000000001</c:v>
                </c:pt>
              </c:numCache>
            </c:numRef>
          </c:yVal>
          <c:smooth val="0"/>
          <c:extLst>
            <c:ext xmlns:c16="http://schemas.microsoft.com/office/drawing/2014/chart" uri="{C3380CC4-5D6E-409C-BE32-E72D297353CC}">
              <c16:uniqueId val="{00000000-A988-4CBE-9A7C-6EF307E02373}"/>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setup!$C$54:$P$54</c:f>
              <c:numCache>
                <c:formatCode>General</c:formatCode>
                <c:ptCount val="14"/>
                <c:pt idx="0">
                  <c:v>4.3E-3</c:v>
                </c:pt>
                <c:pt idx="1">
                  <c:v>6.1999999999999998E-3</c:v>
                </c:pt>
                <c:pt idx="2">
                  <c:v>7.6E-3</c:v>
                </c:pt>
                <c:pt idx="3">
                  <c:v>1.04E-2</c:v>
                </c:pt>
                <c:pt idx="4">
                  <c:v>1.3899999999999999E-2</c:v>
                </c:pt>
                <c:pt idx="5">
                  <c:v>1.47E-2</c:v>
                </c:pt>
                <c:pt idx="6">
                  <c:v>1.49E-2</c:v>
                </c:pt>
                <c:pt idx="7">
                  <c:v>1.7000000000000001E-2</c:v>
                </c:pt>
                <c:pt idx="8">
                  <c:v>1.7600000000000001E-2</c:v>
                </c:pt>
                <c:pt idx="9">
                  <c:v>1.8800000000000001E-2</c:v>
                </c:pt>
                <c:pt idx="10">
                  <c:v>1.8599999999999998E-2</c:v>
                </c:pt>
                <c:pt idx="11">
                  <c:v>1.8800000000000001E-2</c:v>
                </c:pt>
                <c:pt idx="12">
                  <c:v>2.1100000000000001E-2</c:v>
                </c:pt>
                <c:pt idx="13">
                  <c:v>2.23E-2</c:v>
                </c:pt>
              </c:numCache>
            </c:numRef>
          </c:yVal>
          <c:smooth val="0"/>
          <c:extLst>
            <c:ext xmlns:c16="http://schemas.microsoft.com/office/drawing/2014/chart" uri="{C3380CC4-5D6E-409C-BE32-E72D297353CC}">
              <c16:uniqueId val="{00000001-A988-4CBE-9A7C-6EF307E02373}"/>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setup!$C$50:$P$50</c:f>
              <c:numCache>
                <c:formatCode>0.00</c:formatCode>
                <c:ptCount val="14"/>
                <c:pt idx="0">
                  <c:v>0</c:v>
                </c:pt>
                <c:pt idx="1">
                  <c:v>2.5500000000000016</c:v>
                </c:pt>
                <c:pt idx="2">
                  <c:v>5.5500000000000016</c:v>
                </c:pt>
                <c:pt idx="3">
                  <c:v>19.716666666666669</c:v>
                </c:pt>
                <c:pt idx="4">
                  <c:v>22.7</c:v>
                </c:pt>
                <c:pt idx="5">
                  <c:v>27.816666666666666</c:v>
                </c:pt>
                <c:pt idx="6">
                  <c:v>47.116666666666667</c:v>
                </c:pt>
                <c:pt idx="7">
                  <c:v>53.183333333333337</c:v>
                </c:pt>
                <c:pt idx="8">
                  <c:v>71.633333333333326</c:v>
                </c:pt>
                <c:pt idx="9">
                  <c:v>78.95</c:v>
                </c:pt>
                <c:pt idx="10">
                  <c:v>99.65</c:v>
                </c:pt>
                <c:pt idx="11">
                  <c:v>148.44999999999999</c:v>
                </c:pt>
                <c:pt idx="12">
                  <c:v>239.45</c:v>
                </c:pt>
                <c:pt idx="13">
                  <c:v>317.54999999999995</c:v>
                </c:pt>
              </c:numCache>
            </c:numRef>
          </c:xVal>
          <c:yVal>
            <c:numRef>
              <c:f>setup!$C$55:$P$55</c:f>
              <c:numCache>
                <c:formatCode>General</c:formatCode>
                <c:ptCount val="14"/>
                <c:pt idx="0">
                  <c:v>3.8999999999999998E-3</c:v>
                </c:pt>
                <c:pt idx="1">
                  <c:v>5.5999999999999999E-3</c:v>
                </c:pt>
                <c:pt idx="2">
                  <c:v>7.4000000000000003E-3</c:v>
                </c:pt>
                <c:pt idx="3">
                  <c:v>1.0200000000000001E-2</c:v>
                </c:pt>
                <c:pt idx="4">
                  <c:v>1.2999999999999999E-2</c:v>
                </c:pt>
                <c:pt idx="5">
                  <c:v>1.43E-2</c:v>
                </c:pt>
                <c:pt idx="6">
                  <c:v>1.5599999999999999E-2</c:v>
                </c:pt>
                <c:pt idx="7">
                  <c:v>1.7899999999999999E-2</c:v>
                </c:pt>
                <c:pt idx="8">
                  <c:v>1.8800000000000001E-2</c:v>
                </c:pt>
                <c:pt idx="9">
                  <c:v>2.0500000000000001E-2</c:v>
                </c:pt>
                <c:pt idx="10">
                  <c:v>2.1299999999999999E-2</c:v>
                </c:pt>
                <c:pt idx="11">
                  <c:v>2.3199999999999998E-2</c:v>
                </c:pt>
                <c:pt idx="12">
                  <c:v>2.5399999999999999E-2</c:v>
                </c:pt>
                <c:pt idx="13">
                  <c:v>2.5999999999999999E-2</c:v>
                </c:pt>
              </c:numCache>
            </c:numRef>
          </c:yVal>
          <c:smooth val="0"/>
          <c:extLst>
            <c:ext xmlns:c16="http://schemas.microsoft.com/office/drawing/2014/chart" uri="{C3380CC4-5D6E-409C-BE32-E72D297353CC}">
              <c16:uniqueId val="{00000002-A988-4CBE-9A7C-6EF307E02373}"/>
            </c:ext>
          </c:extLst>
        </c:ser>
        <c:dLbls>
          <c:showLegendKey val="0"/>
          <c:showVal val="0"/>
          <c:showCatName val="0"/>
          <c:showSerName val="0"/>
          <c:showPercent val="0"/>
          <c:showBubbleSize val="0"/>
        </c:dLbls>
        <c:axId val="735918616"/>
        <c:axId val="735925504"/>
      </c:scatterChart>
      <c:valAx>
        <c:axId val="7359186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5504"/>
        <c:crosses val="autoZero"/>
        <c:crossBetween val="midCat"/>
      </c:valAx>
      <c:valAx>
        <c:axId val="73592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1861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24</xdr:col>
      <xdr:colOff>586740</xdr:colOff>
      <xdr:row>83</xdr:row>
      <xdr:rowOff>172720</xdr:rowOff>
    </xdr:from>
    <xdr:to>
      <xdr:col>41</xdr:col>
      <xdr:colOff>2540</xdr:colOff>
      <xdr:row>112</xdr:row>
      <xdr:rowOff>87948</xdr:rowOff>
    </xdr:to>
    <xdr:graphicFrame macro="">
      <xdr:nvGraphicFramePr>
        <xdr:cNvPr id="4" name="Chart 3">
          <a:extLst>
            <a:ext uri="{FF2B5EF4-FFF2-40B4-BE49-F238E27FC236}">
              <a16:creationId xmlns:a16="http://schemas.microsoft.com/office/drawing/2014/main" id="{7C693689-8327-4E95-B3F4-6013AF2056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177800</xdr:colOff>
      <xdr:row>70</xdr:row>
      <xdr:rowOff>177799</xdr:rowOff>
    </xdr:from>
    <xdr:to>
      <xdr:col>35</xdr:col>
      <xdr:colOff>25400</xdr:colOff>
      <xdr:row>87</xdr:row>
      <xdr:rowOff>14286</xdr:rowOff>
    </xdr:to>
    <xdr:graphicFrame macro="">
      <xdr:nvGraphicFramePr>
        <xdr:cNvPr id="2" name="Chart 1">
          <a:extLst>
            <a:ext uri="{FF2B5EF4-FFF2-40B4-BE49-F238E27FC236}">
              <a16:creationId xmlns:a16="http://schemas.microsoft.com/office/drawing/2014/main" id="{C854F9BA-C349-4113-80AE-ECB274446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466725</xdr:colOff>
      <xdr:row>53</xdr:row>
      <xdr:rowOff>123825</xdr:rowOff>
    </xdr:from>
    <xdr:to>
      <xdr:col>28</xdr:col>
      <xdr:colOff>190500</xdr:colOff>
      <xdr:row>66</xdr:row>
      <xdr:rowOff>71438</xdr:rowOff>
    </xdr:to>
    <xdr:graphicFrame macro="">
      <xdr:nvGraphicFramePr>
        <xdr:cNvPr id="3" name="Chart 2">
          <a:extLst>
            <a:ext uri="{FF2B5EF4-FFF2-40B4-BE49-F238E27FC236}">
              <a16:creationId xmlns:a16="http://schemas.microsoft.com/office/drawing/2014/main" id="{F8F6BF80-9E89-45CF-B89E-2F3E94F05D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410653</xdr:colOff>
      <xdr:row>28</xdr:row>
      <xdr:rowOff>44510</xdr:rowOff>
    </xdr:to>
    <xdr:pic>
      <xdr:nvPicPr>
        <xdr:cNvPr id="2" name="Picture 1">
          <a:extLst>
            <a:ext uri="{FF2B5EF4-FFF2-40B4-BE49-F238E27FC236}">
              <a16:creationId xmlns:a16="http://schemas.microsoft.com/office/drawing/2014/main" id="{C349BE67-3AF0-4945-9912-4EC425DC6779}"/>
            </a:ext>
          </a:extLst>
        </xdr:cNvPr>
        <xdr:cNvPicPr>
          <a:picLocks noChangeAspect="1"/>
        </xdr:cNvPicPr>
      </xdr:nvPicPr>
      <xdr:blipFill>
        <a:blip xmlns:r="http://schemas.openxmlformats.org/officeDocument/2006/relationships" r:embed="rId1"/>
        <a:stretch>
          <a:fillRect/>
        </a:stretch>
      </xdr:blipFill>
      <xdr:spPr>
        <a:xfrm>
          <a:off x="609600" y="182880"/>
          <a:ext cx="7725853" cy="49822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B3A94-2600-4E5A-B570-1A8CC311CB52}">
  <dimension ref="A1:W93"/>
  <sheetViews>
    <sheetView tabSelected="1" topLeftCell="A44" zoomScaleNormal="100" workbookViewId="0">
      <selection activeCell="H48" sqref="H48"/>
    </sheetView>
  </sheetViews>
  <sheetFormatPr baseColWidth="10" defaultColWidth="8.83203125" defaultRowHeight="15" x14ac:dyDescent="0.2"/>
  <cols>
    <col min="1" max="1" width="10.5" bestFit="1" customWidth="1"/>
    <col min="3" max="15" width="10.5" bestFit="1" customWidth="1"/>
    <col min="16" max="16" width="9.6640625" bestFit="1" customWidth="1"/>
    <col min="17" max="17" width="9.83203125" bestFit="1" customWidth="1"/>
    <col min="18" max="20" width="10.83203125" bestFit="1" customWidth="1"/>
  </cols>
  <sheetData>
    <row r="1" spans="1:8" x14ac:dyDescent="0.2">
      <c r="A1" t="s">
        <v>0</v>
      </c>
      <c r="B1" t="s">
        <v>3</v>
      </c>
    </row>
    <row r="2" spans="1:8" x14ac:dyDescent="0.2">
      <c r="A2" t="s">
        <v>1</v>
      </c>
      <c r="B2">
        <v>2531</v>
      </c>
      <c r="C2" t="s">
        <v>2</v>
      </c>
    </row>
    <row r="3" spans="1:8" x14ac:dyDescent="0.2">
      <c r="A3" t="s">
        <v>44</v>
      </c>
    </row>
    <row r="5" spans="1:8" x14ac:dyDescent="0.2">
      <c r="A5" s="1">
        <v>44117</v>
      </c>
      <c r="B5" t="s">
        <v>4</v>
      </c>
    </row>
    <row r="6" spans="1:8" x14ac:dyDescent="0.2">
      <c r="A6" s="1">
        <v>44119</v>
      </c>
      <c r="B6" t="s">
        <v>5</v>
      </c>
    </row>
    <row r="8" spans="1:8" x14ac:dyDescent="0.2">
      <c r="A8" s="1">
        <v>44122</v>
      </c>
      <c r="B8" s="2">
        <v>0.84375</v>
      </c>
      <c r="C8" t="s">
        <v>6</v>
      </c>
    </row>
    <row r="10" spans="1:8" x14ac:dyDescent="0.2">
      <c r="A10" s="1">
        <v>44123</v>
      </c>
      <c r="B10" t="s">
        <v>43</v>
      </c>
    </row>
    <row r="11" spans="1:8" x14ac:dyDescent="0.2">
      <c r="A11" s="1"/>
      <c r="B11" s="9">
        <f>24*(B12-$B12)</f>
        <v>0</v>
      </c>
      <c r="C11" s="9">
        <f>24*(C12-$B12)</f>
        <v>1.1500000000000012</v>
      </c>
      <c r="D11" t="s">
        <v>11</v>
      </c>
      <c r="E11" t="s">
        <v>17</v>
      </c>
      <c r="H11" t="s">
        <v>49</v>
      </c>
    </row>
    <row r="12" spans="1:8" x14ac:dyDescent="0.2">
      <c r="B12" s="2">
        <v>0.47569444444444442</v>
      </c>
      <c r="C12" s="2">
        <v>0.52361111111111114</v>
      </c>
      <c r="D12" s="2">
        <v>0.5395833333333333</v>
      </c>
      <c r="E12" s="2">
        <v>0.56874999999999998</v>
      </c>
    </row>
    <row r="13" spans="1:8" x14ac:dyDescent="0.2">
      <c r="A13">
        <v>0.5</v>
      </c>
      <c r="B13">
        <v>0.15240000000000001</v>
      </c>
      <c r="C13">
        <v>0.24399999999999999</v>
      </c>
      <c r="D13">
        <v>0.26479999999999998</v>
      </c>
      <c r="E13">
        <v>0.30480000000000002</v>
      </c>
      <c r="H13" cm="1">
        <f t="array" ref="H13">SLOPE(LN(B13:C13),B11:C11)</f>
        <v>0.40926920177448306</v>
      </c>
    </row>
    <row r="14" spans="1:8" x14ac:dyDescent="0.2">
      <c r="A14">
        <v>1</v>
      </c>
      <c r="B14">
        <v>0.4758</v>
      </c>
      <c r="C14">
        <v>0.66180000000000005</v>
      </c>
      <c r="D14" t="s">
        <v>42</v>
      </c>
    </row>
    <row r="16" spans="1:8" x14ac:dyDescent="0.2">
      <c r="A16" t="s">
        <v>20</v>
      </c>
    </row>
    <row r="17" spans="1:8" x14ac:dyDescent="0.2">
      <c r="A17" t="s">
        <v>25</v>
      </c>
    </row>
    <row r="18" spans="1:8" x14ac:dyDescent="0.2">
      <c r="A18" t="s">
        <v>26</v>
      </c>
    </row>
    <row r="19" spans="1:8" x14ac:dyDescent="0.2">
      <c r="A19" t="s">
        <v>38</v>
      </c>
    </row>
    <row r="21" spans="1:8" x14ac:dyDescent="0.2">
      <c r="A21" t="s">
        <v>12</v>
      </c>
      <c r="B21">
        <f>10^6</f>
        <v>1000000</v>
      </c>
      <c r="E21" t="s">
        <v>13</v>
      </c>
    </row>
    <row r="22" spans="1:8" x14ac:dyDescent="0.2">
      <c r="A22" t="s">
        <v>9</v>
      </c>
      <c r="B22" t="s">
        <v>7</v>
      </c>
      <c r="C22" t="s">
        <v>10</v>
      </c>
      <c r="D22" t="s">
        <v>47</v>
      </c>
      <c r="E22" t="s">
        <v>14</v>
      </c>
      <c r="F22" t="s">
        <v>16</v>
      </c>
    </row>
    <row r="23" spans="1:8" x14ac:dyDescent="0.2">
      <c r="A23" s="7">
        <v>0</v>
      </c>
      <c r="B23" s="7">
        <v>3</v>
      </c>
      <c r="C23" s="7">
        <v>3</v>
      </c>
      <c r="D23">
        <f>A23*C23</f>
        <v>0</v>
      </c>
      <c r="E23" s="7">
        <f t="shared" ref="E23:E30" si="0">A23*C23*1000/$B$21</f>
        <v>0</v>
      </c>
      <c r="F23" s="7">
        <f>E23*200</f>
        <v>0</v>
      </c>
      <c r="H23" s="7" t="s">
        <v>41</v>
      </c>
    </row>
    <row r="24" spans="1:8" x14ac:dyDescent="0.2">
      <c r="A24">
        <v>1</v>
      </c>
      <c r="B24">
        <v>3</v>
      </c>
      <c r="C24">
        <v>3</v>
      </c>
      <c r="D24">
        <f t="shared" ref="D24:D30" si="1">A24*C24</f>
        <v>3</v>
      </c>
      <c r="E24" s="6">
        <f t="shared" si="0"/>
        <v>3.0000000000000001E-3</v>
      </c>
      <c r="F24">
        <f t="shared" ref="F24:F27" si="2">E24*200</f>
        <v>0.6</v>
      </c>
    </row>
    <row r="25" spans="1:8" x14ac:dyDescent="0.2">
      <c r="A25">
        <v>10</v>
      </c>
      <c r="B25">
        <v>3</v>
      </c>
      <c r="C25">
        <v>3</v>
      </c>
      <c r="D25">
        <f t="shared" si="1"/>
        <v>30</v>
      </c>
      <c r="E25" s="6">
        <f t="shared" si="0"/>
        <v>0.03</v>
      </c>
      <c r="F25">
        <f t="shared" si="2"/>
        <v>6</v>
      </c>
    </row>
    <row r="26" spans="1:8" x14ac:dyDescent="0.2">
      <c r="A26">
        <v>50</v>
      </c>
      <c r="B26">
        <v>3</v>
      </c>
      <c r="C26">
        <v>3</v>
      </c>
      <c r="D26">
        <f t="shared" si="1"/>
        <v>150</v>
      </c>
      <c r="E26" s="6">
        <f t="shared" si="0"/>
        <v>0.15</v>
      </c>
      <c r="F26">
        <f t="shared" si="2"/>
        <v>30</v>
      </c>
    </row>
    <row r="27" spans="1:8" x14ac:dyDescent="0.2">
      <c r="A27">
        <v>100</v>
      </c>
      <c r="B27">
        <v>3</v>
      </c>
      <c r="C27">
        <v>3</v>
      </c>
      <c r="D27">
        <f t="shared" si="1"/>
        <v>300</v>
      </c>
      <c r="E27" s="6">
        <f t="shared" si="0"/>
        <v>0.3</v>
      </c>
      <c r="F27">
        <f t="shared" si="2"/>
        <v>60</v>
      </c>
    </row>
    <row r="28" spans="1:8" x14ac:dyDescent="0.2">
      <c r="A28" s="3">
        <v>250</v>
      </c>
      <c r="B28" s="3">
        <v>3</v>
      </c>
      <c r="C28" s="3">
        <v>3</v>
      </c>
      <c r="D28">
        <f t="shared" si="1"/>
        <v>750</v>
      </c>
      <c r="E28" s="3">
        <f t="shared" si="0"/>
        <v>0.75</v>
      </c>
      <c r="F28" s="3" t="s">
        <v>18</v>
      </c>
      <c r="H28" s="3" t="s">
        <v>27</v>
      </c>
    </row>
    <row r="29" spans="1:8" x14ac:dyDescent="0.2">
      <c r="A29" s="3">
        <v>500</v>
      </c>
      <c r="B29" s="3">
        <v>3</v>
      </c>
      <c r="C29" s="3">
        <v>3</v>
      </c>
      <c r="D29">
        <f t="shared" si="1"/>
        <v>1500</v>
      </c>
      <c r="E29" s="3">
        <f t="shared" si="0"/>
        <v>1.5</v>
      </c>
      <c r="F29" s="3" t="s">
        <v>18</v>
      </c>
    </row>
    <row r="30" spans="1:8" x14ac:dyDescent="0.2">
      <c r="A30">
        <v>1500</v>
      </c>
      <c r="B30">
        <v>3</v>
      </c>
      <c r="C30">
        <v>3</v>
      </c>
      <c r="D30">
        <f t="shared" si="1"/>
        <v>4500</v>
      </c>
      <c r="E30">
        <f t="shared" si="0"/>
        <v>4.5</v>
      </c>
      <c r="F30" t="s">
        <v>18</v>
      </c>
    </row>
    <row r="32" spans="1:8" x14ac:dyDescent="0.2">
      <c r="A32" t="s">
        <v>8</v>
      </c>
      <c r="D32">
        <f>6*B23*3</f>
        <v>54</v>
      </c>
      <c r="E32" t="s">
        <v>28</v>
      </c>
    </row>
    <row r="33" spans="1:17" x14ac:dyDescent="0.2">
      <c r="A33" t="s">
        <v>21</v>
      </c>
      <c r="B33">
        <v>2.5000000000000001E-3</v>
      </c>
    </row>
    <row r="34" spans="1:17" x14ac:dyDescent="0.2">
      <c r="A34" t="s">
        <v>22</v>
      </c>
      <c r="B34" t="s">
        <v>23</v>
      </c>
      <c r="D34" s="3" t="s">
        <v>24</v>
      </c>
    </row>
    <row r="35" spans="1:17" x14ac:dyDescent="0.2">
      <c r="A35" t="s">
        <v>15</v>
      </c>
      <c r="B35">
        <f>B33*55/D13</f>
        <v>0.51925981873111793</v>
      </c>
      <c r="D35" s="3">
        <f>B33*20/E13</f>
        <v>0.16404199475065617</v>
      </c>
    </row>
    <row r="36" spans="1:17" x14ac:dyDescent="0.2">
      <c r="B36" t="s">
        <v>19</v>
      </c>
    </row>
    <row r="39" spans="1:17" ht="19" x14ac:dyDescent="0.25">
      <c r="A39" s="5" t="s">
        <v>36</v>
      </c>
      <c r="B39" s="4"/>
      <c r="C39" s="4"/>
      <c r="D39" s="4"/>
      <c r="E39" s="4"/>
      <c r="F39" s="4"/>
      <c r="G39" s="4"/>
    </row>
    <row r="40" spans="1:17" x14ac:dyDescent="0.2">
      <c r="A40" s="4" t="s">
        <v>33</v>
      </c>
      <c r="B40" s="4"/>
      <c r="C40" s="4"/>
      <c r="D40" s="4"/>
      <c r="E40" s="4"/>
      <c r="F40" s="4"/>
      <c r="G40" s="4"/>
    </row>
    <row r="41" spans="1:17" x14ac:dyDescent="0.2">
      <c r="A41" s="4" t="s">
        <v>29</v>
      </c>
      <c r="B41" s="4"/>
      <c r="C41" s="4"/>
      <c r="D41" s="4"/>
      <c r="E41" s="4"/>
      <c r="F41" s="4"/>
      <c r="G41" s="4"/>
    </row>
    <row r="42" spans="1:17" x14ac:dyDescent="0.2">
      <c r="A42" s="4" t="s">
        <v>30</v>
      </c>
      <c r="B42" s="4"/>
      <c r="C42" s="4"/>
      <c r="D42" s="4"/>
      <c r="E42" s="4"/>
      <c r="F42" s="4"/>
      <c r="G42" s="4"/>
    </row>
    <row r="43" spans="1:17" x14ac:dyDescent="0.2">
      <c r="A43" s="4" t="s">
        <v>31</v>
      </c>
      <c r="B43" s="4"/>
      <c r="C43" s="4"/>
      <c r="D43" s="4"/>
      <c r="E43" s="4"/>
      <c r="F43" s="4"/>
      <c r="G43" s="4"/>
    </row>
    <row r="44" spans="1:17" x14ac:dyDescent="0.2">
      <c r="A44" s="4" t="s">
        <v>32</v>
      </c>
      <c r="B44" s="4"/>
      <c r="C44" s="4"/>
      <c r="D44" s="4"/>
      <c r="E44" s="4"/>
      <c r="F44" s="4"/>
      <c r="G44" s="4"/>
    </row>
    <row r="45" spans="1:17" x14ac:dyDescent="0.2">
      <c r="A45" s="4" t="s">
        <v>34</v>
      </c>
      <c r="B45" s="4"/>
      <c r="C45" s="4"/>
      <c r="D45" s="4"/>
      <c r="E45" s="4"/>
      <c r="F45" s="4"/>
      <c r="G45" s="4"/>
    </row>
    <row r="46" spans="1:17" x14ac:dyDescent="0.2">
      <c r="A46" s="4" t="s">
        <v>35</v>
      </c>
      <c r="B46" s="4"/>
      <c r="C46" s="4"/>
      <c r="D46" s="4"/>
      <c r="E46" s="4"/>
      <c r="F46" s="4"/>
      <c r="G46" s="4"/>
    </row>
    <row r="47" spans="1:17" x14ac:dyDescent="0.2">
      <c r="A47" s="4" t="s">
        <v>37</v>
      </c>
    </row>
    <row r="48" spans="1:17" x14ac:dyDescent="0.2">
      <c r="Q48" s="3" t="s">
        <v>45</v>
      </c>
    </row>
    <row r="49" spans="1:21" x14ac:dyDescent="0.2">
      <c r="Q49" s="10">
        <v>44139</v>
      </c>
      <c r="R49" s="11">
        <v>0.84375</v>
      </c>
    </row>
    <row r="50" spans="1:21" x14ac:dyDescent="0.2">
      <c r="A50" t="s">
        <v>39</v>
      </c>
      <c r="B50" t="s">
        <v>40</v>
      </c>
      <c r="C50" s="9">
        <f>24*(C51-$C$51+C52-$C$52)</f>
        <v>0</v>
      </c>
      <c r="D50" s="9">
        <f t="shared" ref="D50:L50" si="3">24*(D51-$C$51+D52-$C$52)</f>
        <v>2.5500000000000016</v>
      </c>
      <c r="E50" s="9">
        <f t="shared" si="3"/>
        <v>5.5500000000000016</v>
      </c>
      <c r="F50" s="9">
        <f t="shared" si="3"/>
        <v>19.716666666666669</v>
      </c>
      <c r="G50" s="9">
        <f t="shared" si="3"/>
        <v>22.7</v>
      </c>
      <c r="H50" s="9">
        <f t="shared" si="3"/>
        <v>27.816666666666666</v>
      </c>
      <c r="I50" s="9">
        <f t="shared" si="3"/>
        <v>47.116666666666667</v>
      </c>
      <c r="J50" s="9">
        <f t="shared" si="3"/>
        <v>53.183333333333337</v>
      </c>
      <c r="K50" s="9">
        <f t="shared" si="3"/>
        <v>71.633333333333326</v>
      </c>
      <c r="L50" s="9">
        <f t="shared" si="3"/>
        <v>78.95</v>
      </c>
      <c r="M50" s="9">
        <f t="shared" ref="M50" si="4">24*(M51-$C$51+M52-$C$52)</f>
        <v>99.65</v>
      </c>
      <c r="N50" s="9">
        <f t="shared" ref="N50" si="5">24*(N51-$C$51+N52-$C$52)</f>
        <v>148.44999999999999</v>
      </c>
      <c r="O50" s="9">
        <f t="shared" ref="O50:T50" si="6">24*(O51-$C$51+O52-$C$52)</f>
        <v>239.45</v>
      </c>
      <c r="P50" s="9">
        <f t="shared" si="6"/>
        <v>317.54999999999995</v>
      </c>
      <c r="Q50" s="9">
        <f t="shared" si="6"/>
        <v>405.61666666666673</v>
      </c>
      <c r="R50" s="9">
        <f t="shared" si="6"/>
        <v>532.13333333333344</v>
      </c>
      <c r="S50" s="9">
        <f t="shared" si="6"/>
        <v>603.56666666666672</v>
      </c>
      <c r="T50" s="9">
        <f t="shared" si="6"/>
        <v>1274.1499999999999</v>
      </c>
      <c r="U50" t="s">
        <v>49</v>
      </c>
    </row>
    <row r="51" spans="1:21" x14ac:dyDescent="0.2">
      <c r="C51" s="1">
        <v>44123</v>
      </c>
      <c r="D51" s="1">
        <v>44123</v>
      </c>
      <c r="E51" s="1">
        <v>44123</v>
      </c>
      <c r="F51" s="1">
        <v>44124</v>
      </c>
      <c r="G51" s="1">
        <v>44124</v>
      </c>
      <c r="H51" s="1">
        <v>44124</v>
      </c>
      <c r="I51" s="1">
        <v>44125</v>
      </c>
      <c r="J51" s="1">
        <v>44125</v>
      </c>
      <c r="K51" s="1">
        <v>44126</v>
      </c>
      <c r="L51" s="1">
        <v>44126</v>
      </c>
      <c r="M51" s="1">
        <v>44127</v>
      </c>
      <c r="N51" s="1">
        <v>44129</v>
      </c>
      <c r="O51" s="1">
        <v>44133</v>
      </c>
      <c r="P51" s="1">
        <v>44136</v>
      </c>
      <c r="Q51" s="1">
        <v>44140</v>
      </c>
      <c r="R51" s="1">
        <v>44145</v>
      </c>
      <c r="S51" s="1">
        <v>44148</v>
      </c>
      <c r="T51" s="1">
        <v>44176</v>
      </c>
    </row>
    <row r="52" spans="1:21" x14ac:dyDescent="0.2">
      <c r="C52" s="2">
        <v>0.59652777777777777</v>
      </c>
      <c r="D52" s="2">
        <v>0.70277777777777783</v>
      </c>
      <c r="E52" s="2">
        <v>0.82777777777777783</v>
      </c>
      <c r="F52" s="2">
        <v>0.41805555555555557</v>
      </c>
      <c r="G52" s="2">
        <v>0.54236111111111118</v>
      </c>
      <c r="H52" s="2">
        <v>0.75555555555555554</v>
      </c>
      <c r="I52" s="2">
        <v>0.55972222222222223</v>
      </c>
      <c r="J52" s="2">
        <v>0.8125</v>
      </c>
      <c r="K52" s="2">
        <v>0.58124999999999993</v>
      </c>
      <c r="L52" s="2">
        <v>0.88611111111111107</v>
      </c>
      <c r="M52" s="2">
        <v>0.74861111111111101</v>
      </c>
      <c r="N52" s="2">
        <v>0.78194444444444444</v>
      </c>
      <c r="O52" s="2">
        <v>0.57361111111111118</v>
      </c>
      <c r="P52" s="2">
        <v>0.82777777777777783</v>
      </c>
      <c r="Q52" s="2">
        <v>0.49722222222222223</v>
      </c>
      <c r="R52" s="2">
        <v>0.76874999999999993</v>
      </c>
      <c r="S52" s="2">
        <v>0.74513888888888891</v>
      </c>
      <c r="T52" s="2">
        <v>0.68611111111111101</v>
      </c>
    </row>
    <row r="53" spans="1:21" x14ac:dyDescent="0.2">
      <c r="A53">
        <v>0</v>
      </c>
      <c r="B53">
        <v>1</v>
      </c>
      <c r="C53">
        <v>4.4999999999999997E-3</v>
      </c>
      <c r="D53">
        <v>6.3E-3</v>
      </c>
      <c r="E53">
        <v>7.4999999999999997E-3</v>
      </c>
      <c r="F53">
        <v>1.0200000000000001E-2</v>
      </c>
      <c r="G53">
        <v>1.38E-2</v>
      </c>
      <c r="H53">
        <v>1.5599999999999999E-2</v>
      </c>
      <c r="I53">
        <v>0.49590000000000001</v>
      </c>
      <c r="J53">
        <v>1.0750999999999999</v>
      </c>
      <c r="K53">
        <v>1.3512</v>
      </c>
      <c r="L53">
        <v>1.3640000000000001</v>
      </c>
      <c r="M53">
        <v>1.3672</v>
      </c>
      <c r="N53">
        <v>1.3615999999999999</v>
      </c>
      <c r="O53">
        <v>1.3031999999999999</v>
      </c>
      <c r="P53">
        <v>1.2754000000000001</v>
      </c>
    </row>
    <row r="54" spans="1:21" x14ac:dyDescent="0.2">
      <c r="A54">
        <v>0</v>
      </c>
      <c r="B54">
        <v>2</v>
      </c>
      <c r="C54">
        <v>4.3E-3</v>
      </c>
      <c r="D54">
        <v>6.1999999999999998E-3</v>
      </c>
      <c r="E54">
        <v>7.6E-3</v>
      </c>
      <c r="F54">
        <v>1.04E-2</v>
      </c>
      <c r="G54">
        <v>1.3899999999999999E-2</v>
      </c>
      <c r="H54">
        <v>1.47E-2</v>
      </c>
      <c r="I54">
        <v>1.49E-2</v>
      </c>
      <c r="J54">
        <v>1.7000000000000001E-2</v>
      </c>
      <c r="K54">
        <v>1.7600000000000001E-2</v>
      </c>
      <c r="L54">
        <v>1.8800000000000001E-2</v>
      </c>
      <c r="M54">
        <v>1.8599999999999998E-2</v>
      </c>
      <c r="N54">
        <v>1.8800000000000001E-2</v>
      </c>
      <c r="O54">
        <v>2.1100000000000001E-2</v>
      </c>
      <c r="P54">
        <v>2.23E-2</v>
      </c>
      <c r="R54">
        <v>2.4199999999999999E-2</v>
      </c>
      <c r="S54">
        <v>2.5000000000000001E-2</v>
      </c>
      <c r="T54">
        <v>2.5600000000000001E-2</v>
      </c>
    </row>
    <row r="55" spans="1:21" x14ac:dyDescent="0.2">
      <c r="A55" s="8">
        <v>0</v>
      </c>
      <c r="B55" s="8">
        <v>3</v>
      </c>
      <c r="C55" s="8">
        <v>3.8999999999999998E-3</v>
      </c>
      <c r="D55" s="8">
        <v>5.5999999999999999E-3</v>
      </c>
      <c r="E55">
        <v>7.4000000000000003E-3</v>
      </c>
      <c r="F55">
        <v>1.0200000000000001E-2</v>
      </c>
      <c r="G55">
        <v>1.2999999999999999E-2</v>
      </c>
      <c r="H55">
        <v>1.43E-2</v>
      </c>
      <c r="I55">
        <v>1.5599999999999999E-2</v>
      </c>
      <c r="J55">
        <v>1.7899999999999999E-2</v>
      </c>
      <c r="K55">
        <v>1.8800000000000001E-2</v>
      </c>
      <c r="L55">
        <v>2.0500000000000001E-2</v>
      </c>
      <c r="M55">
        <v>2.1299999999999999E-2</v>
      </c>
      <c r="N55">
        <v>2.3199999999999998E-2</v>
      </c>
      <c r="O55">
        <v>2.5399999999999999E-2</v>
      </c>
      <c r="P55">
        <v>2.5999999999999999E-2</v>
      </c>
      <c r="R55">
        <v>0.22850000000000001</v>
      </c>
      <c r="S55">
        <v>1.4057999999999999</v>
      </c>
    </row>
    <row r="56" spans="1:21" x14ac:dyDescent="0.2">
      <c r="A56">
        <v>1</v>
      </c>
      <c r="B56">
        <v>1</v>
      </c>
      <c r="C56">
        <v>4.4999999999999997E-3</v>
      </c>
      <c r="D56">
        <v>6.7000000000000002E-3</v>
      </c>
      <c r="E56">
        <v>9.1000000000000004E-3</v>
      </c>
      <c r="F56">
        <v>1.37E-2</v>
      </c>
      <c r="G56">
        <v>1.38E-2</v>
      </c>
      <c r="H56">
        <v>1.5900000000000001E-2</v>
      </c>
      <c r="I56">
        <v>1.7500000000000002E-2</v>
      </c>
      <c r="J56">
        <v>2.1000000000000001E-2</v>
      </c>
      <c r="K56">
        <v>0.26840000000000003</v>
      </c>
      <c r="L56">
        <v>0.9698</v>
      </c>
      <c r="M56">
        <v>1.4008</v>
      </c>
      <c r="N56">
        <v>1.4174</v>
      </c>
      <c r="O56">
        <v>1.2543</v>
      </c>
      <c r="P56">
        <v>1.1715</v>
      </c>
    </row>
    <row r="57" spans="1:21" x14ac:dyDescent="0.2">
      <c r="A57">
        <v>1</v>
      </c>
      <c r="B57">
        <v>2</v>
      </c>
      <c r="C57">
        <v>3.8999999999999998E-3</v>
      </c>
      <c r="D57">
        <v>6.7000000000000002E-3</v>
      </c>
      <c r="E57">
        <v>7.1999999999999998E-3</v>
      </c>
      <c r="F57">
        <v>1.09E-2</v>
      </c>
      <c r="G57">
        <v>1.4200000000000001E-2</v>
      </c>
      <c r="H57">
        <v>1.7899999999999999E-2</v>
      </c>
      <c r="I57">
        <v>0.47360000000000002</v>
      </c>
      <c r="J57">
        <v>1.0661</v>
      </c>
      <c r="K57">
        <v>1.3754</v>
      </c>
      <c r="L57">
        <v>1.3861000000000001</v>
      </c>
      <c r="M57">
        <v>1.389</v>
      </c>
      <c r="N57">
        <v>1.3877999999999999</v>
      </c>
      <c r="O57">
        <v>1.2343</v>
      </c>
      <c r="P57">
        <v>1.2096</v>
      </c>
    </row>
    <row r="58" spans="1:21" x14ac:dyDescent="0.2">
      <c r="A58">
        <v>1</v>
      </c>
      <c r="B58">
        <v>3</v>
      </c>
      <c r="C58">
        <v>3.5000000000000001E-3</v>
      </c>
      <c r="D58">
        <v>5.4999999999999997E-3</v>
      </c>
      <c r="E58">
        <v>6.7000000000000002E-3</v>
      </c>
      <c r="F58">
        <v>1.23E-2</v>
      </c>
      <c r="G58">
        <v>1.52E-2</v>
      </c>
      <c r="H58">
        <v>2.12E-2</v>
      </c>
      <c r="I58">
        <v>0.12640000000000001</v>
      </c>
      <c r="J58">
        <v>0.46089999999999998</v>
      </c>
      <c r="K58">
        <v>1.4345000000000001</v>
      </c>
      <c r="L58">
        <v>1.4536</v>
      </c>
      <c r="M58">
        <v>1.4850000000000001</v>
      </c>
      <c r="N58">
        <v>1.5041</v>
      </c>
      <c r="O58">
        <v>1.3542000000000001</v>
      </c>
      <c r="P58">
        <v>1.3461000000000001</v>
      </c>
    </row>
    <row r="59" spans="1:21" x14ac:dyDescent="0.2">
      <c r="A59">
        <v>10</v>
      </c>
      <c r="B59">
        <v>1</v>
      </c>
      <c r="C59">
        <v>4.8999999999999998E-3</v>
      </c>
      <c r="D59">
        <v>6.4000000000000003E-3</v>
      </c>
      <c r="E59">
        <v>7.6E-3</v>
      </c>
      <c r="F59">
        <v>9.8100000000000007E-2</v>
      </c>
      <c r="G59">
        <v>0.22570000000000001</v>
      </c>
      <c r="H59">
        <v>0.65500000000000003</v>
      </c>
      <c r="I59">
        <v>1.3536999999999999</v>
      </c>
      <c r="J59">
        <v>1.355</v>
      </c>
      <c r="K59">
        <v>1.3656999999999999</v>
      </c>
      <c r="L59">
        <v>1.3607</v>
      </c>
      <c r="M59">
        <v>1.3633</v>
      </c>
      <c r="N59">
        <v>1.2847</v>
      </c>
      <c r="O59">
        <v>1.1459999999999999</v>
      </c>
      <c r="P59">
        <v>1.1480999999999999</v>
      </c>
    </row>
    <row r="60" spans="1:21" x14ac:dyDescent="0.2">
      <c r="A60">
        <v>10</v>
      </c>
      <c r="B60">
        <v>2</v>
      </c>
      <c r="C60">
        <v>4.4999999999999997E-3</v>
      </c>
      <c r="D60">
        <v>6.3E-3</v>
      </c>
      <c r="E60">
        <v>7.9000000000000008E-3</v>
      </c>
      <c r="F60">
        <v>6.1400000000000003E-2</v>
      </c>
      <c r="G60">
        <v>0.13270000000000001</v>
      </c>
      <c r="H60">
        <v>0.4723</v>
      </c>
      <c r="I60">
        <v>1.4165000000000001</v>
      </c>
      <c r="J60">
        <v>1.4276</v>
      </c>
      <c r="K60">
        <v>1.4374</v>
      </c>
      <c r="L60">
        <v>1.4488000000000001</v>
      </c>
      <c r="M60">
        <v>1.4573</v>
      </c>
      <c r="N60">
        <v>1.4260999999999999</v>
      </c>
      <c r="O60">
        <v>1.3327</v>
      </c>
      <c r="P60">
        <v>1.3196000000000001</v>
      </c>
    </row>
    <row r="61" spans="1:21" x14ac:dyDescent="0.2">
      <c r="A61">
        <v>10</v>
      </c>
      <c r="B61">
        <v>3</v>
      </c>
      <c r="C61">
        <v>4.0000000000000001E-3</v>
      </c>
      <c r="D61">
        <v>8.0999999999999996E-3</v>
      </c>
      <c r="E61">
        <v>8.6E-3</v>
      </c>
      <c r="F61">
        <v>1.35E-2</v>
      </c>
      <c r="G61">
        <v>1.43E-2</v>
      </c>
      <c r="H61">
        <v>1.6E-2</v>
      </c>
      <c r="I61">
        <v>1.6E-2</v>
      </c>
      <c r="J61">
        <v>1.89E-2</v>
      </c>
      <c r="K61">
        <v>1.7600000000000001E-2</v>
      </c>
      <c r="L61">
        <v>0.02</v>
      </c>
      <c r="M61">
        <v>1.95E-2</v>
      </c>
      <c r="N61">
        <v>2.0500000000000001E-2</v>
      </c>
      <c r="O61">
        <v>2.1999999999999999E-2</v>
      </c>
      <c r="P61">
        <v>2.1600000000000001E-2</v>
      </c>
      <c r="Q61" s="3">
        <v>2.52E-2</v>
      </c>
      <c r="R61">
        <v>2.4E-2</v>
      </c>
      <c r="S61">
        <v>2.4299999999999999E-2</v>
      </c>
      <c r="T61">
        <v>2.4400000000000002E-2</v>
      </c>
      <c r="U61" cm="1">
        <f t="array" ref="U61">SLOPE(LN(F62:G62),F$50:G$50)</f>
        <v>0.24558823758338408</v>
      </c>
    </row>
    <row r="62" spans="1:21" x14ac:dyDescent="0.2">
      <c r="A62">
        <v>50</v>
      </c>
      <c r="B62">
        <v>1</v>
      </c>
      <c r="C62">
        <v>4.5999999999999999E-3</v>
      </c>
      <c r="D62">
        <v>6.4000000000000003E-3</v>
      </c>
      <c r="E62">
        <v>9.1999999999999998E-3</v>
      </c>
      <c r="F62">
        <v>0.24060000000000001</v>
      </c>
      <c r="G62">
        <v>0.50060000000000004</v>
      </c>
      <c r="H62">
        <v>0.97470000000000001</v>
      </c>
      <c r="I62">
        <v>1.3412999999999999</v>
      </c>
      <c r="J62">
        <v>1.3488</v>
      </c>
      <c r="K62">
        <v>1.3523000000000001</v>
      </c>
      <c r="L62">
        <v>1.3451</v>
      </c>
      <c r="M62">
        <v>1.343</v>
      </c>
      <c r="N62">
        <v>1.2787999999999999</v>
      </c>
      <c r="O62">
        <v>1.1113999999999999</v>
      </c>
      <c r="P62">
        <v>1.0640000000000001</v>
      </c>
      <c r="U62" cm="1">
        <f t="array" ref="U62">SLOPE(LN(F63:G63),F$50:G$50)</f>
        <v>0.25437435505550088</v>
      </c>
    </row>
    <row r="63" spans="1:21" x14ac:dyDescent="0.2">
      <c r="A63">
        <v>50</v>
      </c>
      <c r="B63">
        <v>2</v>
      </c>
      <c r="C63">
        <v>4.3E-3</v>
      </c>
      <c r="D63">
        <v>7.1000000000000004E-3</v>
      </c>
      <c r="E63">
        <v>9.4000000000000004E-3</v>
      </c>
      <c r="F63">
        <v>0.2112</v>
      </c>
      <c r="G63">
        <v>0.4511</v>
      </c>
      <c r="H63">
        <v>0.95099999999999996</v>
      </c>
      <c r="I63">
        <v>1.3652</v>
      </c>
      <c r="J63">
        <v>1.3666</v>
      </c>
      <c r="K63">
        <v>1.3746</v>
      </c>
      <c r="L63">
        <v>1.375</v>
      </c>
      <c r="M63">
        <v>1.3725000000000001</v>
      </c>
      <c r="N63">
        <v>1.2914000000000001</v>
      </c>
      <c r="O63">
        <v>1.1609</v>
      </c>
      <c r="P63">
        <v>1.1395999999999999</v>
      </c>
      <c r="U63" cm="1">
        <f t="array" ref="U63">SLOPE(LN(F64:G64),F$50:G$50)</f>
        <v>0.25471710780073548</v>
      </c>
    </row>
    <row r="64" spans="1:21" x14ac:dyDescent="0.2">
      <c r="A64">
        <v>50</v>
      </c>
      <c r="B64">
        <v>3</v>
      </c>
      <c r="C64">
        <v>4.4999999999999997E-3</v>
      </c>
      <c r="D64">
        <v>7.1999999999999998E-3</v>
      </c>
      <c r="E64">
        <v>9.7000000000000003E-3</v>
      </c>
      <c r="F64">
        <v>0.21510000000000001</v>
      </c>
      <c r="G64">
        <v>0.45989999999999998</v>
      </c>
      <c r="H64">
        <v>0.93159999999999998</v>
      </c>
      <c r="I64">
        <v>1.3453999999999999</v>
      </c>
      <c r="J64">
        <v>1.3512999999999999</v>
      </c>
      <c r="K64">
        <v>1.347</v>
      </c>
      <c r="L64">
        <v>1.3516999999999999</v>
      </c>
      <c r="M64">
        <v>1.3466</v>
      </c>
      <c r="N64">
        <v>1.2838000000000001</v>
      </c>
      <c r="O64">
        <v>1.1596</v>
      </c>
      <c r="P64">
        <v>1.1654</v>
      </c>
      <c r="U64" cm="1">
        <f t="array" ref="U64">SLOPE(LN(F65:G65),F$50:G$50)</f>
        <v>0.27273187642334906</v>
      </c>
    </row>
    <row r="65" spans="1:21" x14ac:dyDescent="0.2">
      <c r="A65">
        <v>100</v>
      </c>
      <c r="B65">
        <v>1</v>
      </c>
      <c r="C65">
        <v>4.4999999999999997E-3</v>
      </c>
      <c r="D65">
        <v>6.3E-3</v>
      </c>
      <c r="E65">
        <v>7.0000000000000001E-3</v>
      </c>
      <c r="F65">
        <v>0.19989999999999999</v>
      </c>
      <c r="G65">
        <v>0.45100000000000001</v>
      </c>
      <c r="H65">
        <v>0.96020000000000005</v>
      </c>
      <c r="I65">
        <v>1.3706</v>
      </c>
      <c r="J65">
        <v>1.3753</v>
      </c>
      <c r="K65">
        <v>1.3802000000000001</v>
      </c>
      <c r="L65">
        <v>1.3851</v>
      </c>
      <c r="M65">
        <v>1.3753</v>
      </c>
      <c r="N65">
        <v>1.3156000000000001</v>
      </c>
      <c r="O65">
        <v>1.1837</v>
      </c>
      <c r="P65">
        <v>1.1819999999999999</v>
      </c>
      <c r="U65" cm="1">
        <f t="array" ref="U65">SLOPE(LN(F66:G66),F$50:G$50)</f>
        <v>0.26676652674232365</v>
      </c>
    </row>
    <row r="66" spans="1:21" x14ac:dyDescent="0.2">
      <c r="A66">
        <v>100</v>
      </c>
      <c r="B66">
        <v>2</v>
      </c>
      <c r="C66">
        <v>5.4000000000000003E-3</v>
      </c>
      <c r="D66">
        <v>6.3E-3</v>
      </c>
      <c r="E66">
        <v>7.7000000000000002E-3</v>
      </c>
      <c r="F66">
        <v>0.2339</v>
      </c>
      <c r="G66">
        <v>0.51839999999999997</v>
      </c>
      <c r="H66">
        <v>1.0604</v>
      </c>
      <c r="I66">
        <v>1.3863000000000001</v>
      </c>
      <c r="J66">
        <v>1.3935999999999999</v>
      </c>
      <c r="K66">
        <v>1.4016999999999999</v>
      </c>
      <c r="L66">
        <v>1.3998999999999999</v>
      </c>
      <c r="M66">
        <v>1.4043000000000001</v>
      </c>
      <c r="N66">
        <v>1.3307</v>
      </c>
      <c r="O66">
        <v>1.1620999999999999</v>
      </c>
      <c r="P66">
        <v>1.1093</v>
      </c>
      <c r="U66" cm="1">
        <f t="array" ref="U66">SLOPE(LN(F67:G67),F$50:G$50)</f>
        <v>0.26076900035854411</v>
      </c>
    </row>
    <row r="67" spans="1:21" x14ac:dyDescent="0.2">
      <c r="A67">
        <v>100</v>
      </c>
      <c r="B67">
        <v>3</v>
      </c>
      <c r="C67">
        <v>4.4000000000000003E-3</v>
      </c>
      <c r="D67">
        <v>6.0000000000000001E-3</v>
      </c>
      <c r="E67">
        <v>7.4999999999999997E-3</v>
      </c>
      <c r="F67">
        <v>0.1898</v>
      </c>
      <c r="G67">
        <v>0.41320000000000001</v>
      </c>
      <c r="H67">
        <v>0.90949999999999998</v>
      </c>
      <c r="I67">
        <v>1.3516999999999999</v>
      </c>
      <c r="J67">
        <v>1.3608</v>
      </c>
      <c r="K67">
        <v>1.3585</v>
      </c>
      <c r="L67">
        <v>1.3649</v>
      </c>
      <c r="M67">
        <v>1.3597999999999999</v>
      </c>
      <c r="N67">
        <v>1.2771999999999999</v>
      </c>
      <c r="O67">
        <v>1.1234</v>
      </c>
      <c r="P67">
        <v>1.0963000000000001</v>
      </c>
    </row>
    <row r="68" spans="1:21" x14ac:dyDescent="0.2">
      <c r="A68">
        <v>250</v>
      </c>
      <c r="B68">
        <v>1</v>
      </c>
      <c r="C68">
        <v>4.0000000000000001E-3</v>
      </c>
      <c r="D68">
        <v>5.1000000000000004E-3</v>
      </c>
      <c r="E68">
        <v>5.4999999999999997E-3</v>
      </c>
      <c r="F68">
        <v>3.2399999999999998E-2</v>
      </c>
      <c r="G68">
        <v>6.5500000000000003E-2</v>
      </c>
      <c r="H68">
        <v>0.24099999999999999</v>
      </c>
      <c r="I68">
        <v>1.4238</v>
      </c>
      <c r="J68">
        <v>1.4357</v>
      </c>
      <c r="K68">
        <v>1.4581999999999999</v>
      </c>
      <c r="L68">
        <v>1.4520999999999999</v>
      </c>
      <c r="M68">
        <v>1.4616</v>
      </c>
      <c r="N68">
        <v>1.4443999999999999</v>
      </c>
      <c r="O68">
        <v>1.3188</v>
      </c>
      <c r="P68">
        <v>1.2939000000000001</v>
      </c>
    </row>
    <row r="69" spans="1:21" x14ac:dyDescent="0.2">
      <c r="A69">
        <v>250</v>
      </c>
      <c r="B69">
        <v>2</v>
      </c>
      <c r="C69">
        <v>4.4999999999999997E-3</v>
      </c>
      <c r="D69">
        <v>4.7000000000000002E-3</v>
      </c>
      <c r="E69">
        <v>6.1999999999999998E-3</v>
      </c>
      <c r="F69">
        <v>2.3199999999999998E-2</v>
      </c>
      <c r="G69">
        <v>2.93E-2</v>
      </c>
      <c r="H69">
        <v>3.8899999999999997E-2</v>
      </c>
      <c r="I69">
        <v>1.1778999999999999</v>
      </c>
      <c r="J69">
        <v>1.3236000000000001</v>
      </c>
      <c r="K69">
        <v>1.3614999999999999</v>
      </c>
      <c r="L69">
        <v>1.3612</v>
      </c>
      <c r="M69">
        <v>1.3653</v>
      </c>
      <c r="N69">
        <v>1.3104</v>
      </c>
      <c r="O69">
        <v>1.1617</v>
      </c>
      <c r="P69">
        <v>1.105</v>
      </c>
    </row>
    <row r="70" spans="1:21" x14ac:dyDescent="0.2">
      <c r="A70">
        <v>250</v>
      </c>
      <c r="B70">
        <v>3</v>
      </c>
      <c r="C70">
        <v>4.3E-3</v>
      </c>
      <c r="D70">
        <v>4.7999999999999996E-3</v>
      </c>
      <c r="E70">
        <v>5.1000000000000004E-3</v>
      </c>
      <c r="F70">
        <v>2.76E-2</v>
      </c>
      <c r="G70">
        <v>5.0099999999999999E-2</v>
      </c>
      <c r="H70">
        <v>0.17599999999999999</v>
      </c>
      <c r="I70">
        <v>1.3853</v>
      </c>
      <c r="J70">
        <v>1.3974</v>
      </c>
      <c r="K70">
        <v>1.4052</v>
      </c>
      <c r="L70">
        <v>1.4028</v>
      </c>
      <c r="M70">
        <v>1.3956</v>
      </c>
      <c r="N70">
        <v>1.3642000000000001</v>
      </c>
      <c r="O70">
        <v>1.2250000000000001</v>
      </c>
      <c r="P70">
        <v>1.2339</v>
      </c>
    </row>
    <row r="71" spans="1:21" x14ac:dyDescent="0.2">
      <c r="A71">
        <v>500</v>
      </c>
      <c r="B71">
        <v>1</v>
      </c>
      <c r="C71">
        <v>5.0000000000000001E-3</v>
      </c>
      <c r="D71">
        <v>4.7000000000000002E-3</v>
      </c>
      <c r="E71">
        <v>4.7000000000000002E-3</v>
      </c>
      <c r="F71">
        <v>1.52E-2</v>
      </c>
      <c r="G71">
        <v>2.4400000000000002E-2</v>
      </c>
      <c r="H71">
        <v>3.04E-2</v>
      </c>
      <c r="I71">
        <v>1.1254999999999999</v>
      </c>
      <c r="J71">
        <v>1.3527</v>
      </c>
      <c r="K71">
        <v>1.3776999999999999</v>
      </c>
      <c r="L71">
        <v>1.3829</v>
      </c>
      <c r="M71">
        <v>1.3824000000000001</v>
      </c>
      <c r="N71">
        <v>1.3856999999999999</v>
      </c>
      <c r="O71">
        <v>1.2202</v>
      </c>
      <c r="P71">
        <v>1.1435999999999999</v>
      </c>
    </row>
    <row r="72" spans="1:21" x14ac:dyDescent="0.2">
      <c r="A72">
        <v>500</v>
      </c>
      <c r="B72">
        <v>2</v>
      </c>
      <c r="C72">
        <v>4.4000000000000003E-3</v>
      </c>
      <c r="D72">
        <v>5.5999999999999999E-3</v>
      </c>
      <c r="E72">
        <v>5.4999999999999997E-3</v>
      </c>
      <c r="F72">
        <v>1.3299999999999999E-2</v>
      </c>
      <c r="G72">
        <v>2.0799999999999999E-2</v>
      </c>
      <c r="H72">
        <v>3.39E-2</v>
      </c>
      <c r="I72">
        <v>1.2143999999999999</v>
      </c>
      <c r="J72">
        <v>1.3843000000000001</v>
      </c>
      <c r="K72">
        <v>1.4041999999999999</v>
      </c>
      <c r="L72">
        <v>1.4097999999999999</v>
      </c>
      <c r="M72">
        <v>1.4159999999999999</v>
      </c>
      <c r="N72">
        <v>1.3755999999999999</v>
      </c>
      <c r="O72">
        <v>1.2228000000000001</v>
      </c>
      <c r="P72">
        <v>1.2030000000000001</v>
      </c>
    </row>
    <row r="73" spans="1:21" x14ac:dyDescent="0.2">
      <c r="A73">
        <v>500</v>
      </c>
      <c r="B73">
        <v>3</v>
      </c>
      <c r="C73">
        <v>4.3E-3</v>
      </c>
      <c r="D73">
        <v>5.1000000000000004E-3</v>
      </c>
      <c r="E73">
        <v>5.1000000000000004E-3</v>
      </c>
      <c r="F73">
        <v>2.5399999999999999E-2</v>
      </c>
      <c r="G73">
        <v>4.9399999999999999E-2</v>
      </c>
      <c r="H73">
        <v>0.17910000000000001</v>
      </c>
      <c r="I73">
        <v>1.3956999999999999</v>
      </c>
      <c r="J73">
        <v>1.4077999999999999</v>
      </c>
      <c r="K73">
        <v>1.415</v>
      </c>
      <c r="L73">
        <v>1.4093</v>
      </c>
      <c r="M73">
        <v>1.4240999999999999</v>
      </c>
      <c r="N73">
        <v>1.3876999999999999</v>
      </c>
      <c r="O73">
        <v>1.2504999999999999</v>
      </c>
      <c r="P73">
        <v>1.2408999999999999</v>
      </c>
    </row>
    <row r="74" spans="1:21" x14ac:dyDescent="0.2">
      <c r="A74">
        <v>1500</v>
      </c>
      <c r="B74">
        <v>1</v>
      </c>
      <c r="C74">
        <v>8.9999999999999993E-3</v>
      </c>
      <c r="D74">
        <v>5.7999999999999996E-3</v>
      </c>
      <c r="E74">
        <v>6.1000000000000004E-3</v>
      </c>
      <c r="F74">
        <v>1.01E-2</v>
      </c>
      <c r="G74">
        <v>9.1999999999999998E-3</v>
      </c>
      <c r="H74">
        <v>9.9000000000000008E-3</v>
      </c>
      <c r="I74">
        <v>7.9000000000000008E-3</v>
      </c>
      <c r="J74">
        <v>7.4999999999999997E-3</v>
      </c>
      <c r="K74">
        <v>5.5999999999999999E-3</v>
      </c>
      <c r="L74">
        <v>5.5999999999999999E-3</v>
      </c>
      <c r="M74">
        <v>5.3E-3</v>
      </c>
      <c r="N74">
        <v>5.4000000000000003E-3</v>
      </c>
      <c r="O74">
        <v>4.1999999999999997E-3</v>
      </c>
      <c r="P74">
        <v>4.7000000000000002E-3</v>
      </c>
    </row>
    <row r="75" spans="1:21" x14ac:dyDescent="0.2">
      <c r="A75">
        <v>1500</v>
      </c>
      <c r="B75">
        <v>2</v>
      </c>
      <c r="C75">
        <v>6.8999999999999999E-3</v>
      </c>
      <c r="D75">
        <v>5.3E-3</v>
      </c>
      <c r="E75">
        <v>6.4999999999999997E-3</v>
      </c>
      <c r="F75">
        <v>1.03E-2</v>
      </c>
      <c r="G75">
        <v>1.15E-2</v>
      </c>
      <c r="H75">
        <v>1.15E-2</v>
      </c>
      <c r="I75">
        <v>1.55E-2</v>
      </c>
      <c r="J75">
        <v>1.35E-2</v>
      </c>
      <c r="K75">
        <v>1.15E-2</v>
      </c>
      <c r="L75">
        <v>8.0000000000000002E-3</v>
      </c>
      <c r="M75">
        <v>1.2500000000000001E-2</v>
      </c>
      <c r="N75">
        <v>1.17E-2</v>
      </c>
      <c r="O75">
        <v>1.0800000000000001E-2</v>
      </c>
      <c r="P75">
        <v>1.0800000000000001E-2</v>
      </c>
    </row>
    <row r="76" spans="1:21" x14ac:dyDescent="0.2">
      <c r="A76">
        <v>1500</v>
      </c>
      <c r="B76">
        <v>3</v>
      </c>
      <c r="C76">
        <v>9.4000000000000004E-3</v>
      </c>
      <c r="D76">
        <v>2.86E-2</v>
      </c>
      <c r="E76">
        <v>2.9499999999999998E-2</v>
      </c>
      <c r="F76">
        <v>2.2100000000000002E-2</v>
      </c>
      <c r="G76">
        <v>2.2599999999999999E-2</v>
      </c>
      <c r="H76">
        <v>2.1499999999999998E-2</v>
      </c>
      <c r="I76">
        <v>1.3899999999999999E-2</v>
      </c>
      <c r="J76">
        <v>1.4999999999999999E-2</v>
      </c>
      <c r="K76">
        <v>1.14E-2</v>
      </c>
      <c r="L76">
        <v>8.0000000000000002E-3</v>
      </c>
      <c r="M76">
        <v>5.8999999999999999E-3</v>
      </c>
      <c r="N76">
        <v>5.4999999999999997E-3</v>
      </c>
      <c r="O76">
        <v>5.7000000000000002E-3</v>
      </c>
      <c r="P76">
        <v>6.8999999999999999E-3</v>
      </c>
    </row>
    <row r="80" spans="1:21" x14ac:dyDescent="0.2">
      <c r="R80" t="s">
        <v>50</v>
      </c>
      <c r="S80" s="13">
        <v>70000000</v>
      </c>
      <c r="T80" t="s">
        <v>51</v>
      </c>
    </row>
    <row r="81" spans="18:23" x14ac:dyDescent="0.2">
      <c r="R81" t="s">
        <v>53</v>
      </c>
      <c r="U81" s="12" t="s">
        <v>52</v>
      </c>
    </row>
    <row r="82" spans="18:23" x14ac:dyDescent="0.2">
      <c r="R82" t="s">
        <v>55</v>
      </c>
      <c r="T82">
        <v>3</v>
      </c>
      <c r="U82" s="12" t="s">
        <v>54</v>
      </c>
    </row>
    <row r="83" spans="18:23" x14ac:dyDescent="0.2">
      <c r="R83" t="s">
        <v>56</v>
      </c>
      <c r="T83">
        <v>10</v>
      </c>
      <c r="U83" s="12" t="s">
        <v>54</v>
      </c>
    </row>
    <row r="85" spans="18:23" x14ac:dyDescent="0.2">
      <c r="U85" t="s">
        <v>46</v>
      </c>
    </row>
    <row r="86" spans="18:23" x14ac:dyDescent="0.2">
      <c r="T86">
        <v>0</v>
      </c>
      <c r="U86">
        <v>47.12</v>
      </c>
      <c r="V86" s="3">
        <v>1274</v>
      </c>
      <c r="W86">
        <v>532.13</v>
      </c>
    </row>
    <row r="87" spans="18:23" x14ac:dyDescent="0.2">
      <c r="T87">
        <v>1</v>
      </c>
      <c r="U87">
        <v>71.633333333333326</v>
      </c>
      <c r="V87">
        <v>47.12</v>
      </c>
      <c r="W87">
        <v>47.12</v>
      </c>
    </row>
    <row r="88" spans="18:23" x14ac:dyDescent="0.2">
      <c r="T88">
        <v>10</v>
      </c>
      <c r="U88">
        <v>22.7</v>
      </c>
      <c r="V88">
        <v>22.7</v>
      </c>
      <c r="W88" s="3"/>
    </row>
    <row r="89" spans="18:23" x14ac:dyDescent="0.2">
      <c r="T89">
        <v>50</v>
      </c>
      <c r="U89">
        <v>19.72</v>
      </c>
      <c r="V89">
        <v>19.72</v>
      </c>
      <c r="W89">
        <v>19.72</v>
      </c>
    </row>
    <row r="90" spans="18:23" x14ac:dyDescent="0.2">
      <c r="T90">
        <v>100</v>
      </c>
      <c r="U90">
        <v>19.72</v>
      </c>
      <c r="V90">
        <v>19.72</v>
      </c>
      <c r="W90">
        <v>19.72</v>
      </c>
    </row>
    <row r="91" spans="18:23" x14ac:dyDescent="0.2">
      <c r="T91">
        <v>250</v>
      </c>
      <c r="U91">
        <v>27.82</v>
      </c>
      <c r="V91">
        <v>47.12</v>
      </c>
      <c r="W91">
        <v>27.82</v>
      </c>
    </row>
    <row r="92" spans="18:23" x14ac:dyDescent="0.2">
      <c r="T92">
        <v>500</v>
      </c>
      <c r="U92">
        <v>47.12</v>
      </c>
      <c r="V92">
        <v>47.12</v>
      </c>
      <c r="W92">
        <v>27.82</v>
      </c>
    </row>
    <row r="93" spans="18:23" x14ac:dyDescent="0.2">
      <c r="T93">
        <v>1500</v>
      </c>
      <c r="U93" s="3">
        <v>1274</v>
      </c>
      <c r="V93" s="3">
        <v>1274</v>
      </c>
      <c r="W93" s="3">
        <v>1274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81D55-10D3-4CC2-973E-5CA87B9C03F1}">
  <dimension ref="A1"/>
  <sheetViews>
    <sheetView workbookViewId="0">
      <selection activeCell="B2" sqref="B2"/>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C78C-B294-426E-B3A4-48FC42510B56}">
  <dimension ref="A1:Y15"/>
  <sheetViews>
    <sheetView workbookViewId="0">
      <selection activeCell="H26" sqref="H26"/>
    </sheetView>
  </sheetViews>
  <sheetFormatPr baseColWidth="10" defaultColWidth="8.83203125" defaultRowHeight="15" x14ac:dyDescent="0.2"/>
  <sheetData>
    <row r="1" spans="1:25" x14ac:dyDescent="0.2">
      <c r="A1" s="9" t="s">
        <v>48</v>
      </c>
      <c r="B1">
        <v>0</v>
      </c>
      <c r="C1">
        <v>0</v>
      </c>
      <c r="D1" s="8">
        <v>0</v>
      </c>
      <c r="E1">
        <v>1</v>
      </c>
      <c r="F1">
        <v>1</v>
      </c>
      <c r="G1">
        <v>1</v>
      </c>
      <c r="H1">
        <v>10</v>
      </c>
      <c r="I1">
        <v>10</v>
      </c>
      <c r="J1">
        <v>10</v>
      </c>
      <c r="K1">
        <v>50</v>
      </c>
      <c r="L1">
        <v>50</v>
      </c>
      <c r="M1">
        <v>50</v>
      </c>
      <c r="N1">
        <v>100</v>
      </c>
      <c r="O1">
        <v>100</v>
      </c>
      <c r="P1">
        <v>100</v>
      </c>
      <c r="Q1">
        <v>250</v>
      </c>
      <c r="R1">
        <v>250</v>
      </c>
      <c r="S1">
        <v>250</v>
      </c>
      <c r="T1">
        <v>500</v>
      </c>
      <c r="U1">
        <v>500</v>
      </c>
      <c r="V1">
        <v>500</v>
      </c>
      <c r="W1">
        <v>1500</v>
      </c>
      <c r="X1">
        <v>1500</v>
      </c>
      <c r="Y1">
        <v>1500</v>
      </c>
    </row>
    <row r="2" spans="1:25" x14ac:dyDescent="0.2">
      <c r="A2" s="9">
        <v>0</v>
      </c>
      <c r="B2">
        <v>4.4999999999999997E-3</v>
      </c>
      <c r="C2">
        <v>4.3E-3</v>
      </c>
      <c r="D2" s="8">
        <v>3.8999999999999998E-3</v>
      </c>
      <c r="E2">
        <v>4.4999999999999997E-3</v>
      </c>
      <c r="F2">
        <v>3.8999999999999998E-3</v>
      </c>
      <c r="G2">
        <v>3.5000000000000001E-3</v>
      </c>
      <c r="H2">
        <v>4.8999999999999998E-3</v>
      </c>
      <c r="I2">
        <v>4.4999999999999997E-3</v>
      </c>
      <c r="J2">
        <v>4.0000000000000001E-3</v>
      </c>
      <c r="K2">
        <v>4.5999999999999999E-3</v>
      </c>
      <c r="L2">
        <v>4.3E-3</v>
      </c>
      <c r="M2">
        <v>4.4999999999999997E-3</v>
      </c>
      <c r="N2">
        <v>4.4999999999999997E-3</v>
      </c>
      <c r="O2">
        <v>5.4000000000000003E-3</v>
      </c>
      <c r="P2">
        <v>4.4000000000000003E-3</v>
      </c>
      <c r="Q2">
        <v>4.0000000000000001E-3</v>
      </c>
      <c r="R2">
        <v>4.4999999999999997E-3</v>
      </c>
      <c r="S2">
        <v>4.3E-3</v>
      </c>
      <c r="T2">
        <v>5.0000000000000001E-3</v>
      </c>
      <c r="U2">
        <v>4.4000000000000003E-3</v>
      </c>
      <c r="V2">
        <v>4.3E-3</v>
      </c>
      <c r="W2">
        <v>8.9999999999999993E-3</v>
      </c>
      <c r="X2">
        <v>6.8999999999999999E-3</v>
      </c>
      <c r="Y2">
        <v>9.4000000000000004E-3</v>
      </c>
    </row>
    <row r="3" spans="1:25" x14ac:dyDescent="0.2">
      <c r="A3" s="9">
        <v>2.5500000000000016</v>
      </c>
      <c r="B3">
        <v>6.3E-3</v>
      </c>
      <c r="C3">
        <v>6.1999999999999998E-3</v>
      </c>
      <c r="D3" s="8">
        <v>5.5999999999999999E-3</v>
      </c>
      <c r="E3">
        <v>6.7000000000000002E-3</v>
      </c>
      <c r="F3">
        <v>6.7000000000000002E-3</v>
      </c>
      <c r="G3">
        <v>5.4999999999999997E-3</v>
      </c>
      <c r="H3">
        <v>6.4000000000000003E-3</v>
      </c>
      <c r="I3">
        <v>6.3E-3</v>
      </c>
      <c r="J3">
        <v>8.0999999999999996E-3</v>
      </c>
      <c r="K3">
        <v>6.4000000000000003E-3</v>
      </c>
      <c r="L3">
        <v>7.1000000000000004E-3</v>
      </c>
      <c r="M3">
        <v>7.1999999999999998E-3</v>
      </c>
      <c r="N3">
        <v>6.3E-3</v>
      </c>
      <c r="O3">
        <v>6.3E-3</v>
      </c>
      <c r="P3">
        <v>6.0000000000000001E-3</v>
      </c>
      <c r="Q3">
        <v>5.1000000000000004E-3</v>
      </c>
      <c r="R3">
        <v>4.7000000000000002E-3</v>
      </c>
      <c r="S3">
        <v>4.7999999999999996E-3</v>
      </c>
      <c r="T3">
        <v>4.7000000000000002E-3</v>
      </c>
      <c r="U3">
        <v>5.5999999999999999E-3</v>
      </c>
      <c r="V3">
        <v>5.1000000000000004E-3</v>
      </c>
      <c r="W3">
        <v>5.7999999999999996E-3</v>
      </c>
      <c r="X3">
        <v>5.3E-3</v>
      </c>
      <c r="Y3">
        <v>2.86E-2</v>
      </c>
    </row>
    <row r="4" spans="1:25" x14ac:dyDescent="0.2">
      <c r="A4" s="9">
        <v>5.5500000000000016</v>
      </c>
      <c r="B4">
        <v>7.4999999999999997E-3</v>
      </c>
      <c r="C4">
        <v>7.6E-3</v>
      </c>
      <c r="D4">
        <v>7.4000000000000003E-3</v>
      </c>
      <c r="E4">
        <v>9.1000000000000004E-3</v>
      </c>
      <c r="F4">
        <v>7.1999999999999998E-3</v>
      </c>
      <c r="G4">
        <v>6.7000000000000002E-3</v>
      </c>
      <c r="H4">
        <v>7.6E-3</v>
      </c>
      <c r="I4">
        <v>7.9000000000000008E-3</v>
      </c>
      <c r="J4">
        <v>8.6E-3</v>
      </c>
      <c r="K4">
        <v>9.1999999999999998E-3</v>
      </c>
      <c r="L4">
        <v>9.4000000000000004E-3</v>
      </c>
      <c r="M4">
        <v>9.7000000000000003E-3</v>
      </c>
      <c r="N4">
        <v>7.0000000000000001E-3</v>
      </c>
      <c r="O4">
        <v>7.7000000000000002E-3</v>
      </c>
      <c r="P4">
        <v>7.4999999999999997E-3</v>
      </c>
      <c r="Q4">
        <v>5.4999999999999997E-3</v>
      </c>
      <c r="R4">
        <v>6.1999999999999998E-3</v>
      </c>
      <c r="S4">
        <v>5.1000000000000004E-3</v>
      </c>
      <c r="T4">
        <v>4.7000000000000002E-3</v>
      </c>
      <c r="U4">
        <v>5.4999999999999997E-3</v>
      </c>
      <c r="V4">
        <v>5.1000000000000004E-3</v>
      </c>
      <c r="W4">
        <v>6.1000000000000004E-3</v>
      </c>
      <c r="X4">
        <v>6.4999999999999997E-3</v>
      </c>
      <c r="Y4">
        <v>2.9499999999999998E-2</v>
      </c>
    </row>
    <row r="5" spans="1:25" x14ac:dyDescent="0.2">
      <c r="A5" s="9">
        <v>19.716666666666669</v>
      </c>
      <c r="B5">
        <v>1.0200000000000001E-2</v>
      </c>
      <c r="C5">
        <v>1.04E-2</v>
      </c>
      <c r="D5">
        <v>1.0200000000000001E-2</v>
      </c>
      <c r="E5">
        <v>1.37E-2</v>
      </c>
      <c r="F5">
        <v>1.09E-2</v>
      </c>
      <c r="G5">
        <v>1.23E-2</v>
      </c>
      <c r="H5">
        <v>9.8100000000000007E-2</v>
      </c>
      <c r="I5">
        <v>6.1400000000000003E-2</v>
      </c>
      <c r="J5">
        <v>1.35E-2</v>
      </c>
      <c r="K5">
        <v>0.24060000000000001</v>
      </c>
      <c r="L5">
        <v>0.2112</v>
      </c>
      <c r="M5">
        <v>0.21510000000000001</v>
      </c>
      <c r="N5">
        <v>0.19989999999999999</v>
      </c>
      <c r="O5">
        <v>0.2339</v>
      </c>
      <c r="P5">
        <v>0.1898</v>
      </c>
      <c r="Q5">
        <v>3.2399999999999998E-2</v>
      </c>
      <c r="R5">
        <v>2.3199999999999998E-2</v>
      </c>
      <c r="S5">
        <v>2.76E-2</v>
      </c>
      <c r="T5">
        <v>1.52E-2</v>
      </c>
      <c r="U5">
        <v>1.3299999999999999E-2</v>
      </c>
      <c r="V5">
        <v>2.5399999999999999E-2</v>
      </c>
      <c r="W5">
        <v>1.01E-2</v>
      </c>
      <c r="X5">
        <v>1.03E-2</v>
      </c>
      <c r="Y5">
        <v>2.2100000000000002E-2</v>
      </c>
    </row>
    <row r="6" spans="1:25" x14ac:dyDescent="0.2">
      <c r="A6" s="9">
        <v>22.7</v>
      </c>
      <c r="B6">
        <v>1.38E-2</v>
      </c>
      <c r="C6">
        <v>1.3899999999999999E-2</v>
      </c>
      <c r="D6">
        <v>1.2999999999999999E-2</v>
      </c>
      <c r="E6">
        <v>1.38E-2</v>
      </c>
      <c r="F6">
        <v>1.4200000000000001E-2</v>
      </c>
      <c r="G6">
        <v>1.52E-2</v>
      </c>
      <c r="H6">
        <v>0.22570000000000001</v>
      </c>
      <c r="I6">
        <v>0.13270000000000001</v>
      </c>
      <c r="J6">
        <v>1.43E-2</v>
      </c>
      <c r="K6">
        <v>0.50060000000000004</v>
      </c>
      <c r="L6">
        <v>0.4511</v>
      </c>
      <c r="M6">
        <v>0.45989999999999998</v>
      </c>
      <c r="N6">
        <v>0.45100000000000001</v>
      </c>
      <c r="O6">
        <v>0.51839999999999997</v>
      </c>
      <c r="P6">
        <v>0.41320000000000001</v>
      </c>
      <c r="Q6">
        <v>6.5500000000000003E-2</v>
      </c>
      <c r="R6">
        <v>2.93E-2</v>
      </c>
      <c r="S6">
        <v>5.0099999999999999E-2</v>
      </c>
      <c r="T6">
        <v>2.4400000000000002E-2</v>
      </c>
      <c r="U6">
        <v>2.0799999999999999E-2</v>
      </c>
      <c r="V6">
        <v>4.9399999999999999E-2</v>
      </c>
      <c r="W6">
        <v>9.1999999999999998E-3</v>
      </c>
      <c r="X6">
        <v>1.15E-2</v>
      </c>
      <c r="Y6">
        <v>2.2599999999999999E-2</v>
      </c>
    </row>
    <row r="7" spans="1:25" x14ac:dyDescent="0.2">
      <c r="A7" s="9">
        <v>27.816666666666666</v>
      </c>
      <c r="B7">
        <v>1.5599999999999999E-2</v>
      </c>
      <c r="C7">
        <v>1.47E-2</v>
      </c>
      <c r="D7">
        <v>1.43E-2</v>
      </c>
      <c r="E7">
        <v>1.5900000000000001E-2</v>
      </c>
      <c r="F7">
        <v>1.7899999999999999E-2</v>
      </c>
      <c r="G7">
        <v>2.12E-2</v>
      </c>
      <c r="H7">
        <v>0.65500000000000003</v>
      </c>
      <c r="I7">
        <v>0.4723</v>
      </c>
      <c r="J7">
        <v>1.6E-2</v>
      </c>
      <c r="K7">
        <v>0.97470000000000001</v>
      </c>
      <c r="L7">
        <v>0.95099999999999996</v>
      </c>
      <c r="M7">
        <v>0.93159999999999998</v>
      </c>
      <c r="N7">
        <v>0.96020000000000005</v>
      </c>
      <c r="O7">
        <v>1.0604</v>
      </c>
      <c r="P7">
        <v>0.90949999999999998</v>
      </c>
      <c r="Q7">
        <v>0.24099999999999999</v>
      </c>
      <c r="R7">
        <v>3.8899999999999997E-2</v>
      </c>
      <c r="S7">
        <v>0.17599999999999999</v>
      </c>
      <c r="T7">
        <v>3.04E-2</v>
      </c>
      <c r="U7">
        <v>3.39E-2</v>
      </c>
      <c r="V7">
        <v>0.17910000000000001</v>
      </c>
      <c r="W7">
        <v>9.9000000000000008E-3</v>
      </c>
      <c r="X7">
        <v>1.15E-2</v>
      </c>
      <c r="Y7">
        <v>2.1499999999999998E-2</v>
      </c>
    </row>
    <row r="8" spans="1:25" x14ac:dyDescent="0.2">
      <c r="A8" s="9">
        <v>47.116666666666667</v>
      </c>
      <c r="B8">
        <v>0.49590000000000001</v>
      </c>
      <c r="C8">
        <v>1.49E-2</v>
      </c>
      <c r="D8">
        <v>1.5599999999999999E-2</v>
      </c>
      <c r="E8">
        <v>1.7500000000000002E-2</v>
      </c>
      <c r="F8">
        <v>0.47360000000000002</v>
      </c>
      <c r="G8">
        <v>0.12640000000000001</v>
      </c>
      <c r="H8">
        <v>1.3536999999999999</v>
      </c>
      <c r="I8">
        <v>1.4165000000000001</v>
      </c>
      <c r="J8">
        <v>1.6E-2</v>
      </c>
      <c r="K8">
        <v>1.3412999999999999</v>
      </c>
      <c r="L8">
        <v>1.3652</v>
      </c>
      <c r="M8">
        <v>1.3453999999999999</v>
      </c>
      <c r="N8">
        <v>1.3706</v>
      </c>
      <c r="O8">
        <v>1.3863000000000001</v>
      </c>
      <c r="P8">
        <v>1.3516999999999999</v>
      </c>
      <c r="Q8">
        <v>1.4238</v>
      </c>
      <c r="R8">
        <v>1.1778999999999999</v>
      </c>
      <c r="S8">
        <v>1.3853</v>
      </c>
      <c r="T8">
        <v>1.1254999999999999</v>
      </c>
      <c r="U8">
        <v>1.2143999999999999</v>
      </c>
      <c r="V8">
        <v>1.3956999999999999</v>
      </c>
      <c r="W8">
        <v>7.9000000000000008E-3</v>
      </c>
      <c r="X8">
        <v>1.55E-2</v>
      </c>
      <c r="Y8">
        <v>1.3899999999999999E-2</v>
      </c>
    </row>
    <row r="9" spans="1:25" x14ac:dyDescent="0.2">
      <c r="A9" s="9">
        <v>53.183333333333337</v>
      </c>
      <c r="B9">
        <v>1.0750999999999999</v>
      </c>
      <c r="C9">
        <v>1.7000000000000001E-2</v>
      </c>
      <c r="D9">
        <v>1.7899999999999999E-2</v>
      </c>
      <c r="E9">
        <v>2.1000000000000001E-2</v>
      </c>
      <c r="F9">
        <v>1.0661</v>
      </c>
      <c r="G9">
        <v>0.46089999999999998</v>
      </c>
      <c r="H9">
        <v>1.355</v>
      </c>
      <c r="I9">
        <v>1.4276</v>
      </c>
      <c r="J9">
        <v>1.89E-2</v>
      </c>
      <c r="K9">
        <v>1.3488</v>
      </c>
      <c r="L9">
        <v>1.3666</v>
      </c>
      <c r="M9">
        <v>1.3512999999999999</v>
      </c>
      <c r="N9">
        <v>1.3753</v>
      </c>
      <c r="O9">
        <v>1.3935999999999999</v>
      </c>
      <c r="P9">
        <v>1.3608</v>
      </c>
      <c r="Q9">
        <v>1.4357</v>
      </c>
      <c r="R9">
        <v>1.3236000000000001</v>
      </c>
      <c r="S9">
        <v>1.3974</v>
      </c>
      <c r="T9">
        <v>1.3527</v>
      </c>
      <c r="U9">
        <v>1.3843000000000001</v>
      </c>
      <c r="V9">
        <v>1.4077999999999999</v>
      </c>
      <c r="W9">
        <v>7.4999999999999997E-3</v>
      </c>
      <c r="X9">
        <v>1.35E-2</v>
      </c>
      <c r="Y9">
        <v>1.4999999999999999E-2</v>
      </c>
    </row>
    <row r="10" spans="1:25" x14ac:dyDescent="0.2">
      <c r="A10" s="9">
        <v>71.633333333333326</v>
      </c>
      <c r="B10">
        <v>1.3512</v>
      </c>
      <c r="C10">
        <v>1.7600000000000001E-2</v>
      </c>
      <c r="D10">
        <v>1.8800000000000001E-2</v>
      </c>
      <c r="E10">
        <v>0.26840000000000003</v>
      </c>
      <c r="F10">
        <v>1.3754</v>
      </c>
      <c r="G10">
        <v>1.4345000000000001</v>
      </c>
      <c r="H10">
        <v>1.3656999999999999</v>
      </c>
      <c r="I10">
        <v>1.4374</v>
      </c>
      <c r="J10">
        <v>1.7600000000000001E-2</v>
      </c>
      <c r="K10">
        <v>1.3523000000000001</v>
      </c>
      <c r="L10">
        <v>1.3746</v>
      </c>
      <c r="M10">
        <v>1.347</v>
      </c>
      <c r="N10">
        <v>1.3802000000000001</v>
      </c>
      <c r="O10">
        <v>1.4016999999999999</v>
      </c>
      <c r="P10">
        <v>1.3585</v>
      </c>
      <c r="Q10">
        <v>1.4581999999999999</v>
      </c>
      <c r="R10">
        <v>1.3614999999999999</v>
      </c>
      <c r="S10">
        <v>1.4052</v>
      </c>
      <c r="T10">
        <v>1.3776999999999999</v>
      </c>
      <c r="U10">
        <v>1.4041999999999999</v>
      </c>
      <c r="V10">
        <v>1.415</v>
      </c>
      <c r="W10">
        <v>5.5999999999999999E-3</v>
      </c>
      <c r="X10">
        <v>1.15E-2</v>
      </c>
      <c r="Y10">
        <v>1.14E-2</v>
      </c>
    </row>
    <row r="11" spans="1:25" x14ac:dyDescent="0.2">
      <c r="A11" s="9">
        <v>78.95</v>
      </c>
      <c r="B11">
        <v>1.3640000000000001</v>
      </c>
      <c r="C11">
        <v>1.8800000000000001E-2</v>
      </c>
      <c r="D11">
        <v>2.0500000000000001E-2</v>
      </c>
      <c r="E11">
        <v>0.9698</v>
      </c>
      <c r="F11">
        <v>1.3861000000000001</v>
      </c>
      <c r="G11">
        <v>1.4536</v>
      </c>
      <c r="H11">
        <v>1.3607</v>
      </c>
      <c r="I11">
        <v>1.4488000000000001</v>
      </c>
      <c r="J11">
        <v>0.02</v>
      </c>
      <c r="K11">
        <v>1.3451</v>
      </c>
      <c r="L11">
        <v>1.375</v>
      </c>
      <c r="M11">
        <v>1.3516999999999999</v>
      </c>
      <c r="N11">
        <v>1.3851</v>
      </c>
      <c r="O11">
        <v>1.3998999999999999</v>
      </c>
      <c r="P11">
        <v>1.3649</v>
      </c>
      <c r="Q11">
        <v>1.4520999999999999</v>
      </c>
      <c r="R11">
        <v>1.3612</v>
      </c>
      <c r="S11">
        <v>1.4028</v>
      </c>
      <c r="T11">
        <v>1.3829</v>
      </c>
      <c r="U11">
        <v>1.4097999999999999</v>
      </c>
      <c r="V11">
        <v>1.4093</v>
      </c>
      <c r="W11">
        <v>5.5999999999999999E-3</v>
      </c>
      <c r="X11">
        <v>8.0000000000000002E-3</v>
      </c>
      <c r="Y11">
        <v>8.0000000000000002E-3</v>
      </c>
    </row>
    <row r="12" spans="1:25" x14ac:dyDescent="0.2">
      <c r="A12" s="9">
        <v>99.65</v>
      </c>
      <c r="B12">
        <v>1.3672</v>
      </c>
      <c r="C12">
        <v>1.8599999999999998E-2</v>
      </c>
      <c r="D12">
        <v>2.1299999999999999E-2</v>
      </c>
      <c r="E12">
        <v>1.4008</v>
      </c>
      <c r="F12">
        <v>1.389</v>
      </c>
      <c r="G12">
        <v>1.4850000000000001</v>
      </c>
      <c r="H12">
        <v>1.3633</v>
      </c>
      <c r="I12">
        <v>1.4573</v>
      </c>
      <c r="J12">
        <v>1.95E-2</v>
      </c>
      <c r="K12">
        <v>1.343</v>
      </c>
      <c r="L12">
        <v>1.3725000000000001</v>
      </c>
      <c r="M12">
        <v>1.3466</v>
      </c>
      <c r="N12">
        <v>1.3753</v>
      </c>
      <c r="O12">
        <v>1.4043000000000001</v>
      </c>
      <c r="P12">
        <v>1.3597999999999999</v>
      </c>
      <c r="Q12">
        <v>1.4616</v>
      </c>
      <c r="R12">
        <v>1.3653</v>
      </c>
      <c r="S12">
        <v>1.3956</v>
      </c>
      <c r="T12">
        <v>1.3824000000000001</v>
      </c>
      <c r="U12">
        <v>1.4159999999999999</v>
      </c>
      <c r="V12">
        <v>1.4240999999999999</v>
      </c>
      <c r="W12">
        <v>5.3E-3</v>
      </c>
      <c r="X12">
        <v>1.2500000000000001E-2</v>
      </c>
      <c r="Y12">
        <v>5.8999999999999999E-3</v>
      </c>
    </row>
    <row r="13" spans="1:25" x14ac:dyDescent="0.2">
      <c r="A13" s="9">
        <v>148.44999999999999</v>
      </c>
      <c r="B13">
        <v>1.3615999999999999</v>
      </c>
      <c r="C13">
        <v>1.8800000000000001E-2</v>
      </c>
      <c r="D13">
        <v>2.3199999999999998E-2</v>
      </c>
      <c r="E13">
        <v>1.4174</v>
      </c>
      <c r="F13">
        <v>1.3877999999999999</v>
      </c>
      <c r="G13">
        <v>1.5041</v>
      </c>
      <c r="H13">
        <v>1.2847</v>
      </c>
      <c r="I13">
        <v>1.4260999999999999</v>
      </c>
      <c r="J13">
        <v>2.0500000000000001E-2</v>
      </c>
      <c r="K13">
        <v>1.2787999999999999</v>
      </c>
      <c r="L13">
        <v>1.2914000000000001</v>
      </c>
      <c r="M13">
        <v>1.2838000000000001</v>
      </c>
      <c r="N13">
        <v>1.3156000000000001</v>
      </c>
      <c r="O13">
        <v>1.3307</v>
      </c>
      <c r="P13">
        <v>1.2771999999999999</v>
      </c>
      <c r="Q13">
        <v>1.4443999999999999</v>
      </c>
      <c r="R13">
        <v>1.3104</v>
      </c>
      <c r="S13">
        <v>1.3642000000000001</v>
      </c>
      <c r="T13">
        <v>1.3856999999999999</v>
      </c>
      <c r="U13">
        <v>1.3755999999999999</v>
      </c>
      <c r="V13">
        <v>1.3876999999999999</v>
      </c>
      <c r="W13">
        <v>5.4000000000000003E-3</v>
      </c>
      <c r="X13">
        <v>1.17E-2</v>
      </c>
      <c r="Y13">
        <v>5.4999999999999997E-3</v>
      </c>
    </row>
    <row r="14" spans="1:25" x14ac:dyDescent="0.2">
      <c r="A14" s="9">
        <v>239.45</v>
      </c>
      <c r="B14">
        <v>1.3031999999999999</v>
      </c>
      <c r="C14">
        <v>2.1100000000000001E-2</v>
      </c>
      <c r="D14">
        <v>2.5399999999999999E-2</v>
      </c>
      <c r="E14">
        <v>1.2543</v>
      </c>
      <c r="F14">
        <v>1.2343</v>
      </c>
      <c r="G14">
        <v>1.3542000000000001</v>
      </c>
      <c r="H14">
        <v>1.1459999999999999</v>
      </c>
      <c r="I14">
        <v>1.3327</v>
      </c>
      <c r="J14">
        <v>2.1999999999999999E-2</v>
      </c>
      <c r="K14">
        <v>1.1113999999999999</v>
      </c>
      <c r="L14">
        <v>1.1609</v>
      </c>
      <c r="M14">
        <v>1.1596</v>
      </c>
      <c r="N14">
        <v>1.1837</v>
      </c>
      <c r="O14">
        <v>1.1620999999999999</v>
      </c>
      <c r="P14">
        <v>1.1234</v>
      </c>
      <c r="Q14">
        <v>1.3188</v>
      </c>
      <c r="R14">
        <v>1.1617</v>
      </c>
      <c r="S14">
        <v>1.2250000000000001</v>
      </c>
      <c r="T14">
        <v>1.2202</v>
      </c>
      <c r="U14">
        <v>1.2228000000000001</v>
      </c>
      <c r="V14">
        <v>1.2504999999999999</v>
      </c>
      <c r="W14">
        <v>4.1999999999999997E-3</v>
      </c>
      <c r="X14">
        <v>1.0800000000000001E-2</v>
      </c>
      <c r="Y14">
        <v>5.7000000000000002E-3</v>
      </c>
    </row>
    <row r="15" spans="1:25" x14ac:dyDescent="0.2">
      <c r="A15" s="9">
        <v>317.54999999999995</v>
      </c>
      <c r="B15">
        <v>1.2754000000000001</v>
      </c>
      <c r="C15">
        <v>2.23E-2</v>
      </c>
      <c r="D15">
        <v>2.5999999999999999E-2</v>
      </c>
      <c r="E15">
        <v>1.1715</v>
      </c>
      <c r="F15">
        <v>1.2096</v>
      </c>
      <c r="G15">
        <v>1.3461000000000001</v>
      </c>
      <c r="H15">
        <v>1.1480999999999999</v>
      </c>
      <c r="I15">
        <v>1.3196000000000001</v>
      </c>
      <c r="J15">
        <v>2.1600000000000001E-2</v>
      </c>
      <c r="K15">
        <v>1.0640000000000001</v>
      </c>
      <c r="L15">
        <v>1.1395999999999999</v>
      </c>
      <c r="M15">
        <v>1.1654</v>
      </c>
      <c r="N15">
        <v>1.1819999999999999</v>
      </c>
      <c r="O15">
        <v>1.1093</v>
      </c>
      <c r="P15">
        <v>1.0963000000000001</v>
      </c>
      <c r="Q15">
        <v>1.2939000000000001</v>
      </c>
      <c r="R15">
        <v>1.105</v>
      </c>
      <c r="S15">
        <v>1.2339</v>
      </c>
      <c r="T15">
        <v>1.1435999999999999</v>
      </c>
      <c r="U15">
        <v>1.2030000000000001</v>
      </c>
      <c r="V15">
        <v>1.2408999999999999</v>
      </c>
      <c r="W15">
        <v>4.7000000000000002E-3</v>
      </c>
      <c r="X15">
        <v>1.0800000000000001E-2</v>
      </c>
      <c r="Y15">
        <v>6.8999999999999999E-3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1E187-07B8-44E8-B8B8-1A24DA6AE907}">
  <dimension ref="A1:P15"/>
  <sheetViews>
    <sheetView workbookViewId="0">
      <selection activeCell="F15" sqref="F15"/>
    </sheetView>
  </sheetViews>
  <sheetFormatPr baseColWidth="10" defaultColWidth="8.83203125" defaultRowHeight="15" x14ac:dyDescent="0.2"/>
  <sheetData>
    <row r="1" spans="1:16" x14ac:dyDescent="0.2">
      <c r="A1" s="9" t="s">
        <v>48</v>
      </c>
      <c r="B1">
        <v>0</v>
      </c>
      <c r="C1">
        <v>0</v>
      </c>
      <c r="D1" s="8">
        <v>0</v>
      </c>
      <c r="E1">
        <v>1</v>
      </c>
      <c r="F1">
        <v>1</v>
      </c>
      <c r="G1">
        <v>1</v>
      </c>
      <c r="H1">
        <v>50</v>
      </c>
      <c r="I1">
        <v>50</v>
      </c>
      <c r="J1">
        <v>50</v>
      </c>
      <c r="K1">
        <v>500</v>
      </c>
      <c r="L1">
        <v>500</v>
      </c>
      <c r="M1">
        <v>500</v>
      </c>
      <c r="N1">
        <v>1500</v>
      </c>
      <c r="O1">
        <v>1500</v>
      </c>
      <c r="P1">
        <v>1500</v>
      </c>
    </row>
    <row r="2" spans="1:16" x14ac:dyDescent="0.2">
      <c r="A2" s="9">
        <v>0</v>
      </c>
      <c r="B2">
        <v>4.4999999999999997E-3</v>
      </c>
      <c r="C2">
        <v>4.3E-3</v>
      </c>
      <c r="D2" s="8">
        <v>3.8999999999999998E-3</v>
      </c>
      <c r="E2">
        <v>4.4999999999999997E-3</v>
      </c>
      <c r="F2">
        <v>3.8999999999999998E-3</v>
      </c>
      <c r="G2">
        <v>3.5000000000000001E-3</v>
      </c>
      <c r="H2">
        <v>4.5999999999999999E-3</v>
      </c>
      <c r="I2">
        <v>4.3E-3</v>
      </c>
      <c r="J2">
        <v>4.4999999999999997E-3</v>
      </c>
      <c r="K2">
        <v>5.0000000000000001E-3</v>
      </c>
      <c r="L2">
        <v>4.4000000000000003E-3</v>
      </c>
      <c r="M2">
        <v>4.3E-3</v>
      </c>
      <c r="N2">
        <v>8.9999999999999993E-3</v>
      </c>
      <c r="O2">
        <v>6.8999999999999999E-3</v>
      </c>
      <c r="P2">
        <v>9.4000000000000004E-3</v>
      </c>
    </row>
    <row r="3" spans="1:16" x14ac:dyDescent="0.2">
      <c r="A3" s="9">
        <v>2.5500000000000016</v>
      </c>
      <c r="B3">
        <v>6.3E-3</v>
      </c>
      <c r="C3">
        <v>6.1999999999999998E-3</v>
      </c>
      <c r="D3" s="8">
        <v>5.5999999999999999E-3</v>
      </c>
      <c r="E3">
        <v>6.7000000000000002E-3</v>
      </c>
      <c r="F3">
        <v>6.7000000000000002E-3</v>
      </c>
      <c r="G3">
        <v>5.4999999999999997E-3</v>
      </c>
      <c r="H3">
        <v>6.4000000000000003E-3</v>
      </c>
      <c r="I3">
        <v>7.1000000000000004E-3</v>
      </c>
      <c r="J3">
        <v>7.1999999999999998E-3</v>
      </c>
      <c r="K3">
        <v>4.7000000000000002E-3</v>
      </c>
      <c r="L3">
        <v>5.5999999999999999E-3</v>
      </c>
      <c r="M3">
        <v>5.1000000000000004E-3</v>
      </c>
      <c r="N3">
        <v>5.7999999999999996E-3</v>
      </c>
      <c r="O3">
        <v>5.3E-3</v>
      </c>
      <c r="P3">
        <v>2.86E-2</v>
      </c>
    </row>
    <row r="4" spans="1:16" x14ac:dyDescent="0.2">
      <c r="A4" s="9">
        <v>5.5500000000000016</v>
      </c>
      <c r="B4">
        <v>7.4999999999999997E-3</v>
      </c>
      <c r="C4">
        <v>7.6E-3</v>
      </c>
      <c r="D4">
        <v>7.4000000000000003E-3</v>
      </c>
      <c r="E4">
        <v>9.1000000000000004E-3</v>
      </c>
      <c r="F4">
        <v>7.1999999999999998E-3</v>
      </c>
      <c r="G4">
        <v>6.7000000000000002E-3</v>
      </c>
      <c r="H4">
        <v>9.1999999999999998E-3</v>
      </c>
      <c r="I4">
        <v>9.4000000000000004E-3</v>
      </c>
      <c r="J4">
        <v>9.7000000000000003E-3</v>
      </c>
      <c r="K4">
        <v>4.7000000000000002E-3</v>
      </c>
      <c r="L4">
        <v>5.4999999999999997E-3</v>
      </c>
      <c r="M4">
        <v>5.1000000000000004E-3</v>
      </c>
      <c r="N4">
        <v>6.1000000000000004E-3</v>
      </c>
      <c r="O4">
        <v>6.4999999999999997E-3</v>
      </c>
      <c r="P4">
        <v>2.9499999999999998E-2</v>
      </c>
    </row>
    <row r="5" spans="1:16" x14ac:dyDescent="0.2">
      <c r="A5" s="9">
        <v>19.716666666666669</v>
      </c>
      <c r="B5">
        <v>1.0200000000000001E-2</v>
      </c>
      <c r="C5">
        <v>1.04E-2</v>
      </c>
      <c r="D5">
        <v>1.0200000000000001E-2</v>
      </c>
      <c r="E5">
        <v>1.37E-2</v>
      </c>
      <c r="F5">
        <v>1.09E-2</v>
      </c>
      <c r="G5">
        <v>1.23E-2</v>
      </c>
      <c r="H5">
        <v>0.24060000000000001</v>
      </c>
      <c r="I5">
        <v>0.2112</v>
      </c>
      <c r="J5">
        <v>0.21510000000000001</v>
      </c>
      <c r="K5">
        <v>1.52E-2</v>
      </c>
      <c r="L5">
        <v>1.3299999999999999E-2</v>
      </c>
      <c r="M5">
        <v>2.5399999999999999E-2</v>
      </c>
      <c r="N5">
        <v>1.01E-2</v>
      </c>
      <c r="O5">
        <v>1.03E-2</v>
      </c>
      <c r="P5">
        <v>2.2100000000000002E-2</v>
      </c>
    </row>
    <row r="6" spans="1:16" x14ac:dyDescent="0.2">
      <c r="A6" s="9">
        <v>22.7</v>
      </c>
      <c r="B6">
        <v>1.38E-2</v>
      </c>
      <c r="C6">
        <v>1.3899999999999999E-2</v>
      </c>
      <c r="D6">
        <v>1.2999999999999999E-2</v>
      </c>
      <c r="E6">
        <v>1.38E-2</v>
      </c>
      <c r="F6">
        <v>1.4200000000000001E-2</v>
      </c>
      <c r="G6">
        <v>1.52E-2</v>
      </c>
      <c r="H6">
        <v>0.50060000000000004</v>
      </c>
      <c r="I6">
        <v>0.4511</v>
      </c>
      <c r="J6">
        <v>0.45989999999999998</v>
      </c>
      <c r="K6">
        <v>2.4400000000000002E-2</v>
      </c>
      <c r="L6">
        <v>2.0799999999999999E-2</v>
      </c>
      <c r="M6">
        <v>4.9399999999999999E-2</v>
      </c>
      <c r="N6">
        <v>9.1999999999999998E-3</v>
      </c>
      <c r="O6">
        <v>1.15E-2</v>
      </c>
      <c r="P6">
        <v>2.2599999999999999E-2</v>
      </c>
    </row>
    <row r="7" spans="1:16" x14ac:dyDescent="0.2">
      <c r="A7" s="9">
        <v>27.816666666666666</v>
      </c>
      <c r="B7">
        <v>1.5599999999999999E-2</v>
      </c>
      <c r="C7">
        <v>1.47E-2</v>
      </c>
      <c r="D7">
        <v>1.43E-2</v>
      </c>
      <c r="E7">
        <v>1.5900000000000001E-2</v>
      </c>
      <c r="F7">
        <v>1.7899999999999999E-2</v>
      </c>
      <c r="G7">
        <v>2.12E-2</v>
      </c>
      <c r="H7">
        <v>0.97470000000000001</v>
      </c>
      <c r="I7">
        <v>0.95099999999999996</v>
      </c>
      <c r="J7">
        <v>0.93159999999999998</v>
      </c>
      <c r="K7">
        <v>3.04E-2</v>
      </c>
      <c r="L7">
        <v>3.39E-2</v>
      </c>
      <c r="M7">
        <v>0.17910000000000001</v>
      </c>
      <c r="N7">
        <v>9.9000000000000008E-3</v>
      </c>
      <c r="O7">
        <v>1.15E-2</v>
      </c>
      <c r="P7">
        <v>2.1499999999999998E-2</v>
      </c>
    </row>
    <row r="8" spans="1:16" x14ac:dyDescent="0.2">
      <c r="A8" s="9">
        <v>47.116666666666667</v>
      </c>
      <c r="B8">
        <v>0.49590000000000001</v>
      </c>
      <c r="C8">
        <v>1.49E-2</v>
      </c>
      <c r="D8">
        <v>1.5599999999999999E-2</v>
      </c>
      <c r="E8">
        <v>1.7500000000000002E-2</v>
      </c>
      <c r="F8">
        <v>0.47360000000000002</v>
      </c>
      <c r="G8">
        <v>0.12640000000000001</v>
      </c>
      <c r="H8">
        <v>1.3412999999999999</v>
      </c>
      <c r="I8">
        <v>1.3652</v>
      </c>
      <c r="J8">
        <v>1.3453999999999999</v>
      </c>
      <c r="K8">
        <v>1.1254999999999999</v>
      </c>
      <c r="L8">
        <v>1.2143999999999999</v>
      </c>
      <c r="M8">
        <v>1.3956999999999999</v>
      </c>
      <c r="N8">
        <v>7.9000000000000008E-3</v>
      </c>
      <c r="O8">
        <v>1.55E-2</v>
      </c>
      <c r="P8">
        <v>1.3899999999999999E-2</v>
      </c>
    </row>
    <row r="9" spans="1:16" x14ac:dyDescent="0.2">
      <c r="A9" s="9">
        <v>53.183333333333337</v>
      </c>
      <c r="B9">
        <v>1.0750999999999999</v>
      </c>
      <c r="C9">
        <v>1.7000000000000001E-2</v>
      </c>
      <c r="D9">
        <v>1.7899999999999999E-2</v>
      </c>
      <c r="E9">
        <v>2.1000000000000001E-2</v>
      </c>
      <c r="F9">
        <v>1.0661</v>
      </c>
      <c r="G9">
        <v>0.46089999999999998</v>
      </c>
      <c r="H9">
        <v>1.3488</v>
      </c>
      <c r="I9">
        <v>1.3666</v>
      </c>
      <c r="J9">
        <v>1.3512999999999999</v>
      </c>
      <c r="K9">
        <v>1.3527</v>
      </c>
      <c r="L9">
        <v>1.3843000000000001</v>
      </c>
      <c r="M9">
        <v>1.4077999999999999</v>
      </c>
      <c r="N9">
        <v>7.4999999999999997E-3</v>
      </c>
      <c r="O9">
        <v>1.35E-2</v>
      </c>
      <c r="P9">
        <v>1.4999999999999999E-2</v>
      </c>
    </row>
    <row r="10" spans="1:16" x14ac:dyDescent="0.2">
      <c r="A10" s="9">
        <v>71.633333333333326</v>
      </c>
      <c r="B10">
        <v>1.3512</v>
      </c>
      <c r="C10">
        <v>1.7600000000000001E-2</v>
      </c>
      <c r="D10">
        <v>1.8800000000000001E-2</v>
      </c>
      <c r="E10">
        <v>0.26840000000000003</v>
      </c>
      <c r="F10">
        <v>1.3754</v>
      </c>
      <c r="G10">
        <v>1.4345000000000001</v>
      </c>
      <c r="H10">
        <v>1.3523000000000001</v>
      </c>
      <c r="I10">
        <v>1.3746</v>
      </c>
      <c r="J10">
        <v>1.347</v>
      </c>
      <c r="K10">
        <v>1.3776999999999999</v>
      </c>
      <c r="L10">
        <v>1.4041999999999999</v>
      </c>
      <c r="M10">
        <v>1.415</v>
      </c>
      <c r="N10">
        <v>5.5999999999999999E-3</v>
      </c>
      <c r="O10">
        <v>1.15E-2</v>
      </c>
      <c r="P10">
        <v>1.14E-2</v>
      </c>
    </row>
    <row r="11" spans="1:16" x14ac:dyDescent="0.2">
      <c r="A11" s="9">
        <v>78.95</v>
      </c>
      <c r="B11">
        <v>1.3640000000000001</v>
      </c>
      <c r="C11">
        <v>1.8800000000000001E-2</v>
      </c>
      <c r="D11">
        <v>2.0500000000000001E-2</v>
      </c>
      <c r="E11">
        <v>0.9698</v>
      </c>
      <c r="F11">
        <v>1.3861000000000001</v>
      </c>
      <c r="G11">
        <v>1.4536</v>
      </c>
      <c r="H11">
        <v>1.3451</v>
      </c>
      <c r="I11">
        <v>1.375</v>
      </c>
      <c r="J11">
        <v>1.3516999999999999</v>
      </c>
      <c r="K11">
        <v>1.3829</v>
      </c>
      <c r="L11">
        <v>1.4097999999999999</v>
      </c>
      <c r="M11">
        <v>1.4093</v>
      </c>
      <c r="N11">
        <v>5.5999999999999999E-3</v>
      </c>
      <c r="O11">
        <v>8.0000000000000002E-3</v>
      </c>
      <c r="P11">
        <v>8.0000000000000002E-3</v>
      </c>
    </row>
    <row r="12" spans="1:16" x14ac:dyDescent="0.2">
      <c r="A12" s="9">
        <v>99.65</v>
      </c>
      <c r="B12">
        <v>1.3672</v>
      </c>
      <c r="C12">
        <v>1.8599999999999998E-2</v>
      </c>
      <c r="D12">
        <v>2.1299999999999999E-2</v>
      </c>
      <c r="E12">
        <v>1.4008</v>
      </c>
      <c r="F12">
        <v>1.389</v>
      </c>
      <c r="G12">
        <v>1.4850000000000001</v>
      </c>
      <c r="H12">
        <v>1.343</v>
      </c>
      <c r="I12">
        <v>1.3725000000000001</v>
      </c>
      <c r="J12">
        <v>1.3466</v>
      </c>
      <c r="K12">
        <v>1.3824000000000001</v>
      </c>
      <c r="L12">
        <v>1.4159999999999999</v>
      </c>
      <c r="M12">
        <v>1.4240999999999999</v>
      </c>
      <c r="N12">
        <v>5.3E-3</v>
      </c>
      <c r="O12">
        <v>1.2500000000000001E-2</v>
      </c>
      <c r="P12">
        <v>5.8999999999999999E-3</v>
      </c>
    </row>
    <row r="13" spans="1:16" x14ac:dyDescent="0.2">
      <c r="A13" s="9">
        <v>148.44999999999999</v>
      </c>
      <c r="B13">
        <v>1.3615999999999999</v>
      </c>
      <c r="C13">
        <v>1.8800000000000001E-2</v>
      </c>
      <c r="D13">
        <v>2.3199999999999998E-2</v>
      </c>
      <c r="E13">
        <v>1.4174</v>
      </c>
      <c r="F13">
        <v>1.3877999999999999</v>
      </c>
      <c r="G13">
        <v>1.5041</v>
      </c>
      <c r="H13">
        <v>1.2787999999999999</v>
      </c>
      <c r="I13">
        <v>1.2914000000000001</v>
      </c>
      <c r="J13">
        <v>1.2838000000000001</v>
      </c>
      <c r="K13">
        <v>1.3856999999999999</v>
      </c>
      <c r="L13">
        <v>1.3755999999999999</v>
      </c>
      <c r="M13">
        <v>1.3876999999999999</v>
      </c>
      <c r="N13">
        <v>5.4000000000000003E-3</v>
      </c>
      <c r="O13">
        <v>1.17E-2</v>
      </c>
      <c r="P13">
        <v>5.4999999999999997E-3</v>
      </c>
    </row>
    <row r="14" spans="1:16" x14ac:dyDescent="0.2">
      <c r="A14" s="9">
        <v>239.45</v>
      </c>
      <c r="B14">
        <v>1.3031999999999999</v>
      </c>
      <c r="C14">
        <v>2.1100000000000001E-2</v>
      </c>
      <c r="D14">
        <v>2.5399999999999999E-2</v>
      </c>
      <c r="E14">
        <v>1.2543</v>
      </c>
      <c r="F14">
        <v>1.2343</v>
      </c>
      <c r="G14">
        <v>1.3542000000000001</v>
      </c>
      <c r="H14">
        <v>1.1113999999999999</v>
      </c>
      <c r="I14">
        <v>1.1609</v>
      </c>
      <c r="J14">
        <v>1.1596</v>
      </c>
      <c r="K14">
        <v>1.2202</v>
      </c>
      <c r="L14">
        <v>1.2228000000000001</v>
      </c>
      <c r="M14">
        <v>1.2504999999999999</v>
      </c>
      <c r="N14">
        <v>4.1999999999999997E-3</v>
      </c>
      <c r="O14">
        <v>1.0800000000000001E-2</v>
      </c>
      <c r="P14">
        <v>5.7000000000000002E-3</v>
      </c>
    </row>
    <row r="15" spans="1:16" x14ac:dyDescent="0.2">
      <c r="A15" s="9">
        <v>317.54999999999995</v>
      </c>
      <c r="B15">
        <v>1.2754000000000001</v>
      </c>
      <c r="C15">
        <v>2.23E-2</v>
      </c>
      <c r="D15">
        <v>2.5999999999999999E-2</v>
      </c>
      <c r="E15">
        <v>1.1715</v>
      </c>
      <c r="F15">
        <v>1.2096</v>
      </c>
      <c r="G15">
        <v>1.3461000000000001</v>
      </c>
      <c r="H15">
        <v>1.0640000000000001</v>
      </c>
      <c r="I15">
        <v>1.1395999999999999</v>
      </c>
      <c r="J15">
        <v>1.1654</v>
      </c>
      <c r="K15">
        <v>1.1435999999999999</v>
      </c>
      <c r="L15">
        <v>1.2030000000000001</v>
      </c>
      <c r="M15">
        <v>1.2408999999999999</v>
      </c>
      <c r="N15">
        <v>4.7000000000000002E-3</v>
      </c>
      <c r="O15">
        <v>1.0800000000000001E-2</v>
      </c>
      <c r="P15">
        <v>6.8999999999999999E-3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setup</vt:lpstr>
      <vt:lpstr>graph</vt:lpstr>
      <vt:lpstr>py_NaHS_RM</vt:lpstr>
      <vt:lpstr>py_NaHS_RM_trunc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 Sonal</dc:creator>
  <cp:lastModifiedBy>Alex Yuan</cp:lastModifiedBy>
  <dcterms:created xsi:type="dcterms:W3CDTF">2020-10-19T18:23:57Z</dcterms:created>
  <dcterms:modified xsi:type="dcterms:W3CDTF">2023-04-14T08:19:41Z</dcterms:modified>
</cp:coreProperties>
</file>