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9"/>
  <workbookPr filterPrivacy="1" codeName="ThisWorkbook"/>
  <xr:revisionPtr revIDLastSave="0" documentId="13_ncr:1_{4BC3000B-E841-4D54-B5AF-23B303E62BB9}" xr6:coauthVersionLast="36" xr6:coauthVersionMax="45" xr10:uidLastSave="{00000000-0000-0000-0000-000000000000}"/>
  <bookViews>
    <workbookView xWindow="2220" yWindow="0" windowWidth="27690" windowHeight="1281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 i="11" l="1"/>
  <c r="D9" i="11"/>
  <c r="E3" i="11" l="1"/>
  <c r="E9" i="11" s="1"/>
  <c r="F9" i="11" s="1"/>
  <c r="D8" i="11" l="1"/>
  <c r="C3" i="11" s="1"/>
  <c r="C4" i="11"/>
  <c r="H7" i="11"/>
  <c r="E10" i="11" l="1"/>
  <c r="F10" i="11" s="1"/>
  <c r="E11" i="11" s="1"/>
  <c r="E12" i="11" s="1"/>
  <c r="F11" i="11" l="1"/>
  <c r="F12" i="11" s="1"/>
  <c r="E15" i="11" s="1"/>
  <c r="I5" i="11"/>
  <c r="F15" i="11" l="1"/>
  <c r="E14" i="11"/>
  <c r="E17" i="11"/>
  <c r="F17" i="11" s="1"/>
  <c r="E16" i="11"/>
  <c r="F16" i="11" s="1"/>
  <c r="H10" i="11"/>
  <c r="I6" i="11"/>
  <c r="F14" i="11" l="1"/>
  <c r="H14" i="11" s="1"/>
  <c r="E19" i="11"/>
  <c r="E18" i="11"/>
  <c r="H11" i="11"/>
  <c r="J5" i="11"/>
  <c r="K5" i="11" s="1"/>
  <c r="L5" i="11" s="1"/>
  <c r="M5" i="11" s="1"/>
  <c r="N5" i="11" s="1"/>
  <c r="O5" i="11" s="1"/>
  <c r="P5" i="11" s="1"/>
  <c r="I4" i="11"/>
  <c r="H15" i="11" l="1"/>
  <c r="F18" i="11"/>
  <c r="H12" i="11"/>
  <c r="H9" i="11"/>
  <c r="P4" i="11"/>
  <c r="Q5" i="11"/>
  <c r="R5" i="11" s="1"/>
  <c r="S5" i="11" s="1"/>
  <c r="T5" i="11" s="1"/>
  <c r="U5" i="11" s="1"/>
  <c r="V5" i="11" s="1"/>
  <c r="W5" i="11" s="1"/>
  <c r="J6" i="11"/>
  <c r="H17" i="11" l="1"/>
  <c r="W4" i="11"/>
  <c r="X5" i="11"/>
  <c r="Y5" i="11" s="1"/>
  <c r="Z5" i="11" s="1"/>
  <c r="AA5" i="11" s="1"/>
  <c r="AB5" i="11" s="1"/>
  <c r="AC5" i="11" s="1"/>
  <c r="AD5" i="11" s="1"/>
  <c r="K6" i="11"/>
  <c r="H18" i="11" l="1"/>
  <c r="AE5" i="11"/>
  <c r="AF5" i="11" s="1"/>
  <c r="AG5" i="11" s="1"/>
  <c r="AH5" i="11" s="1"/>
  <c r="AI5" i="11" s="1"/>
  <c r="AJ5" i="11" s="1"/>
  <c r="AD4" i="11"/>
  <c r="L6" i="11"/>
  <c r="H16" i="11" l="1"/>
  <c r="AK5" i="1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M4" i="11" l="1"/>
  <c r="BN5" i="11"/>
  <c r="BM6" i="11"/>
  <c r="BL6" i="11"/>
  <c r="AG6" i="11"/>
  <c r="BN6" i="11" l="1"/>
  <c r="BO5" i="11"/>
  <c r="AH6" i="11"/>
  <c r="BP5" i="11" l="1"/>
  <c r="BO6" i="11"/>
  <c r="AI6" i="11"/>
  <c r="BQ5" i="11" l="1"/>
  <c r="BP6" i="11"/>
  <c r="AJ6" i="11"/>
  <c r="BQ6" i="11" l="1"/>
  <c r="AK6" i="11"/>
  <c r="AL6" i="11" l="1"/>
  <c r="AM6" i="11" l="1"/>
  <c r="AN6" i="11" l="1"/>
  <c r="AO6" i="11" l="1"/>
  <c r="AP6" i="11" l="1"/>
  <c r="AQ6" i="11" l="1"/>
  <c r="AR6" i="11" l="1"/>
  <c r="F19" i="11"/>
  <c r="E20" i="11" s="1"/>
  <c r="F20" i="11" l="1"/>
  <c r="H20" i="11"/>
  <c r="H19" i="11"/>
</calcChain>
</file>

<file path=xl/sharedStrings.xml><?xml version="1.0" encoding="utf-8"?>
<sst xmlns="http://schemas.openxmlformats.org/spreadsheetml/2006/main" count="56" uniqueCount="54">
  <si>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</si>
  <si>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</si>
  <si>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</si>
  <si>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</si>
  <si>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</si>
  <si>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</si>
  <si>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</si>
  <si>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</si>
  <si>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</si>
  <si>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</si>
  <si>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</si>
  <si>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</si>
  <si>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</si>
  <si>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</si>
  <si>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</si>
  <si>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</si>
  <si>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</si>
  <si>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</si>
  <si>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</si>
  <si>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</si>
  <si>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</si>
  <si>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</si>
  <si>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</si>
  <si>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</si>
  <si>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</si>
  <si>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</si>
  <si>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</si>
  <si>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</si>
  <si>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</si>
  <si>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</si>
  <si>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</si>
  <si>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</si>
  <si>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</si>
  <si>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SDD — Million Dollar Hot Seat</t>
  </si>
  <si>
    <t>Kevin Li</t>
  </si>
  <si>
    <t>Part A</t>
  </si>
  <si>
    <t>Part B</t>
  </si>
  <si>
    <t xml:space="preserve">Key: </t>
  </si>
  <si>
    <t xml:space="preserve"> Estimated time</t>
  </si>
  <si>
    <t>Actual Time</t>
  </si>
  <si>
    <t>Data dictionary</t>
  </si>
  <si>
    <t>CD + DFD</t>
  </si>
  <si>
    <t>Gantt Chart</t>
  </si>
  <si>
    <t>Lib. BASIC Code</t>
  </si>
  <si>
    <t>Explain Modules</t>
  </si>
  <si>
    <t>Test Data</t>
  </si>
  <si>
    <t>Evaluation</t>
  </si>
  <si>
    <t>Documentation</t>
  </si>
  <si>
    <t>Help System</t>
  </si>
  <si>
    <t>Questions</t>
  </si>
  <si>
    <t>Actual Time (Excluding allocated time)</t>
  </si>
  <si>
    <t xml:space="preserve">Total:  </t>
  </si>
  <si>
    <t xml:space="preserve">Days left:  </t>
  </si>
  <si>
    <t>Research and define the problem + IPO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</si>
</sst>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mm/yy;@"/>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rgb="FF7030A0"/>
      <name val="Calibri"/>
      <family val="2"/>
      <scheme val="minor"/>
    </font>
    <font>
      <sz val="11"/>
      <color rgb="FF969696"/>
      <name val="Calibri"/>
      <family val="2"/>
      <scheme val="minor"/>
    </font>
    <font>
      <b/>
      <sz val="12"/>
      <color theme="1"/>
      <name val="Calibri"/>
      <family val="2"/>
      <scheme val="minor"/>
    </font>
    <font>
      <sz val="11"/>
      <color theme="7"/>
      <name val="Calibri"/>
      <family val="2"/>
      <scheme val="minor"/>
    </font>
    <font>
      <sz val="12"/>
      <color theme="1"/>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patternFill>
    </fill>
    <fill>
      <patternFill patternType="solid">
        <fgColor theme="7"/>
        <bgColor indexed="64"/>
      </patternFill>
    </fill>
    <fill>
      <patternFill patternType="darkUp">
        <fgColor rgb="FF80BA4C"/>
        <bgColor theme="7"/>
      </patternFill>
    </fill>
    <fill>
      <patternFill patternType="solid">
        <fgColor rgb="FF8064A2"/>
        <bgColor indexed="64"/>
      </patternFill>
    </fill>
    <fill>
      <patternFill patternType="darkUp">
        <fgColor rgb="FF6B9D47"/>
        <bgColor theme="5" tint="0.79995117038483843"/>
      </patternFill>
    </fill>
    <fill>
      <patternFill patternType="darkUp">
        <fgColor rgb="FF6B9D47"/>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1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0" fillId="9" borderId="0" applyNumberFormat="0" applyBorder="0" applyAlignment="0" applyProtection="0"/>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8" borderId="1" xfId="0" applyFont="1" applyFill="1" applyBorder="1" applyAlignment="1">
      <alignment horizontal="left" vertical="center" indent="1"/>
    </xf>
    <xf numFmtId="0" fontId="6" fillId="8" borderId="1" xfId="0" applyFont="1" applyFill="1" applyBorder="1" applyAlignment="1">
      <alignment horizontal="center" vertical="center" wrapText="1"/>
    </xf>
    <xf numFmtId="168" fontId="9" fillId="4" borderId="0" xfId="0" applyNumberFormat="1" applyFont="1" applyFill="1" applyAlignment="1">
      <alignment horizontal="center" vertical="center"/>
    </xf>
    <xf numFmtId="168" fontId="9" fillId="4" borderId="6" xfId="0" applyNumberFormat="1" applyFont="1" applyFill="1" applyBorder="1" applyAlignment="1">
      <alignment horizontal="center" vertical="center"/>
    </xf>
    <xf numFmtId="168" fontId="9" fillId="4" borderId="7" xfId="0" applyNumberFormat="1" applyFont="1" applyFill="1" applyBorder="1" applyAlignment="1">
      <alignment horizontal="center" vertical="center"/>
    </xf>
    <xf numFmtId="0" fontId="10" fillId="7"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4" fillId="6"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7" fillId="5" borderId="2" xfId="11" applyFill="1">
      <alignment horizontal="center" vertical="center"/>
    </xf>
    <xf numFmtId="0" fontId="7" fillId="2" borderId="2" xfId="11" applyFill="1">
      <alignment horizontal="center" vertical="center"/>
    </xf>
    <xf numFmtId="0" fontId="7" fillId="6" borderId="2" xfId="11" applyFill="1">
      <alignment horizontal="center" vertical="center"/>
    </xf>
    <xf numFmtId="0" fontId="7" fillId="3" borderId="2" xfId="11" applyFill="1">
      <alignment horizontal="center" vertical="center"/>
    </xf>
    <xf numFmtId="169" fontId="7" fillId="2" borderId="2" xfId="10" applyNumberFormat="1" applyFill="1">
      <alignment horizontal="center" vertical="center"/>
    </xf>
    <xf numFmtId="169" fontId="0" fillId="6" borderId="2" xfId="0" applyNumberFormat="1" applyFill="1" applyBorder="1" applyAlignment="1">
      <alignment horizontal="center" vertical="center"/>
    </xf>
    <xf numFmtId="169" fontId="4" fillId="6" borderId="2" xfId="0" applyNumberFormat="1" applyFont="1" applyFill="1" applyBorder="1" applyAlignment="1">
      <alignment horizontal="center" vertical="center"/>
    </xf>
    <xf numFmtId="169" fontId="7" fillId="3" borderId="2" xfId="10" applyNumberFormat="1" applyFill="1">
      <alignment horizontal="center" vertical="center"/>
    </xf>
    <xf numFmtId="0" fontId="0" fillId="2" borderId="2" xfId="12" applyFont="1" applyFill="1">
      <alignment horizontal="left" vertical="center" indent="2"/>
    </xf>
    <xf numFmtId="0" fontId="0" fillId="3" borderId="2" xfId="12" applyFont="1" applyFill="1">
      <alignment horizontal="left" vertical="center" indent="2"/>
    </xf>
    <xf numFmtId="0" fontId="24" fillId="10" borderId="0" xfId="0" applyFont="1" applyFill="1"/>
    <xf numFmtId="0" fontId="22" fillId="11" borderId="0" xfId="0" applyFont="1" applyFill="1"/>
    <xf numFmtId="0" fontId="4" fillId="2" borderId="2" xfId="0" applyFont="1" applyFill="1" applyBorder="1" applyAlignment="1">
      <alignment horizontal="center" vertical="center"/>
    </xf>
    <xf numFmtId="0" fontId="4" fillId="3" borderId="2" xfId="0" applyFont="1" applyFill="1" applyBorder="1" applyAlignment="1">
      <alignment horizontal="center" vertical="center"/>
    </xf>
    <xf numFmtId="0" fontId="22" fillId="2" borderId="9" xfId="0" applyFont="1" applyFill="1" applyBorder="1" applyAlignment="1">
      <alignment vertical="center"/>
    </xf>
    <xf numFmtId="0" fontId="0" fillId="2" borderId="9" xfId="0" applyFill="1" applyBorder="1" applyAlignment="1">
      <alignment vertical="center"/>
    </xf>
    <xf numFmtId="0" fontId="0" fillId="2" borderId="9" xfId="0" applyFill="1" applyBorder="1" applyAlignment="1">
      <alignment horizontal="right" vertical="center"/>
    </xf>
    <xf numFmtId="0" fontId="21" fillId="2" borderId="9" xfId="0" applyFont="1" applyFill="1" applyBorder="1" applyAlignment="1">
      <alignment vertical="center"/>
    </xf>
    <xf numFmtId="0" fontId="0" fillId="3" borderId="9" xfId="0" applyFill="1" applyBorder="1" applyAlignment="1">
      <alignment vertical="center"/>
    </xf>
    <xf numFmtId="0" fontId="0" fillId="3" borderId="9" xfId="0" applyFill="1" applyBorder="1" applyAlignment="1">
      <alignment horizontal="right" vertical="center"/>
    </xf>
    <xf numFmtId="165" fontId="20" fillId="5" borderId="2" xfId="13" applyNumberFormat="1" applyFill="1" applyBorder="1" applyAlignment="1">
      <alignment horizontal="center" vertical="center"/>
    </xf>
    <xf numFmtId="0" fontId="24" fillId="12" borderId="0" xfId="0" applyFont="1" applyFill="1"/>
    <xf numFmtId="165" fontId="20" fillId="6" borderId="2" xfId="13" applyNumberFormat="1" applyFill="1" applyBorder="1" applyAlignment="1">
      <alignment horizontal="center" vertical="center"/>
    </xf>
    <xf numFmtId="0" fontId="20" fillId="2" borderId="9" xfId="13" applyFill="1" applyBorder="1" applyAlignment="1">
      <alignment vertical="center"/>
    </xf>
    <xf numFmtId="0" fontId="20" fillId="3" borderId="9" xfId="13" applyFill="1" applyBorder="1" applyAlignment="1">
      <alignment vertical="center"/>
    </xf>
    <xf numFmtId="0" fontId="0" fillId="14" borderId="0" xfId="0" applyFill="1"/>
    <xf numFmtId="0" fontId="0" fillId="13" borderId="11" xfId="0" applyFill="1" applyBorder="1" applyAlignment="1">
      <alignment vertical="center"/>
    </xf>
    <xf numFmtId="0" fontId="0" fillId="13" borderId="12" xfId="0" applyFill="1" applyBorder="1" applyAlignment="1">
      <alignment vertical="center"/>
    </xf>
    <xf numFmtId="0" fontId="0" fillId="0" borderId="10" xfId="0" applyBorder="1"/>
    <xf numFmtId="167" fontId="0" fillId="4" borderId="4" xfId="0" applyNumberFormat="1" applyFill="1" applyBorder="1" applyAlignment="1">
      <alignment horizontal="left" vertical="center" wrapText="1" indent="1"/>
    </xf>
    <xf numFmtId="167" fontId="0" fillId="4" borderId="1" xfId="0" applyNumberFormat="1" applyFill="1" applyBorder="1" applyAlignment="1">
      <alignment horizontal="left" vertical="center" wrapText="1" indent="1"/>
    </xf>
    <xf numFmtId="167" fontId="0" fillId="4" borderId="5" xfId="0" applyNumberFormat="1" applyFill="1" applyBorder="1" applyAlignment="1">
      <alignment horizontal="left" vertical="center" wrapText="1" indent="1"/>
    </xf>
    <xf numFmtId="166" fontId="0" fillId="0" borderId="3" xfId="9" applyFont="1">
      <alignment horizontal="center" vertical="center"/>
    </xf>
    <xf numFmtId="166" fontId="7" fillId="0" borderId="3" xfId="9">
      <alignment horizontal="center" vertical="center"/>
    </xf>
    <xf numFmtId="0" fontId="23" fillId="0" borderId="0" xfId="0" applyFont="1" applyAlignment="1">
      <alignment horizontal="right"/>
    </xf>
    <xf numFmtId="0" fontId="23" fillId="0" borderId="0" xfId="7" applyFont="1" applyAlignment="1">
      <alignment horizontal="right"/>
    </xf>
    <xf numFmtId="10" fontId="7" fillId="0" borderId="0" xfId="8" applyNumberFormat="1" applyAlignment="1">
      <alignment horizontal="center"/>
    </xf>
    <xf numFmtId="0" fontId="25" fillId="0" borderId="0" xfId="8" applyFont="1" applyAlignment="1">
      <alignment horizontal="center"/>
    </xf>
    <xf numFmtId="0" fontId="5" fillId="0" borderId="7" xfId="8" applyFont="1" applyBorder="1" applyAlignment="1">
      <alignment horizontal="center"/>
    </xf>
  </cellXfs>
  <cellStyles count="14">
    <cellStyle name="Accent2" xfId="13" builtinId="3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3">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patternType="darkUp">
          <fgColor rgb="FF80BA4C"/>
          <bgColor theme="7"/>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6B9D47"/>
      <color rgb="FF80BA4C"/>
      <color rgb="FF8064A2"/>
      <color rgb="FF80CA3C"/>
      <color rgb="FF86A264"/>
      <color rgb="FF87B959"/>
      <color rgb="FF99FF33"/>
      <color rgb="FF969696"/>
      <color rgb="FF215881"/>
      <color rgb="FF4264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Q23"/>
  <sheetViews>
    <sheetView showGridLines="0" tabSelected="1" showRuler="0" zoomScaleNormal="100" zoomScalePageLayoutView="70" workbookViewId="0">
      <pane ySplit="6" topLeftCell="A7" activePane="bottomLeft" state="frozen"/>
      <selection pane="bottomLeft" activeCell="BL17" sqref="BL17"/>
    </sheetView>
  </sheetViews>
  <sheetFormatPr defaultRowHeight="30" customHeight="1" x14ac:dyDescent="0.25"/>
  <cols>
    <col min="1" max="1" width="2.7109375" style="39" customWidth="1"/>
    <col min="2" max="2" width="34.28515625" customWidth="1"/>
    <col min="3" max="3" width="7.42578125" customWidth="1"/>
    <col min="4" max="4" width="16.7109375" customWidth="1"/>
    <col min="5" max="5" width="10.42578125" style="5" customWidth="1"/>
    <col min="6" max="6" width="10.42578125" customWidth="1"/>
    <col min="7" max="7" width="2.7109375" customWidth="1"/>
    <col min="8" max="8" width="6.140625" hidden="1" customWidth="1"/>
    <col min="9" max="64" width="2.5703125" customWidth="1"/>
    <col min="65" max="69" width="2.7109375" customWidth="1"/>
  </cols>
  <sheetData>
    <row r="1" spans="1:69" ht="24.75" customHeight="1" x14ac:dyDescent="0.45">
      <c r="A1" s="40" t="s">
        <v>24</v>
      </c>
      <c r="B1" s="44" t="s">
        <v>33</v>
      </c>
      <c r="C1" s="1"/>
      <c r="D1" s="2"/>
      <c r="E1" s="4"/>
      <c r="F1" s="28"/>
      <c r="H1" s="2"/>
      <c r="I1" s="14" t="s">
        <v>10</v>
      </c>
      <c r="AJ1" t="s">
        <v>37</v>
      </c>
      <c r="AL1" s="67"/>
      <c r="AM1" s="56"/>
      <c r="AN1" t="s">
        <v>38</v>
      </c>
      <c r="AW1" s="71"/>
      <c r="AX1" s="71"/>
      <c r="AY1" t="s">
        <v>50</v>
      </c>
    </row>
    <row r="2" spans="1:69" ht="24.75" customHeight="1" x14ac:dyDescent="0.3">
      <c r="A2" s="39" t="s">
        <v>22</v>
      </c>
      <c r="B2" s="45" t="s">
        <v>34</v>
      </c>
      <c r="I2" s="42" t="s">
        <v>15</v>
      </c>
      <c r="AL2" s="57"/>
      <c r="AM2" s="57"/>
      <c r="AN2" t="s">
        <v>39</v>
      </c>
    </row>
    <row r="3" spans="1:69" ht="24.75" customHeight="1" x14ac:dyDescent="0.25">
      <c r="A3" s="39" t="s">
        <v>25</v>
      </c>
      <c r="B3" s="81" t="s">
        <v>51</v>
      </c>
      <c r="C3" s="82">
        <f ca="1">SUM(D8,D13)/2</f>
        <v>0.11740314769975786</v>
      </c>
      <c r="D3" s="84" t="s">
        <v>0</v>
      </c>
      <c r="E3" s="78">
        <f>DATE(2020, 6, 15)</f>
        <v>43997</v>
      </c>
      <c r="F3" s="79"/>
    </row>
    <row r="4" spans="1:69" ht="30" customHeight="1" x14ac:dyDescent="0.25">
      <c r="A4" s="40" t="s">
        <v>26</v>
      </c>
      <c r="B4" s="80" t="s">
        <v>52</v>
      </c>
      <c r="C4" s="83">
        <f ca="1">DATEDIF(NOW(),F9,"D")</f>
        <v>56</v>
      </c>
      <c r="D4" s="84" t="s">
        <v>6</v>
      </c>
      <c r="E4" s="7">
        <v>1</v>
      </c>
      <c r="I4" s="75">
        <f>I5</f>
        <v>43997</v>
      </c>
      <c r="J4" s="76"/>
      <c r="K4" s="76"/>
      <c r="L4" s="76"/>
      <c r="M4" s="76"/>
      <c r="N4" s="76"/>
      <c r="O4" s="77"/>
      <c r="P4" s="75">
        <f>P5</f>
        <v>44004</v>
      </c>
      <c r="Q4" s="76"/>
      <c r="R4" s="76"/>
      <c r="S4" s="76"/>
      <c r="T4" s="76"/>
      <c r="U4" s="76"/>
      <c r="V4" s="77"/>
      <c r="W4" s="75">
        <f>W5</f>
        <v>44011</v>
      </c>
      <c r="X4" s="76"/>
      <c r="Y4" s="76"/>
      <c r="Z4" s="76"/>
      <c r="AA4" s="76"/>
      <c r="AB4" s="76"/>
      <c r="AC4" s="77"/>
      <c r="AD4" s="75">
        <f>AD5</f>
        <v>44018</v>
      </c>
      <c r="AE4" s="76"/>
      <c r="AF4" s="76"/>
      <c r="AG4" s="76"/>
      <c r="AH4" s="76"/>
      <c r="AI4" s="76"/>
      <c r="AJ4" s="77"/>
      <c r="AK4" s="75">
        <f>AK5</f>
        <v>44025</v>
      </c>
      <c r="AL4" s="76"/>
      <c r="AM4" s="76"/>
      <c r="AN4" s="76"/>
      <c r="AO4" s="76"/>
      <c r="AP4" s="76"/>
      <c r="AQ4" s="77"/>
      <c r="AR4" s="75">
        <f>AR5</f>
        <v>44032</v>
      </c>
      <c r="AS4" s="76"/>
      <c r="AT4" s="76"/>
      <c r="AU4" s="76"/>
      <c r="AV4" s="76"/>
      <c r="AW4" s="76"/>
      <c r="AX4" s="77"/>
      <c r="AY4" s="75">
        <f>AY5</f>
        <v>44039</v>
      </c>
      <c r="AZ4" s="76"/>
      <c r="BA4" s="76"/>
      <c r="BB4" s="76"/>
      <c r="BC4" s="76"/>
      <c r="BD4" s="76"/>
      <c r="BE4" s="77"/>
      <c r="BF4" s="75">
        <f>BF5</f>
        <v>44046</v>
      </c>
      <c r="BG4" s="76"/>
      <c r="BH4" s="76"/>
      <c r="BI4" s="76"/>
      <c r="BJ4" s="76"/>
      <c r="BK4" s="76"/>
      <c r="BL4" s="77"/>
      <c r="BM4" s="75">
        <f>BM5</f>
        <v>44053</v>
      </c>
      <c r="BN4" s="76"/>
      <c r="BO4" s="76"/>
      <c r="BP4" s="76"/>
      <c r="BQ4" s="76"/>
    </row>
    <row r="5" spans="1:69" ht="15" customHeight="1" x14ac:dyDescent="0.25">
      <c r="A5" s="40" t="s">
        <v>27</v>
      </c>
      <c r="B5" s="74"/>
      <c r="C5" s="74"/>
      <c r="D5" s="74"/>
      <c r="E5" s="74"/>
      <c r="F5" s="74"/>
      <c r="G5" s="74"/>
      <c r="I5" s="11">
        <f>Project_Start-WEEKDAY(Project_Start,1)+2+7*(Display_Week-1)</f>
        <v>43997</v>
      </c>
      <c r="J5" s="10">
        <f>I5+1</f>
        <v>43998</v>
      </c>
      <c r="K5" s="10">
        <f t="shared" ref="K5:AX5" si="0">J5+1</f>
        <v>43999</v>
      </c>
      <c r="L5" s="10">
        <f t="shared" si="0"/>
        <v>44000</v>
      </c>
      <c r="M5" s="10">
        <f t="shared" si="0"/>
        <v>44001</v>
      </c>
      <c r="N5" s="10">
        <f t="shared" si="0"/>
        <v>44002</v>
      </c>
      <c r="O5" s="12">
        <f t="shared" si="0"/>
        <v>44003</v>
      </c>
      <c r="P5" s="11">
        <f>O5+1</f>
        <v>44004</v>
      </c>
      <c r="Q5" s="10">
        <f>P5+1</f>
        <v>44005</v>
      </c>
      <c r="R5" s="10">
        <f t="shared" si="0"/>
        <v>44006</v>
      </c>
      <c r="S5" s="10">
        <f t="shared" si="0"/>
        <v>44007</v>
      </c>
      <c r="T5" s="10">
        <f t="shared" si="0"/>
        <v>44008</v>
      </c>
      <c r="U5" s="10">
        <f t="shared" si="0"/>
        <v>44009</v>
      </c>
      <c r="V5" s="12">
        <f t="shared" si="0"/>
        <v>44010</v>
      </c>
      <c r="W5" s="11">
        <f>V5+1</f>
        <v>44011</v>
      </c>
      <c r="X5" s="10">
        <f>W5+1</f>
        <v>44012</v>
      </c>
      <c r="Y5" s="10">
        <f t="shared" si="0"/>
        <v>44013</v>
      </c>
      <c r="Z5" s="10">
        <f t="shared" si="0"/>
        <v>44014</v>
      </c>
      <c r="AA5" s="10">
        <f t="shared" si="0"/>
        <v>44015</v>
      </c>
      <c r="AB5" s="10">
        <f t="shared" si="0"/>
        <v>44016</v>
      </c>
      <c r="AC5" s="12">
        <f t="shared" si="0"/>
        <v>44017</v>
      </c>
      <c r="AD5" s="11">
        <f>AC5+1</f>
        <v>44018</v>
      </c>
      <c r="AE5" s="10">
        <f>AD5+1</f>
        <v>44019</v>
      </c>
      <c r="AF5" s="10">
        <f t="shared" si="0"/>
        <v>44020</v>
      </c>
      <c r="AG5" s="10">
        <f t="shared" si="0"/>
        <v>44021</v>
      </c>
      <c r="AH5" s="10">
        <f t="shared" si="0"/>
        <v>44022</v>
      </c>
      <c r="AI5" s="10">
        <f t="shared" si="0"/>
        <v>44023</v>
      </c>
      <c r="AJ5" s="12">
        <f t="shared" si="0"/>
        <v>44024</v>
      </c>
      <c r="AK5" s="11">
        <f>AJ5+1</f>
        <v>44025</v>
      </c>
      <c r="AL5" s="10">
        <f>AK5+1</f>
        <v>44026</v>
      </c>
      <c r="AM5" s="10">
        <f t="shared" si="0"/>
        <v>44027</v>
      </c>
      <c r="AN5" s="10">
        <f t="shared" si="0"/>
        <v>44028</v>
      </c>
      <c r="AO5" s="10">
        <f t="shared" si="0"/>
        <v>44029</v>
      </c>
      <c r="AP5" s="10">
        <f t="shared" si="0"/>
        <v>44030</v>
      </c>
      <c r="AQ5" s="12">
        <f t="shared" si="0"/>
        <v>44031</v>
      </c>
      <c r="AR5" s="11">
        <f>AQ5+1</f>
        <v>44032</v>
      </c>
      <c r="AS5" s="10">
        <f>AR5+1</f>
        <v>44033</v>
      </c>
      <c r="AT5" s="10">
        <f t="shared" si="0"/>
        <v>44034</v>
      </c>
      <c r="AU5" s="10">
        <f t="shared" si="0"/>
        <v>44035</v>
      </c>
      <c r="AV5" s="10">
        <f t="shared" si="0"/>
        <v>44036</v>
      </c>
      <c r="AW5" s="10">
        <f t="shared" si="0"/>
        <v>44037</v>
      </c>
      <c r="AX5" s="12">
        <f t="shared" si="0"/>
        <v>44038</v>
      </c>
      <c r="AY5" s="11">
        <f>AX5+1</f>
        <v>44039</v>
      </c>
      <c r="AZ5" s="10">
        <f>AY5+1</f>
        <v>44040</v>
      </c>
      <c r="BA5" s="10">
        <f t="shared" ref="BA5:BE5" si="1">AZ5+1</f>
        <v>44041</v>
      </c>
      <c r="BB5" s="10">
        <f t="shared" si="1"/>
        <v>44042</v>
      </c>
      <c r="BC5" s="10">
        <f t="shared" si="1"/>
        <v>44043</v>
      </c>
      <c r="BD5" s="10">
        <f t="shared" si="1"/>
        <v>44044</v>
      </c>
      <c r="BE5" s="12">
        <f t="shared" si="1"/>
        <v>44045</v>
      </c>
      <c r="BF5" s="11">
        <f>BE5+1</f>
        <v>44046</v>
      </c>
      <c r="BG5" s="10">
        <f>BF5+1</f>
        <v>44047</v>
      </c>
      <c r="BH5" s="10">
        <f t="shared" ref="BH5:BL5" si="2">BG5+1</f>
        <v>44048</v>
      </c>
      <c r="BI5" s="10">
        <f t="shared" si="2"/>
        <v>44049</v>
      </c>
      <c r="BJ5" s="10">
        <f t="shared" si="2"/>
        <v>44050</v>
      </c>
      <c r="BK5" s="10">
        <f t="shared" si="2"/>
        <v>44051</v>
      </c>
      <c r="BL5" s="12">
        <f t="shared" si="2"/>
        <v>44052</v>
      </c>
      <c r="BM5" s="11">
        <f>BL5+1</f>
        <v>44053</v>
      </c>
      <c r="BN5" s="10">
        <f>BM5+1</f>
        <v>44054</v>
      </c>
      <c r="BO5" s="10">
        <f t="shared" ref="BO5" si="3">BN5+1</f>
        <v>44055</v>
      </c>
      <c r="BP5" s="10">
        <f t="shared" ref="BP5" si="4">BO5+1</f>
        <v>44056</v>
      </c>
      <c r="BQ5" s="10">
        <f t="shared" ref="BQ5" si="5">BP5+1</f>
        <v>44057</v>
      </c>
    </row>
    <row r="6" spans="1:69" ht="30" customHeight="1" thickBot="1" x14ac:dyDescent="0.3">
      <c r="A6" s="40" t="s">
        <v>28</v>
      </c>
      <c r="B6" s="8" t="s">
        <v>7</v>
      </c>
      <c r="C6" s="9"/>
      <c r="D6" s="9" t="s">
        <v>1</v>
      </c>
      <c r="E6" s="9" t="s">
        <v>3</v>
      </c>
      <c r="F6" s="9" t="s">
        <v>4</v>
      </c>
      <c r="G6" s="9"/>
      <c r="H6" s="9" t="s">
        <v>5</v>
      </c>
      <c r="I6" s="13" t="str">
        <f t="shared" ref="I6" si="6">LEFT(TEXT(I5,"ddd"),1)</f>
        <v>M</v>
      </c>
      <c r="J6" s="13" t="str">
        <f t="shared" ref="J6:AR6" si="7">LEFT(TEXT(J5,"ddd"),1)</f>
        <v>T</v>
      </c>
      <c r="K6" s="13" t="str">
        <f t="shared" si="7"/>
        <v>W</v>
      </c>
      <c r="L6" s="13" t="str">
        <f t="shared" si="7"/>
        <v>T</v>
      </c>
      <c r="M6" s="13" t="str">
        <f t="shared" si="7"/>
        <v>F</v>
      </c>
      <c r="N6" s="13" t="str">
        <f t="shared" si="7"/>
        <v>S</v>
      </c>
      <c r="O6" s="13" t="str">
        <f t="shared" si="7"/>
        <v>S</v>
      </c>
      <c r="P6" s="13" t="str">
        <f t="shared" si="7"/>
        <v>M</v>
      </c>
      <c r="Q6" s="13" t="str">
        <f t="shared" si="7"/>
        <v>T</v>
      </c>
      <c r="R6" s="13" t="str">
        <f t="shared" si="7"/>
        <v>W</v>
      </c>
      <c r="S6" s="13" t="str">
        <f t="shared" si="7"/>
        <v>T</v>
      </c>
      <c r="T6" s="13" t="str">
        <f t="shared" si="7"/>
        <v>F</v>
      </c>
      <c r="U6" s="13" t="str">
        <f t="shared" si="7"/>
        <v>S</v>
      </c>
      <c r="V6" s="13" t="str">
        <f t="shared" si="7"/>
        <v>S</v>
      </c>
      <c r="W6" s="13" t="str">
        <f t="shared" si="7"/>
        <v>M</v>
      </c>
      <c r="X6" s="13" t="str">
        <f t="shared" si="7"/>
        <v>T</v>
      </c>
      <c r="Y6" s="13" t="str">
        <f t="shared" si="7"/>
        <v>W</v>
      </c>
      <c r="Z6" s="13" t="str">
        <f t="shared" si="7"/>
        <v>T</v>
      </c>
      <c r="AA6" s="13" t="str">
        <f t="shared" si="7"/>
        <v>F</v>
      </c>
      <c r="AB6" s="13" t="str">
        <f t="shared" si="7"/>
        <v>S</v>
      </c>
      <c r="AC6" s="13" t="str">
        <f t="shared" si="7"/>
        <v>S</v>
      </c>
      <c r="AD6" s="13" t="str">
        <f t="shared" si="7"/>
        <v>M</v>
      </c>
      <c r="AE6" s="13" t="str">
        <f t="shared" si="7"/>
        <v>T</v>
      </c>
      <c r="AF6" s="13" t="str">
        <f t="shared" si="7"/>
        <v>W</v>
      </c>
      <c r="AG6" s="13" t="str">
        <f t="shared" si="7"/>
        <v>T</v>
      </c>
      <c r="AH6" s="13" t="str">
        <f t="shared" si="7"/>
        <v>F</v>
      </c>
      <c r="AI6" s="13" t="str">
        <f t="shared" si="7"/>
        <v>S</v>
      </c>
      <c r="AJ6" s="13" t="str">
        <f t="shared" si="7"/>
        <v>S</v>
      </c>
      <c r="AK6" s="13" t="str">
        <f t="shared" si="7"/>
        <v>M</v>
      </c>
      <c r="AL6" s="13" t="str">
        <f t="shared" si="7"/>
        <v>T</v>
      </c>
      <c r="AM6" s="13" t="str">
        <f t="shared" si="7"/>
        <v>W</v>
      </c>
      <c r="AN6" s="13" t="str">
        <f t="shared" si="7"/>
        <v>T</v>
      </c>
      <c r="AO6" s="13" t="str">
        <f t="shared" si="7"/>
        <v>F</v>
      </c>
      <c r="AP6" s="13" t="str">
        <f t="shared" si="7"/>
        <v>S</v>
      </c>
      <c r="AQ6" s="13" t="str">
        <f t="shared" si="7"/>
        <v>S</v>
      </c>
      <c r="AR6" s="13" t="str">
        <f t="shared" si="7"/>
        <v>M</v>
      </c>
      <c r="AS6" s="13" t="str">
        <f t="shared" ref="AS6:BL6" si="8">LEFT(TEXT(AS5,"ddd"),1)</f>
        <v>T</v>
      </c>
      <c r="AT6" s="13" t="str">
        <f t="shared" si="8"/>
        <v>W</v>
      </c>
      <c r="AU6" s="13" t="str">
        <f t="shared" si="8"/>
        <v>T</v>
      </c>
      <c r="AV6" s="13" t="str">
        <f t="shared" si="8"/>
        <v>F</v>
      </c>
      <c r="AW6" s="13" t="str">
        <f t="shared" si="8"/>
        <v>S</v>
      </c>
      <c r="AX6" s="13" t="str">
        <f t="shared" si="8"/>
        <v>S</v>
      </c>
      <c r="AY6" s="13" t="str">
        <f t="shared" si="8"/>
        <v>M</v>
      </c>
      <c r="AZ6" s="13" t="str">
        <f t="shared" si="8"/>
        <v>T</v>
      </c>
      <c r="BA6" s="13" t="str">
        <f t="shared" si="8"/>
        <v>W</v>
      </c>
      <c r="BB6" s="13" t="str">
        <f t="shared" si="8"/>
        <v>T</v>
      </c>
      <c r="BC6" s="13" t="str">
        <f t="shared" si="8"/>
        <v>F</v>
      </c>
      <c r="BD6" s="13" t="str">
        <f t="shared" si="8"/>
        <v>S</v>
      </c>
      <c r="BE6" s="13" t="str">
        <f t="shared" si="8"/>
        <v>S</v>
      </c>
      <c r="BF6" s="13" t="str">
        <f t="shared" si="8"/>
        <v>M</v>
      </c>
      <c r="BG6" s="13" t="str">
        <f t="shared" si="8"/>
        <v>T</v>
      </c>
      <c r="BH6" s="13" t="str">
        <f t="shared" si="8"/>
        <v>W</v>
      </c>
      <c r="BI6" s="13" t="str">
        <f t="shared" si="8"/>
        <v>T</v>
      </c>
      <c r="BJ6" s="13" t="str">
        <f t="shared" si="8"/>
        <v>F</v>
      </c>
      <c r="BK6" s="13" t="str">
        <f t="shared" si="8"/>
        <v>S</v>
      </c>
      <c r="BL6" s="13" t="str">
        <f t="shared" si="8"/>
        <v>S</v>
      </c>
      <c r="BM6" s="13" t="str">
        <f t="shared" ref="BM6:BQ6" si="9">LEFT(TEXT(BM5,"ddd"),1)</f>
        <v>M</v>
      </c>
      <c r="BN6" s="13" t="str">
        <f t="shared" si="9"/>
        <v>T</v>
      </c>
      <c r="BO6" s="13" t="str">
        <f t="shared" si="9"/>
        <v>W</v>
      </c>
      <c r="BP6" s="13" t="str">
        <f t="shared" si="9"/>
        <v>T</v>
      </c>
      <c r="BQ6" s="13" t="str">
        <f t="shared" si="9"/>
        <v>F</v>
      </c>
    </row>
    <row r="7" spans="1:69" ht="30" hidden="1" customHeight="1" thickBot="1" x14ac:dyDescent="0.3">
      <c r="A7" s="39" t="s">
        <v>23</v>
      </c>
      <c r="C7" s="43"/>
      <c r="E7"/>
      <c r="H7" t="str">
        <f>IF(OR(ISBLANK(task_start),ISBLANK(task_end)),"",task_end-task_start+1)</f>
        <v/>
      </c>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c r="AK7" s="26"/>
      <c r="AL7" s="26"/>
      <c r="AM7" s="26"/>
      <c r="AN7" s="26"/>
      <c r="AO7" s="26"/>
      <c r="AP7" s="26"/>
      <c r="AQ7" s="26"/>
      <c r="AR7" s="26"/>
      <c r="AS7" s="26"/>
      <c r="AT7" s="26"/>
      <c r="AU7" s="26"/>
      <c r="AV7" s="26"/>
      <c r="AW7" s="26"/>
      <c r="AX7" s="26"/>
      <c r="AY7" s="26"/>
      <c r="AZ7" s="26"/>
      <c r="BA7" s="26"/>
      <c r="BB7" s="26"/>
      <c r="BC7" s="26"/>
      <c r="BD7" s="26"/>
      <c r="BE7" s="26"/>
      <c r="BF7" s="26"/>
      <c r="BG7" s="26"/>
      <c r="BH7" s="26"/>
      <c r="BI7" s="26"/>
      <c r="BJ7" s="26"/>
      <c r="BK7" s="26"/>
      <c r="BL7" s="26"/>
      <c r="BM7" s="26"/>
      <c r="BN7" s="26"/>
      <c r="BO7" s="26"/>
      <c r="BP7" s="26"/>
      <c r="BQ7" s="26"/>
    </row>
    <row r="8" spans="1:69" s="3" customFormat="1" ht="30" customHeight="1" thickBot="1" x14ac:dyDescent="0.3">
      <c r="A8" s="40" t="s">
        <v>29</v>
      </c>
      <c r="B8" s="17" t="s">
        <v>35</v>
      </c>
      <c r="C8" s="46"/>
      <c r="D8" s="18">
        <f ca="1">(SUM(D9:D12)/4)</f>
        <v>9.1949152542372875E-2</v>
      </c>
      <c r="E8" s="19"/>
      <c r="F8" s="20"/>
      <c r="G8" s="20"/>
      <c r="H8" s="20"/>
      <c r="I8" s="20"/>
      <c r="J8" s="20"/>
      <c r="K8" s="20"/>
      <c r="L8" s="20"/>
      <c r="M8" s="20"/>
      <c r="N8" s="20"/>
      <c r="O8" s="20"/>
      <c r="P8" s="20"/>
      <c r="Q8" s="20"/>
      <c r="R8" s="20"/>
      <c r="S8" s="20"/>
      <c r="T8" s="20"/>
      <c r="U8" s="20"/>
      <c r="V8" s="20"/>
      <c r="W8" s="20"/>
      <c r="X8" s="20"/>
      <c r="Y8" s="20"/>
      <c r="Z8" s="20"/>
      <c r="AA8" s="20"/>
      <c r="AB8" s="20"/>
      <c r="AC8" s="20"/>
      <c r="AD8" s="20"/>
      <c r="AE8" s="46"/>
      <c r="AF8" s="18"/>
      <c r="AG8" s="19"/>
      <c r="AH8" s="20"/>
      <c r="AI8" s="20"/>
      <c r="AJ8" s="20"/>
      <c r="AK8" s="20"/>
      <c r="AL8" s="20"/>
      <c r="AM8" s="20"/>
      <c r="AN8" s="20"/>
      <c r="AO8" s="20"/>
      <c r="AP8" s="20"/>
      <c r="AQ8" s="20"/>
      <c r="AR8" s="20"/>
      <c r="AS8" s="20"/>
      <c r="AT8" s="20"/>
      <c r="AU8" s="20"/>
      <c r="AV8" s="20"/>
      <c r="AW8" s="20"/>
      <c r="AX8" s="20"/>
      <c r="AY8" s="20"/>
      <c r="AZ8" s="20"/>
      <c r="BA8" s="20"/>
      <c r="BB8" s="20"/>
      <c r="BC8" s="20"/>
      <c r="BD8" s="20"/>
      <c r="BE8" s="20"/>
      <c r="BF8" s="20"/>
      <c r="BG8" s="46"/>
      <c r="BH8" s="18"/>
      <c r="BI8" s="19"/>
      <c r="BJ8" s="20"/>
      <c r="BK8" s="20"/>
      <c r="BL8" s="20"/>
      <c r="BM8" s="20"/>
      <c r="BN8" s="20"/>
      <c r="BO8" s="20"/>
      <c r="BP8" s="20"/>
      <c r="BQ8" s="66"/>
    </row>
    <row r="9" spans="1:69" s="3" customFormat="1" ht="30" customHeight="1" thickBot="1" x14ac:dyDescent="0.3">
      <c r="A9" s="39"/>
      <c r="B9" s="54" t="s">
        <v>42</v>
      </c>
      <c r="C9" s="47"/>
      <c r="D9" s="21">
        <f ca="1">(60-DATEDIF(NOW(),F9,"D"))/59</f>
        <v>6.7796610169491525E-2</v>
      </c>
      <c r="E9" s="50">
        <f>Project_Start</f>
        <v>43997</v>
      </c>
      <c r="F9" s="50">
        <f>E9+59</f>
        <v>44056</v>
      </c>
      <c r="G9" s="58"/>
      <c r="H9" s="16">
        <f t="shared" ref="H9:H20" si="10">IF(OR(ISBLANK(task_start),ISBLANK(task_end)),"",task_end-task_start+1)</f>
        <v>60</v>
      </c>
      <c r="I9" s="26"/>
      <c r="J9" s="26"/>
      <c r="K9" s="26"/>
      <c r="L9" s="26"/>
      <c r="M9" s="26"/>
      <c r="N9" s="26"/>
      <c r="O9" s="26"/>
      <c r="P9" s="26"/>
      <c r="Q9" s="26"/>
      <c r="R9" s="26"/>
      <c r="S9" s="26"/>
      <c r="T9" s="26"/>
      <c r="U9" s="26"/>
      <c r="V9" s="26"/>
      <c r="W9" s="26"/>
      <c r="X9" s="26"/>
      <c r="Y9" s="27"/>
      <c r="Z9" s="26"/>
      <c r="AA9" s="26"/>
      <c r="AB9" s="26"/>
      <c r="AC9" s="26"/>
      <c r="AD9" s="26"/>
      <c r="AE9" s="26"/>
      <c r="AF9" s="26"/>
      <c r="AG9" s="26"/>
      <c r="AH9" s="26"/>
      <c r="AI9" s="26"/>
      <c r="AJ9" s="26"/>
      <c r="AK9" s="26"/>
      <c r="AL9" s="26"/>
      <c r="AM9" s="26"/>
      <c r="AN9" s="26"/>
      <c r="AO9" s="26"/>
      <c r="AP9" s="26"/>
      <c r="AQ9" s="26"/>
      <c r="AR9" s="26"/>
      <c r="AS9" s="26"/>
      <c r="AT9" s="26"/>
      <c r="AU9" s="26"/>
      <c r="AV9" s="26"/>
      <c r="AW9" s="26"/>
      <c r="AX9" s="26"/>
      <c r="AY9" s="26"/>
      <c r="AZ9" s="26"/>
      <c r="BA9" s="26"/>
      <c r="BB9" s="26"/>
      <c r="BC9" s="26"/>
      <c r="BD9" s="26"/>
      <c r="BE9" s="26"/>
      <c r="BF9" s="26"/>
      <c r="BG9" s="26"/>
      <c r="BH9" s="26"/>
      <c r="BI9" s="26"/>
      <c r="BJ9" s="26"/>
      <c r="BK9" s="26"/>
      <c r="BL9" s="26"/>
      <c r="BM9" s="26"/>
      <c r="BN9" s="26"/>
      <c r="BO9" s="26"/>
      <c r="BP9" s="26"/>
      <c r="BQ9" s="69"/>
    </row>
    <row r="10" spans="1:69" s="3" customFormat="1" ht="30" customHeight="1" thickBot="1" x14ac:dyDescent="0.3">
      <c r="A10" s="40" t="s">
        <v>30</v>
      </c>
      <c r="B10" s="54" t="s">
        <v>53</v>
      </c>
      <c r="C10" s="47"/>
      <c r="D10" s="21">
        <v>0.3</v>
      </c>
      <c r="E10" s="50">
        <f>Project_Start</f>
        <v>43997</v>
      </c>
      <c r="F10" s="50">
        <f>E10+6</f>
        <v>44003</v>
      </c>
      <c r="G10" s="58"/>
      <c r="H10" s="16">
        <f t="shared" si="10"/>
        <v>7</v>
      </c>
      <c r="I10" s="60"/>
      <c r="J10" s="61"/>
      <c r="K10" s="61"/>
      <c r="L10" s="61"/>
      <c r="M10" s="61"/>
      <c r="N10" s="61"/>
      <c r="O10" s="61"/>
      <c r="P10" s="61"/>
      <c r="Q10" s="61"/>
      <c r="R10" s="61"/>
      <c r="S10" s="61"/>
      <c r="T10" s="61"/>
      <c r="U10" s="61"/>
      <c r="V10" s="61"/>
      <c r="W10" s="61"/>
      <c r="X10" s="61"/>
      <c r="Y10" s="61"/>
      <c r="Z10" s="61"/>
      <c r="AA10" s="61"/>
      <c r="AB10" s="61"/>
      <c r="AC10" s="61"/>
      <c r="AD10" s="61"/>
      <c r="AE10" s="61"/>
      <c r="AF10" s="61"/>
      <c r="AG10" s="61"/>
      <c r="AH10" s="61"/>
      <c r="AI10" s="61"/>
      <c r="AJ10" s="61"/>
      <c r="AK10" s="61"/>
      <c r="AL10" s="61"/>
      <c r="AM10" s="61"/>
      <c r="AN10" s="61"/>
      <c r="AO10" s="61"/>
      <c r="AP10" s="61"/>
      <c r="AQ10" s="61"/>
      <c r="AR10" s="61"/>
      <c r="AS10" s="61"/>
      <c r="AT10" s="61"/>
      <c r="AU10" s="61"/>
      <c r="AV10" s="61"/>
      <c r="AW10" s="61"/>
      <c r="AX10" s="61"/>
      <c r="AY10" s="61"/>
      <c r="AZ10" s="61"/>
      <c r="BA10" s="61"/>
      <c r="BB10" s="61"/>
      <c r="BC10" s="61"/>
      <c r="BD10" s="61"/>
      <c r="BE10" s="61"/>
      <c r="BF10" s="61"/>
      <c r="BG10" s="61"/>
      <c r="BH10" s="61"/>
      <c r="BI10" s="61"/>
      <c r="BJ10" s="61"/>
      <c r="BK10" s="61"/>
      <c r="BL10" s="61"/>
      <c r="BM10" s="61"/>
      <c r="BN10" s="61"/>
      <c r="BO10" s="61"/>
      <c r="BP10" s="61"/>
      <c r="BQ10" s="69"/>
    </row>
    <row r="11" spans="1:69" s="3" customFormat="1" ht="30" customHeight="1" thickBot="1" x14ac:dyDescent="0.3">
      <c r="A11" s="40" t="s">
        <v>31</v>
      </c>
      <c r="B11" s="54" t="s">
        <v>40</v>
      </c>
      <c r="C11" s="47"/>
      <c r="D11" s="21">
        <v>0</v>
      </c>
      <c r="E11" s="50">
        <f>F10+1</f>
        <v>44004</v>
      </c>
      <c r="F11" s="50">
        <f>E11+1</f>
        <v>44005</v>
      </c>
      <c r="G11" s="58"/>
      <c r="H11" s="16">
        <f t="shared" si="10"/>
        <v>2</v>
      </c>
      <c r="I11" s="61"/>
      <c r="J11" s="61"/>
      <c r="K11" s="61"/>
      <c r="L11" s="61"/>
      <c r="M11" s="61"/>
      <c r="N11" s="61"/>
      <c r="O11" s="61"/>
      <c r="P11" s="61"/>
      <c r="Q11" s="61"/>
      <c r="R11" s="61"/>
      <c r="S11" s="61"/>
      <c r="T11" s="61"/>
      <c r="U11" s="62"/>
      <c r="V11" s="62"/>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c r="BE11" s="61"/>
      <c r="BF11" s="61"/>
      <c r="BG11" s="61"/>
      <c r="BH11" s="61"/>
      <c r="BI11" s="61"/>
      <c r="BJ11" s="61"/>
      <c r="BK11" s="61"/>
      <c r="BL11" s="61"/>
      <c r="BM11" s="61"/>
      <c r="BN11" s="61"/>
      <c r="BO11" s="61"/>
      <c r="BP11" s="61"/>
      <c r="BQ11" s="69"/>
    </row>
    <row r="12" spans="1:69" s="3" customFormat="1" ht="30" customHeight="1" thickBot="1" x14ac:dyDescent="0.3">
      <c r="A12" s="39"/>
      <c r="B12" s="54" t="s">
        <v>41</v>
      </c>
      <c r="C12" s="47"/>
      <c r="D12" s="21">
        <v>0</v>
      </c>
      <c r="E12" s="50">
        <f>E11+1</f>
        <v>44005</v>
      </c>
      <c r="F12" s="50">
        <f>E12+7</f>
        <v>44012</v>
      </c>
      <c r="G12" s="58"/>
      <c r="H12" s="16">
        <f t="shared" si="10"/>
        <v>8</v>
      </c>
      <c r="I12" s="61"/>
      <c r="J12" s="61"/>
      <c r="K12" s="61"/>
      <c r="L12" s="61"/>
      <c r="M12" s="61"/>
      <c r="N12" s="61"/>
      <c r="O12" s="61"/>
      <c r="P12" s="61"/>
      <c r="Q12" s="63"/>
      <c r="R12" s="61"/>
      <c r="S12" s="61"/>
      <c r="T12" s="61"/>
      <c r="U12" s="61"/>
      <c r="V12" s="61"/>
      <c r="W12" s="61"/>
      <c r="X12" s="61"/>
      <c r="Y12" s="61"/>
      <c r="Z12" s="61"/>
      <c r="AA12" s="61"/>
      <c r="AB12" s="61"/>
      <c r="AC12" s="61"/>
      <c r="AD12" s="61"/>
      <c r="AE12" s="61"/>
      <c r="AF12" s="61"/>
      <c r="AG12" s="61"/>
      <c r="AH12" s="61"/>
      <c r="AI12" s="61"/>
      <c r="AJ12" s="61"/>
      <c r="AK12" s="61"/>
      <c r="AL12" s="61"/>
      <c r="AM12" s="61"/>
      <c r="AN12" s="61"/>
      <c r="AO12" s="61"/>
      <c r="AP12" s="61"/>
      <c r="AQ12" s="61"/>
      <c r="AR12" s="61"/>
      <c r="AS12" s="61"/>
      <c r="AT12" s="61"/>
      <c r="AU12" s="61"/>
      <c r="AV12" s="61"/>
      <c r="AW12" s="61"/>
      <c r="AX12" s="61"/>
      <c r="AY12" s="61"/>
      <c r="AZ12" s="61"/>
      <c r="BA12" s="61"/>
      <c r="BB12" s="61"/>
      <c r="BC12" s="61"/>
      <c r="BD12" s="61"/>
      <c r="BE12" s="61"/>
      <c r="BF12" s="61"/>
      <c r="BG12" s="61"/>
      <c r="BH12" s="61"/>
      <c r="BI12" s="61"/>
      <c r="BJ12" s="61"/>
      <c r="BK12" s="61"/>
      <c r="BL12" s="61"/>
      <c r="BM12" s="61"/>
      <c r="BN12" s="61"/>
      <c r="BO12" s="61"/>
      <c r="BP12" s="61"/>
      <c r="BQ12" s="69"/>
    </row>
    <row r="13" spans="1:69" s="3" customFormat="1" ht="30" customHeight="1" thickBot="1" x14ac:dyDescent="0.3">
      <c r="A13" s="40" t="s">
        <v>32</v>
      </c>
      <c r="B13" s="22" t="s">
        <v>36</v>
      </c>
      <c r="C13" s="48"/>
      <c r="D13" s="23">
        <f>SUM(D14:D20)/7</f>
        <v>0.14285714285714285</v>
      </c>
      <c r="E13" s="51"/>
      <c r="F13" s="52"/>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c r="BM13" s="24"/>
      <c r="BN13" s="24"/>
      <c r="BO13" s="24"/>
      <c r="BP13" s="24"/>
      <c r="BQ13" s="68"/>
    </row>
    <row r="14" spans="1:69" s="3" customFormat="1" ht="30" customHeight="1" thickBot="1" x14ac:dyDescent="0.3">
      <c r="A14" s="39"/>
      <c r="B14" s="55" t="s">
        <v>49</v>
      </c>
      <c r="C14" s="49"/>
      <c r="D14" s="25">
        <v>1</v>
      </c>
      <c r="E14" s="53">
        <f>E15</f>
        <v>44009</v>
      </c>
      <c r="F14" s="53">
        <f>E14+2</f>
        <v>44011</v>
      </c>
      <c r="G14" s="59"/>
      <c r="H14" s="16">
        <f t="shared" si="10"/>
        <v>3</v>
      </c>
      <c r="I14" s="64"/>
      <c r="J14" s="72"/>
      <c r="K14" s="73"/>
      <c r="L14" s="64"/>
      <c r="M14" s="64"/>
      <c r="N14" s="64"/>
      <c r="O14" s="64"/>
      <c r="P14" s="64"/>
      <c r="Q14" s="64"/>
      <c r="R14" s="64"/>
      <c r="S14" s="64"/>
      <c r="T14" s="64"/>
      <c r="U14" s="64"/>
      <c r="V14" s="64"/>
      <c r="W14" s="64"/>
      <c r="X14" s="64"/>
      <c r="Y14" s="65"/>
      <c r="Z14" s="64"/>
      <c r="AA14" s="64"/>
      <c r="AB14" s="64"/>
      <c r="AC14" s="64"/>
      <c r="AD14" s="64"/>
      <c r="AE14" s="64"/>
      <c r="AF14" s="64"/>
      <c r="AG14" s="64"/>
      <c r="AH14" s="64"/>
      <c r="AI14" s="64"/>
      <c r="AJ14" s="64"/>
      <c r="AK14" s="64"/>
      <c r="AL14" s="64"/>
      <c r="AM14" s="64"/>
      <c r="AN14" s="64"/>
      <c r="AO14" s="64"/>
      <c r="AP14" s="64"/>
      <c r="AQ14" s="64"/>
      <c r="AR14" s="64"/>
      <c r="AS14" s="64"/>
      <c r="AT14" s="64"/>
      <c r="AU14" s="64"/>
      <c r="AV14" s="64"/>
      <c r="AW14" s="64"/>
      <c r="AX14" s="64"/>
      <c r="AY14" s="64"/>
      <c r="AZ14" s="64"/>
      <c r="BA14" s="64"/>
      <c r="BB14" s="64"/>
      <c r="BC14" s="64"/>
      <c r="BD14" s="64"/>
      <c r="BE14" s="64"/>
      <c r="BF14" s="64"/>
      <c r="BG14" s="64"/>
      <c r="BH14" s="64"/>
      <c r="BI14" s="64"/>
      <c r="BJ14" s="64"/>
      <c r="BK14" s="64"/>
      <c r="BL14" s="64"/>
      <c r="BM14" s="64"/>
      <c r="BN14" s="64"/>
      <c r="BO14" s="64"/>
      <c r="BP14" s="64"/>
      <c r="BQ14" s="70"/>
    </row>
    <row r="15" spans="1:69" s="3" customFormat="1" ht="30" customHeight="1" thickBot="1" x14ac:dyDescent="0.3">
      <c r="A15" s="40"/>
      <c r="B15" s="55" t="s">
        <v>43</v>
      </c>
      <c r="C15" s="49"/>
      <c r="D15" s="25">
        <v>0</v>
      </c>
      <c r="E15" s="53">
        <f>F12-3</f>
        <v>44009</v>
      </c>
      <c r="F15" s="53">
        <f>E15+21</f>
        <v>44030</v>
      </c>
      <c r="G15" s="59"/>
      <c r="H15" s="16">
        <f t="shared" si="10"/>
        <v>22</v>
      </c>
      <c r="I15" s="64"/>
      <c r="J15" s="64"/>
      <c r="K15" s="64"/>
      <c r="L15" s="64"/>
      <c r="M15" s="64"/>
      <c r="N15" s="64"/>
      <c r="O15" s="64"/>
      <c r="P15" s="64"/>
      <c r="Q15" s="64"/>
      <c r="R15" s="64"/>
      <c r="S15" s="64"/>
      <c r="T15" s="64"/>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s="64"/>
      <c r="AT15" s="64"/>
      <c r="AU15" s="64"/>
      <c r="AV15" s="64"/>
      <c r="AW15" s="64"/>
      <c r="AX15" s="64"/>
      <c r="AY15" s="64"/>
      <c r="AZ15" s="64"/>
      <c r="BA15" s="64"/>
      <c r="BB15" s="64"/>
      <c r="BC15" s="64"/>
      <c r="BD15" s="64"/>
      <c r="BE15" s="64"/>
      <c r="BF15" s="64"/>
      <c r="BG15" s="64"/>
      <c r="BH15" s="64"/>
      <c r="BI15" s="64"/>
      <c r="BJ15" s="64"/>
      <c r="BK15" s="64"/>
      <c r="BL15" s="64"/>
      <c r="BM15" s="64"/>
      <c r="BN15" s="64"/>
      <c r="BO15" s="64"/>
      <c r="BP15" s="64"/>
      <c r="BQ15" s="70"/>
    </row>
    <row r="16" spans="1:69" s="3" customFormat="1" ht="30" customHeight="1" thickBot="1" x14ac:dyDescent="0.3">
      <c r="A16" s="39"/>
      <c r="B16" s="55" t="s">
        <v>45</v>
      </c>
      <c r="C16" s="49"/>
      <c r="D16" s="25">
        <v>0</v>
      </c>
      <c r="E16" s="53">
        <f>F15-7</f>
        <v>44023</v>
      </c>
      <c r="F16" s="53">
        <f>E16+7</f>
        <v>44030</v>
      </c>
      <c r="G16" s="59"/>
      <c r="H16" s="16">
        <f t="shared" si="10"/>
        <v>8</v>
      </c>
      <c r="I16" s="64"/>
      <c r="J16" s="64"/>
      <c r="K16" s="64"/>
      <c r="L16" s="64"/>
      <c r="M16" s="64"/>
      <c r="N16" s="64"/>
      <c r="O16" s="64"/>
      <c r="P16" s="64"/>
      <c r="Q16" s="64"/>
      <c r="R16" s="64"/>
      <c r="S16" s="64"/>
      <c r="T16" s="64"/>
      <c r="U16" s="64"/>
      <c r="V16" s="64"/>
      <c r="W16" s="64"/>
      <c r="X16" s="64"/>
      <c r="Y16" s="65"/>
      <c r="Z16" s="64"/>
      <c r="AA16" s="64"/>
      <c r="AB16" s="64"/>
      <c r="AC16" s="64"/>
      <c r="AD16" s="64"/>
      <c r="AE16" s="64"/>
      <c r="AF16" s="64"/>
      <c r="AG16" s="64"/>
      <c r="AH16" s="64"/>
      <c r="AI16" s="64"/>
      <c r="AJ16" s="64"/>
      <c r="AK16" s="64"/>
      <c r="AL16" s="64"/>
      <c r="AM16" s="64"/>
      <c r="AN16" s="64"/>
      <c r="AO16" s="64"/>
      <c r="AP16" s="64"/>
      <c r="AQ16" s="64"/>
      <c r="AR16" s="64"/>
      <c r="AS16" s="64"/>
      <c r="AT16" s="64"/>
      <c r="AU16" s="64"/>
      <c r="AV16" s="64"/>
      <c r="AW16" s="64"/>
      <c r="AX16" s="64"/>
      <c r="AY16" s="64"/>
      <c r="AZ16" s="64"/>
      <c r="BA16" s="64"/>
      <c r="BB16" s="64"/>
      <c r="BC16" s="64"/>
      <c r="BD16" s="64"/>
      <c r="BE16" s="64"/>
      <c r="BF16" s="64"/>
      <c r="BG16" s="64"/>
      <c r="BH16" s="64"/>
      <c r="BI16" s="64"/>
      <c r="BJ16" s="64"/>
      <c r="BK16" s="64"/>
      <c r="BL16" s="64"/>
      <c r="BM16" s="64"/>
      <c r="BN16" s="64"/>
      <c r="BO16" s="64"/>
      <c r="BP16" s="64"/>
      <c r="BQ16" s="70"/>
    </row>
    <row r="17" spans="1:69" s="3" customFormat="1" ht="30" customHeight="1" thickBot="1" x14ac:dyDescent="0.3">
      <c r="A17" s="39"/>
      <c r="B17" s="55" t="s">
        <v>44</v>
      </c>
      <c r="C17" s="49"/>
      <c r="D17" s="25">
        <v>0</v>
      </c>
      <c r="E17" s="53">
        <f>F15-7</f>
        <v>44023</v>
      </c>
      <c r="F17" s="53">
        <f>E17+10</f>
        <v>44033</v>
      </c>
      <c r="G17" s="59"/>
      <c r="H17" s="16">
        <f t="shared" si="10"/>
        <v>11</v>
      </c>
      <c r="I17" s="64"/>
      <c r="J17" s="64"/>
      <c r="K17" s="64"/>
      <c r="L17" s="64"/>
      <c r="M17" s="64"/>
      <c r="N17" s="64"/>
      <c r="O17" s="64"/>
      <c r="P17" s="64"/>
      <c r="Q17" s="64"/>
      <c r="R17" s="64"/>
      <c r="S17" s="64"/>
      <c r="T17" s="64"/>
      <c r="U17" s="65"/>
      <c r="V17" s="65"/>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c r="BM17" s="64"/>
      <c r="BN17" s="64"/>
      <c r="BO17" s="64"/>
      <c r="BP17" s="64"/>
      <c r="BQ17" s="70"/>
    </row>
    <row r="18" spans="1:69" s="3" customFormat="1" ht="30" customHeight="1" thickBot="1" x14ac:dyDescent="0.3">
      <c r="A18" s="39"/>
      <c r="B18" s="55" t="s">
        <v>48</v>
      </c>
      <c r="C18" s="49"/>
      <c r="D18" s="25">
        <v>0</v>
      </c>
      <c r="E18" s="53">
        <f>F17-3</f>
        <v>44030</v>
      </c>
      <c r="F18" s="53">
        <f>E18+10</f>
        <v>44040</v>
      </c>
      <c r="G18" s="59"/>
      <c r="H18" s="16">
        <f t="shared" si="10"/>
        <v>11</v>
      </c>
      <c r="I18" s="64"/>
      <c r="J18" s="64"/>
      <c r="K18" s="64"/>
      <c r="L18" s="64"/>
      <c r="M18" s="64"/>
      <c r="N18" s="64"/>
      <c r="O18" s="64"/>
      <c r="P18" s="64"/>
      <c r="Q18" s="64"/>
      <c r="R18" s="64"/>
      <c r="S18" s="64"/>
      <c r="T18" s="64"/>
      <c r="U18" s="64"/>
      <c r="V18" s="64"/>
      <c r="W18" s="64"/>
      <c r="X18" s="64"/>
      <c r="Y18" s="64"/>
      <c r="Z18" s="64"/>
      <c r="AA18" s="64"/>
      <c r="AB18" s="64"/>
      <c r="AC18" s="64"/>
      <c r="AD18" s="64"/>
      <c r="AE18" s="64"/>
      <c r="AF18" s="64"/>
      <c r="AG18" s="64"/>
      <c r="AH18" s="64"/>
      <c r="AI18" s="64"/>
      <c r="AJ18" s="64"/>
      <c r="AK18" s="64"/>
      <c r="AL18" s="64"/>
      <c r="AM18" s="64"/>
      <c r="AN18" s="64"/>
      <c r="AO18" s="64"/>
      <c r="AP18" s="64"/>
      <c r="AQ18" s="64"/>
      <c r="AR18" s="64"/>
      <c r="AS18" s="64"/>
      <c r="AT18" s="64"/>
      <c r="AU18" s="64"/>
      <c r="AV18" s="64"/>
      <c r="AW18" s="64"/>
      <c r="AX18" s="64"/>
      <c r="AY18" s="64"/>
      <c r="AZ18" s="64"/>
      <c r="BA18" s="64"/>
      <c r="BB18" s="64"/>
      <c r="BC18" s="64"/>
      <c r="BD18" s="64"/>
      <c r="BE18" s="64"/>
      <c r="BF18" s="64"/>
      <c r="BG18" s="64"/>
      <c r="BH18" s="64"/>
      <c r="BI18" s="64"/>
      <c r="BJ18" s="64"/>
      <c r="BK18" s="64"/>
      <c r="BL18" s="64"/>
      <c r="BM18" s="64"/>
      <c r="BN18" s="64"/>
      <c r="BO18" s="64"/>
      <c r="BP18" s="64"/>
      <c r="BQ18" s="70"/>
    </row>
    <row r="19" spans="1:69" s="3" customFormat="1" ht="30" customHeight="1" thickBot="1" x14ac:dyDescent="0.3">
      <c r="A19" s="39"/>
      <c r="B19" s="55" t="s">
        <v>47</v>
      </c>
      <c r="C19" s="49"/>
      <c r="D19" s="25">
        <v>0</v>
      </c>
      <c r="E19" s="53">
        <f>F17</f>
        <v>44033</v>
      </c>
      <c r="F19" s="53">
        <f>E19+9</f>
        <v>44042</v>
      </c>
      <c r="G19" s="59"/>
      <c r="H19" s="16">
        <f t="shared" si="10"/>
        <v>10</v>
      </c>
      <c r="I19" s="64"/>
      <c r="J19" s="64"/>
      <c r="K19" s="64"/>
      <c r="L19" s="64"/>
      <c r="M19" s="64"/>
      <c r="N19" s="64"/>
      <c r="O19" s="64"/>
      <c r="P19" s="64"/>
      <c r="Q19" s="64"/>
      <c r="R19" s="64"/>
      <c r="S19" s="64"/>
      <c r="T19" s="64"/>
      <c r="U19" s="64"/>
      <c r="V19" s="64"/>
      <c r="W19" s="64"/>
      <c r="X19" s="64"/>
      <c r="Y19" s="64"/>
      <c r="Z19" s="64"/>
      <c r="AA19" s="64"/>
      <c r="AB19" s="64"/>
      <c r="AC19" s="64"/>
      <c r="AD19" s="64"/>
      <c r="AE19" s="64"/>
      <c r="AF19" s="64"/>
      <c r="AG19" s="64"/>
      <c r="AH19" s="64"/>
      <c r="AI19" s="64"/>
      <c r="AJ19" s="64"/>
      <c r="AK19" s="64"/>
      <c r="AL19" s="64"/>
      <c r="AM19" s="64"/>
      <c r="AN19" s="64"/>
      <c r="AO19" s="64"/>
      <c r="AP19" s="64"/>
      <c r="AQ19" s="64"/>
      <c r="AR19" s="64"/>
      <c r="AS19" s="64"/>
      <c r="AT19" s="64"/>
      <c r="AU19" s="64"/>
      <c r="AV19" s="64"/>
      <c r="AW19" s="64"/>
      <c r="AX19" s="64"/>
      <c r="AY19" s="64"/>
      <c r="AZ19" s="64"/>
      <c r="BA19" s="64"/>
      <c r="BB19" s="64"/>
      <c r="BC19" s="64"/>
      <c r="BD19" s="64"/>
      <c r="BE19" s="64"/>
      <c r="BF19" s="64"/>
      <c r="BG19" s="64"/>
      <c r="BH19" s="64"/>
      <c r="BI19" s="64"/>
      <c r="BJ19" s="64"/>
      <c r="BK19" s="64"/>
      <c r="BL19" s="64"/>
      <c r="BM19" s="64"/>
      <c r="BN19" s="64"/>
      <c r="BO19" s="64"/>
      <c r="BP19" s="64"/>
      <c r="BQ19" s="70"/>
    </row>
    <row r="20" spans="1:69" s="3" customFormat="1" ht="30" customHeight="1" thickBot="1" x14ac:dyDescent="0.3">
      <c r="A20" s="39"/>
      <c r="B20" s="55" t="s">
        <v>46</v>
      </c>
      <c r="C20" s="49"/>
      <c r="D20" s="25">
        <v>0</v>
      </c>
      <c r="E20" s="53">
        <f>F19-5</f>
        <v>44037</v>
      </c>
      <c r="F20" s="53">
        <f>E20+12</f>
        <v>44049</v>
      </c>
      <c r="G20" s="59"/>
      <c r="H20" s="16">
        <f t="shared" si="10"/>
        <v>13</v>
      </c>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4"/>
      <c r="AO20" s="64"/>
      <c r="AP20" s="64"/>
      <c r="AQ20" s="64"/>
      <c r="AR20" s="64"/>
      <c r="AS20" s="64"/>
      <c r="AT20" s="64"/>
      <c r="AU20" s="64"/>
      <c r="AV20" s="64"/>
      <c r="AW20" s="64"/>
      <c r="AX20" s="64"/>
      <c r="AY20" s="64"/>
      <c r="AZ20" s="64"/>
      <c r="BA20" s="64"/>
      <c r="BB20" s="64"/>
      <c r="BC20" s="64"/>
      <c r="BD20" s="64"/>
      <c r="BE20" s="64"/>
      <c r="BF20" s="64"/>
      <c r="BG20" s="64"/>
      <c r="BH20" s="64"/>
      <c r="BI20" s="64"/>
      <c r="BJ20" s="64"/>
      <c r="BK20" s="64"/>
      <c r="BL20" s="64"/>
      <c r="BM20" s="64"/>
      <c r="BN20" s="64"/>
      <c r="BO20" s="64"/>
      <c r="BP20" s="64"/>
      <c r="BQ20" s="70"/>
    </row>
    <row r="21" spans="1:69" ht="30" customHeight="1" x14ac:dyDescent="0.25">
      <c r="G21" s="6"/>
    </row>
    <row r="22" spans="1:69" ht="30" customHeight="1" x14ac:dyDescent="0.25">
      <c r="C22" s="14"/>
      <c r="F22" s="41"/>
    </row>
    <row r="23" spans="1:69" ht="30" customHeight="1" x14ac:dyDescent="0.25">
      <c r="C23" s="15"/>
    </row>
  </sheetData>
  <mergeCells count="11">
    <mergeCell ref="B5:G5"/>
    <mergeCell ref="AK4:AQ4"/>
    <mergeCell ref="AR4:AX4"/>
    <mergeCell ref="BM4:BQ4"/>
    <mergeCell ref="AY4:BE4"/>
    <mergeCell ref="BF4:BL4"/>
    <mergeCell ref="E3:F3"/>
    <mergeCell ref="I4:O4"/>
    <mergeCell ref="P4:V4"/>
    <mergeCell ref="W4:AC4"/>
    <mergeCell ref="AD4:AJ4"/>
  </mergeCells>
  <conditionalFormatting sqref="AF8:AF9 BH8:BH9 D7:D20">
    <cfRule type="dataBar" priority="3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P7 I9:BP12 I20:BL20 BM19:BP20 I15:BP19">
    <cfRule type="expression" dxfId="13" priority="50">
      <formula>AND(TODAY()&gt;=I$5,TODAY()&lt;J$5)</formula>
    </cfRule>
  </conditionalFormatting>
  <conditionalFormatting sqref="I7:BP7 I9:BP12 I20:BL20 BM19:BP20 I15:BP19">
    <cfRule type="expression" dxfId="12" priority="44">
      <formula>AND(task_start&lt;=I$5,ROUNDDOWN((task_end-task_start+1)*task_progress,0)+task_start-1&gt;=I$5)</formula>
    </cfRule>
    <cfRule type="expression" dxfId="11" priority="45" stopIfTrue="1">
      <formula>AND(task_end&gt;=I$5,task_start&lt;J$5)</formula>
    </cfRule>
  </conditionalFormatting>
  <conditionalFormatting sqref="D19">
    <cfRule type="dataBar" priority="11">
      <dataBar>
        <cfvo type="num" val="0"/>
        <cfvo type="num" val="1"/>
        <color theme="0" tint="-0.249977111117893"/>
      </dataBar>
      <extLst>
        <ext xmlns:x14="http://schemas.microsoft.com/office/spreadsheetml/2009/9/main" uri="{B025F937-C7B1-47D3-B67F-A62EFF666E3E}">
          <x14:id>{B11F1B6D-5EC8-4017-96F0-3B2262CAA45A}</x14:id>
        </ext>
      </extLst>
    </cfRule>
  </conditionalFormatting>
  <conditionalFormatting sqref="I19:BL19">
    <cfRule type="expression" dxfId="10" priority="14">
      <formula>AND(TODAY()&gt;=I$5,TODAY()&lt;J$5)</formula>
    </cfRule>
  </conditionalFormatting>
  <conditionalFormatting sqref="I19:BL19">
    <cfRule type="expression" dxfId="9" priority="12">
      <formula>AND(task_start&lt;=I$5,ROUNDDOWN((task_end-task_start+1)*task_progress,0)+task_start-1&gt;=I$5)</formula>
    </cfRule>
    <cfRule type="expression" dxfId="8" priority="13" stopIfTrue="1">
      <formula>AND(task_end&gt;=I$5,task_start&lt;J$5)</formula>
    </cfRule>
  </conditionalFormatting>
  <conditionalFormatting sqref="BQ5:BQ7 BQ9:BQ12 BQ15:BQ20">
    <cfRule type="expression" dxfId="7" priority="52">
      <formula>AND(TODAY()&gt;=BQ$5,TODAY()&lt;#REF!)</formula>
    </cfRule>
  </conditionalFormatting>
  <conditionalFormatting sqref="BQ7 BQ9:BQ12 BQ15:BQ20">
    <cfRule type="expression" dxfId="6" priority="55">
      <formula>AND(task_start&lt;=BQ$5,ROUNDDOWN((task_end-task_start+1)*task_progress,0)+task_start-1&gt;=BQ$5)</formula>
    </cfRule>
    <cfRule type="expression" dxfId="5" priority="56" stopIfTrue="1">
      <formula>AND(task_end&gt;=BQ$5,task_start&lt;#REF!)</formula>
    </cfRule>
  </conditionalFormatting>
  <conditionalFormatting sqref="D14">
    <cfRule type="dataBar" priority="1">
      <dataBar>
        <cfvo type="num" val="0"/>
        <cfvo type="num" val="1"/>
        <color theme="0" tint="-0.249977111117893"/>
      </dataBar>
      <extLst>
        <ext xmlns:x14="http://schemas.microsoft.com/office/spreadsheetml/2009/9/main" uri="{B025F937-C7B1-47D3-B67F-A62EFF666E3E}">
          <x14:id>{788803AA-61D0-401D-A7E2-8CCEAE2E2732}</x14:id>
        </ext>
      </extLst>
    </cfRule>
  </conditionalFormatting>
  <conditionalFormatting sqref="I14:BP14">
    <cfRule type="expression" dxfId="4" priority="4">
      <formula>AND(TODAY()&gt;=I$5,TODAY()&lt;J$5)</formula>
    </cfRule>
  </conditionalFormatting>
  <conditionalFormatting sqref="I14:BP14">
    <cfRule type="expression" dxfId="3" priority="3" stopIfTrue="1">
      <formula>AND(task_end&gt;=I$5,task_start&lt;J$5)</formula>
    </cfRule>
  </conditionalFormatting>
  <conditionalFormatting sqref="BQ14">
    <cfRule type="expression" dxfId="2" priority="5">
      <formula>AND(TODAY()&gt;=BQ$5,TODAY()&lt;#REF!)</formula>
    </cfRule>
  </conditionalFormatting>
  <conditionalFormatting sqref="BQ14">
    <cfRule type="expression" dxfId="1" priority="6">
      <formula>AND(task_start&lt;=BQ$5,ROUNDDOWN((task_end-task_start+1)*task_progress,0)+task_start-1&gt;=BQ$5)</formula>
    </cfRule>
    <cfRule type="expression" dxfId="0" priority="7" stopIfTrue="1">
      <formula>AND(task_end&gt;=BQ$5,task_start&lt;#REF!)</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AF8:AF9 BH8:BH9 D7:D20</xm:sqref>
        </x14:conditionalFormatting>
        <x14:conditionalFormatting xmlns:xm="http://schemas.microsoft.com/office/excel/2006/main">
          <x14:cfRule type="dataBar" id="{B11F1B6D-5EC8-4017-96F0-3B2262CAA45A}">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788803AA-61D0-401D-A7E2-8CCEAE2E2732}">
            <x14:dataBar minLength="0" maxLength="100" gradient="0">
              <x14:cfvo type="num">
                <xm:f>0</xm:f>
              </x14:cfvo>
              <x14:cfvo type="num">
                <xm:f>1</xm:f>
              </x14:cfvo>
              <x14:negativeFillColor rgb="FFFF0000"/>
              <x14:axisColor rgb="FF000000"/>
            </x14:dataBar>
          </x14:cfRule>
          <xm:sqref>D14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1" zoomScaleNormal="100" workbookViewId="0"/>
  </sheetViews>
  <sheetFormatPr defaultRowHeight="12.75" x14ac:dyDescent="0.2"/>
  <cols>
    <col min="1" max="1" width="87.140625" style="29" customWidth="1"/>
    <col min="2" max="16384" width="9.140625" style="2"/>
  </cols>
  <sheetData>
    <row r="1" spans="1:2" ht="46.5" customHeight="1" x14ac:dyDescent="0.2"/>
    <row r="2" spans="1:2" s="31" customFormat="1" ht="15.75" x14ac:dyDescent="0.25">
      <c r="A2" s="30" t="s">
        <v>10</v>
      </c>
      <c r="B2" s="30"/>
    </row>
    <row r="3" spans="1:2" s="35" customFormat="1" ht="27" customHeight="1" x14ac:dyDescent="0.25">
      <c r="A3" s="36" t="s">
        <v>15</v>
      </c>
      <c r="B3" s="36"/>
    </row>
    <row r="4" spans="1:2" s="32" customFormat="1" ht="26.25" x14ac:dyDescent="0.4">
      <c r="A4" s="33" t="s">
        <v>9</v>
      </c>
    </row>
    <row r="5" spans="1:2" ht="74.099999999999994" customHeight="1" x14ac:dyDescent="0.2">
      <c r="A5" s="34" t="s">
        <v>18</v>
      </c>
    </row>
    <row r="6" spans="1:2" ht="26.25" customHeight="1" x14ac:dyDescent="0.2">
      <c r="A6" s="33" t="s">
        <v>21</v>
      </c>
    </row>
    <row r="7" spans="1:2" s="29" customFormat="1" ht="204.95" customHeight="1" x14ac:dyDescent="0.25">
      <c r="A7" s="38" t="s">
        <v>20</v>
      </c>
    </row>
    <row r="8" spans="1:2" s="32" customFormat="1" ht="26.25" x14ac:dyDescent="0.4">
      <c r="A8" s="33" t="s">
        <v>11</v>
      </c>
    </row>
    <row r="9" spans="1:2" ht="60" x14ac:dyDescent="0.2">
      <c r="A9" s="34" t="s">
        <v>19</v>
      </c>
    </row>
    <row r="10" spans="1:2" s="29" customFormat="1" ht="27.95" customHeight="1" x14ac:dyDescent="0.25">
      <c r="A10" s="37" t="s">
        <v>17</v>
      </c>
    </row>
    <row r="11" spans="1:2" s="32" customFormat="1" ht="26.25" x14ac:dyDescent="0.4">
      <c r="A11" s="33" t="s">
        <v>8</v>
      </c>
    </row>
    <row r="12" spans="1:2" ht="30" x14ac:dyDescent="0.2">
      <c r="A12" s="34" t="s">
        <v>16</v>
      </c>
    </row>
    <row r="13" spans="1:2" s="29" customFormat="1" ht="27.95" customHeight="1" x14ac:dyDescent="0.25">
      <c r="A13" s="37" t="s">
        <v>2</v>
      </c>
    </row>
    <row r="14" spans="1:2" s="32" customFormat="1" ht="26.25" x14ac:dyDescent="0.4">
      <c r="A14" s="33" t="s">
        <v>12</v>
      </c>
    </row>
    <row r="15" spans="1:2" ht="75" customHeight="1" x14ac:dyDescent="0.2">
      <c r="A15" s="34" t="s">
        <v>13</v>
      </c>
    </row>
    <row r="16" spans="1:2" ht="75" x14ac:dyDescent="0.2">
      <c r="A16" s="34"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2020-06-17T23:52:38Z</dcterms:modified>
</cp:coreProperties>
</file>