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29B5E325-B179-4AAF-BC27-968F2C91932F}" xr6:coauthVersionLast="45" xr6:coauthVersionMax="45"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ProjectSchedule!$F$6</definedName>
    <definedName name="_xlnm.Print_Titles" localSheetId="0">ProjectSchedule!$6:$8</definedName>
    <definedName name="Project_Start">ProjectSchedule!$F$5</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1" l="1"/>
  <c r="G15" i="11" l="1"/>
  <c r="F5" i="11" l="1"/>
  <c r="F16" i="11"/>
  <c r="G16" i="11" s="1"/>
  <c r="E11" i="11" l="1"/>
  <c r="F11" i="11" l="1"/>
  <c r="D11" i="11"/>
  <c r="H9" i="11"/>
  <c r="E12" i="11" l="1"/>
  <c r="F12" i="11" l="1"/>
  <c r="E13" i="11" s="1"/>
  <c r="I7" i="11"/>
  <c r="G12" i="11" l="1"/>
  <c r="E14" i="11"/>
  <c r="F13" i="11"/>
  <c r="I8" i="11"/>
  <c r="F14" i="11" l="1"/>
  <c r="G13" i="11"/>
  <c r="G14" i="11"/>
  <c r="J7" i="11"/>
  <c r="K7" i="11" s="1"/>
  <c r="L7" i="11" s="1"/>
  <c r="M7" i="11" s="1"/>
  <c r="N7" i="11" s="1"/>
  <c r="O7" i="11" s="1"/>
  <c r="P7" i="11" s="1"/>
  <c r="I6" i="11"/>
  <c r="D10" i="11" l="1"/>
  <c r="G10" i="11"/>
  <c r="E17" i="11"/>
  <c r="G11" i="11"/>
  <c r="P6" i="11"/>
  <c r="Q7" i="11"/>
  <c r="R7" i="11" s="1"/>
  <c r="S7" i="11" s="1"/>
  <c r="T7" i="11" s="1"/>
  <c r="U7" i="11" s="1"/>
  <c r="V7" i="11" s="1"/>
  <c r="W7" i="11" s="1"/>
  <c r="J8" i="11"/>
  <c r="F17" i="11" l="1"/>
  <c r="G17" i="11" s="1"/>
  <c r="W6" i="11"/>
  <c r="X7" i="11"/>
  <c r="K8" i="11"/>
  <c r="E19" i="11" l="1"/>
  <c r="F19" i="11" s="1"/>
  <c r="G19" i="11" s="1"/>
  <c r="E18" i="11"/>
  <c r="F18" i="11" s="1"/>
  <c r="G18" i="11" s="1"/>
  <c r="Y7" i="11"/>
  <c r="Y8" i="11" s="1"/>
  <c r="L8" i="11"/>
  <c r="E20" i="11" l="1"/>
  <c r="F20" i="11" s="1"/>
  <c r="G20" i="11" s="1"/>
  <c r="E21" i="11"/>
  <c r="F21" i="11" s="1"/>
  <c r="E22" i="11" s="1"/>
  <c r="F22" i="11" s="1"/>
  <c r="Z7" i="11"/>
  <c r="AA7" i="11" s="1"/>
  <c r="AB7" i="11" s="1"/>
  <c r="AC7" i="11" s="1"/>
  <c r="AD7" i="11" s="1"/>
  <c r="M8" i="11"/>
  <c r="AD6" i="11" l="1"/>
  <c r="AE7" i="11"/>
  <c r="AF7" i="11" s="1"/>
  <c r="AG7" i="11" s="1"/>
  <c r="AH7" i="11" s="1"/>
  <c r="AI7" i="11" s="1"/>
  <c r="AJ7" i="11" s="1"/>
  <c r="AK7" i="11" s="1"/>
  <c r="AL7" i="11" s="1"/>
  <c r="AM7" i="11" s="1"/>
  <c r="AN7" i="11" s="1"/>
  <c r="AO7" i="11" s="1"/>
  <c r="AP7" i="11" s="1"/>
  <c r="AQ7" i="11" s="1"/>
  <c r="AR7" i="11" s="1"/>
  <c r="AS7" i="11" s="1"/>
  <c r="N8" i="11"/>
  <c r="AK6" i="11" l="1"/>
  <c r="AT7" i="11"/>
  <c r="AS8" i="11"/>
  <c r="AR6" i="11"/>
  <c r="O8" i="11"/>
  <c r="AU7" i="11" l="1"/>
  <c r="AT8" i="11"/>
  <c r="AV7" i="11" l="1"/>
  <c r="AU8" i="11"/>
  <c r="P8" i="11"/>
  <c r="Q8" i="11"/>
  <c r="AW7" i="11" l="1"/>
  <c r="AV8" i="11"/>
  <c r="R8" i="11"/>
  <c r="AX7" i="11" l="1"/>
  <c r="AY7" i="11" s="1"/>
  <c r="AW8" i="11"/>
  <c r="S8" i="11"/>
  <c r="AY8" i="11" l="1"/>
  <c r="AZ7" i="11"/>
  <c r="AY6" i="11"/>
  <c r="AX8" i="11"/>
  <c r="T8" i="11"/>
  <c r="BA7" i="11" l="1"/>
  <c r="AZ8" i="11"/>
  <c r="U8" i="11"/>
  <c r="BA8" i="11" l="1"/>
  <c r="BB7" i="11"/>
  <c r="V8" i="11"/>
  <c r="BB8" i="11" l="1"/>
  <c r="BC7" i="11"/>
  <c r="W8" i="11"/>
  <c r="BC8" i="11" l="1"/>
  <c r="BD7" i="11"/>
  <c r="X8" i="11"/>
  <c r="BE7" i="11" l="1"/>
  <c r="BD8" i="11"/>
  <c r="BE8" i="11" l="1"/>
  <c r="BF7" i="11"/>
  <c r="Z8" i="11"/>
  <c r="BF8" i="11" l="1"/>
  <c r="BG7" i="11"/>
  <c r="BF6" i="11"/>
  <c r="AA8" i="11"/>
  <c r="BG8" i="11" l="1"/>
  <c r="BH7" i="11"/>
  <c r="AB8" i="11"/>
  <c r="BI7" i="11" l="1"/>
  <c r="BH8" i="11"/>
  <c r="AC8" i="11"/>
  <c r="BJ7" i="11" l="1"/>
  <c r="BI8" i="11"/>
  <c r="AD8" i="11"/>
  <c r="BK7" i="11" l="1"/>
  <c r="BJ8" i="11"/>
  <c r="AE8" i="11"/>
  <c r="BL7" i="11" l="1"/>
  <c r="BM7" i="11" s="1"/>
  <c r="BK8" i="11"/>
  <c r="AF8" i="11"/>
  <c r="BM6" i="11" l="1"/>
  <c r="BN7" i="11"/>
  <c r="BM8" i="11"/>
  <c r="BL8" i="11"/>
  <c r="AG8" i="11"/>
  <c r="BN8" i="11" l="1"/>
  <c r="BO7" i="11"/>
  <c r="AH8" i="11"/>
  <c r="BP7" i="11" l="1"/>
  <c r="BQ7" i="11" s="1"/>
  <c r="BO8" i="11"/>
  <c r="AI8" i="11"/>
  <c r="BQ8" i="11" l="1"/>
  <c r="F4" i="11"/>
  <c r="BP8" i="11"/>
  <c r="AJ8" i="11"/>
  <c r="AK8" i="11" l="1"/>
  <c r="AL8" i="11" l="1"/>
  <c r="AM8" i="11" l="1"/>
  <c r="AN8" i="11" l="1"/>
  <c r="AO8" i="11" l="1"/>
  <c r="AP8" i="11" l="1"/>
  <c r="AQ8" i="11" l="1"/>
  <c r="AR8" i="11" l="1"/>
  <c r="G21" i="11" l="1"/>
  <c r="D15" i="11" l="1"/>
  <c r="D5" i="11" l="1"/>
  <c r="D4" i="11" s="1"/>
  <c r="G22" i="11"/>
</calcChain>
</file>

<file path=xl/sharedStrings.xml><?xml version="1.0" encoding="utf-8"?>
<sst xmlns="http://schemas.openxmlformats.org/spreadsheetml/2006/main" count="58" uniqueCount="56">
  <si>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</si>
  <si>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</si>
  <si>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</si>
  <si>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</si>
  <si>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</si>
  <si>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</si>
  <si>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</si>
  <si>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</si>
  <si>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</si>
  <si>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</si>
  <si>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</si>
  <si>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</si>
  <si>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</si>
  <si>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</si>
  <si>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</si>
  <si>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</si>
  <si>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</si>
  <si>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</si>
  <si>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</si>
  <si>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</si>
  <si>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</si>
  <si>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</si>
  <si>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</si>
  <si>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</si>
  <si>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</si>
  <si>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</si>
  <si>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</si>
  <si>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</si>
  <si>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</si>
  <si>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</si>
  <si>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</si>
  <si>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</si>
  <si>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</si>
  <si>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</si>
  <si>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</si>
  <si>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</si>
  <si>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</si>
  <si>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</si>
  <si>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</si>
  <si>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</si>
  <si>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</si>
  <si>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</si>
  <si>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</si>
  <si>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</si>
  <si>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Explain Modules</t>
  </si>
  <si>
    <t>Test Data</t>
  </si>
  <si>
    <t>Evaluation</t>
  </si>
  <si>
    <t>Documentation</t>
  </si>
  <si>
    <t>Help System</t>
  </si>
  <si>
    <t>Questions</t>
  </si>
  <si>
    <t>Actual Time (Excluding allocated time)</t>
  </si>
  <si>
    <t xml:space="preserve">Total:  </t>
  </si>
  <si>
    <t xml:space="preserve">Days left:  </t>
  </si>
  <si>
    <t>Research and define the problem + IPO</t>
  </si>
  <si>
    <t>Percentage Elapsed:</t>
  </si>
  <si>
    <t>Ahead/Behind: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</si>
</sst>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d/mm/yy;@"/>
    <numFmt numFmtId="170" formatCode="ddd\ d/m/yy"/>
    <numFmt numFmtId="171" formatCode="\+#,##0.00%;[Red]\-#,##0.00%"/>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
      <sz val="11"/>
      <color rgb="FF9C0006"/>
      <name val="Calibri"/>
      <family val="2"/>
      <scheme val="minor"/>
    </font>
    <font>
      <b/>
      <sz val="1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8064A2"/>
        <bgColor indexed="64"/>
      </patternFill>
    </fill>
    <fill>
      <patternFill patternType="solid">
        <fgColor rgb="FFFFC7CE"/>
      </patternFill>
    </fill>
    <fill>
      <patternFill patternType="darkUp">
        <fgColor rgb="FF80CA3C"/>
        <bgColor theme="7"/>
      </patternFill>
    </fill>
    <fill>
      <patternFill patternType="darkUp">
        <fgColor rgb="FF80CA3C"/>
      </patternFill>
    </fill>
    <fill>
      <patternFill patternType="solid">
        <fgColor theme="5" tint="-0.249977111117893"/>
        <bgColor indexed="64"/>
      </patternFill>
    </fill>
  </fills>
  <borders count="6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top style="medium">
        <color theme="0" tint="-0.14996795556505021"/>
      </top>
      <bottom/>
      <diagonal/>
    </border>
    <border>
      <left/>
      <right style="thick">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thick">
        <color theme="0" tint="-0.14993743705557422"/>
      </top>
      <bottom style="thick">
        <color theme="0" tint="-0.14993743705557422"/>
      </bottom>
      <diagonal/>
    </border>
    <border>
      <left/>
      <right style="medium">
        <color theme="5" tint="0.59996337778862885"/>
      </right>
      <top style="thick">
        <color theme="0" tint="-0.14996795556505021"/>
      </top>
      <bottom style="thick">
        <color theme="0" tint="-0.14996795556505021"/>
      </bottom>
      <diagonal/>
    </border>
    <border>
      <left/>
      <right style="thick">
        <color theme="0" tint="-0.14993743705557422"/>
      </right>
      <top style="medium">
        <color theme="0" tint="-0.14996795556505021"/>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ck">
        <color theme="0" tint="-0.14993743705557422"/>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ck">
        <color theme="0" tint="-0.14996795556505021"/>
      </top>
      <bottom style="thick">
        <color theme="0" tint="-0.14996795556505021"/>
      </bottom>
      <diagonal/>
    </border>
    <border>
      <left style="medium">
        <color theme="5" tint="0.59996337778862885"/>
      </left>
      <right/>
      <top style="thick">
        <color theme="0" tint="-0.14996795556505021"/>
      </top>
      <bottom style="thick">
        <color theme="0" tint="-0.14996795556505021"/>
      </bottom>
      <diagonal/>
    </border>
    <border>
      <left style="thin">
        <color theme="0" tint="-0.14993743705557422"/>
      </left>
      <right style="medium">
        <color rgb="FF8064A2"/>
      </right>
      <top/>
      <bottom style="medium">
        <color theme="0" tint="-0.14996795556505021"/>
      </bottom>
      <diagonal/>
    </border>
    <border>
      <left style="dashed">
        <color theme="0" tint="-0.1498764000366222"/>
      </left>
      <right style="dashed">
        <color theme="0" tint="-0.1498764000366222"/>
      </right>
      <top style="thick">
        <color theme="0" tint="-0.14993743705557422"/>
      </top>
      <bottom style="medium">
        <color theme="0" tint="-0.14990691854609822"/>
      </bottom>
      <diagonal/>
    </border>
    <border>
      <left style="dashed">
        <color theme="0" tint="-0.1498764000366222"/>
      </left>
      <right style="dashed">
        <color theme="0" tint="-0.1498764000366222"/>
      </right>
      <top style="medium">
        <color theme="0" tint="-0.14990691854609822"/>
      </top>
      <bottom style="medium">
        <color theme="0" tint="-0.14990691854609822"/>
      </bottom>
      <diagonal/>
    </border>
    <border>
      <left style="dashed">
        <color theme="0" tint="-0.1498764000366222"/>
      </left>
      <right style="dashed">
        <color theme="0" tint="-0.1498764000366222"/>
      </right>
      <top style="medium">
        <color theme="0" tint="-0.14990691854609822"/>
      </top>
      <bottom style="thick">
        <color theme="0" tint="-0.14996795556505021"/>
      </bottom>
      <diagonal/>
    </border>
    <border>
      <left style="dashed">
        <color theme="0" tint="-0.1498764000366222"/>
      </left>
      <right style="dashed">
        <color theme="0" tint="-0.1498458815271462"/>
      </right>
      <top style="thick">
        <color theme="0" tint="-0.14993743705557422"/>
      </top>
      <bottom style="medium">
        <color theme="0" tint="-0.14990691854609822"/>
      </bottom>
      <diagonal/>
    </border>
    <border>
      <left style="dashed">
        <color theme="0" tint="-0.1498764000366222"/>
      </left>
      <right style="dashed">
        <color theme="0" tint="-0.1498458815271462"/>
      </right>
      <top style="medium">
        <color theme="0" tint="-0.14990691854609822"/>
      </top>
      <bottom style="medium">
        <color theme="0" tint="-0.14990691854609822"/>
      </bottom>
      <diagonal/>
    </border>
    <border>
      <left style="dashed">
        <color theme="0" tint="-0.1498764000366222"/>
      </left>
      <right style="dashed">
        <color theme="0" tint="-0.1498458815271462"/>
      </right>
      <top style="medium">
        <color theme="0" tint="-0.14990691854609822"/>
      </top>
      <bottom style="thick">
        <color theme="0" tint="-0.14996795556505021"/>
      </bottom>
      <diagonal/>
    </border>
    <border>
      <left style="dashed">
        <color theme="0" tint="-0.1498764000366222"/>
      </left>
      <right style="dashed">
        <color theme="0" tint="-0.1498764000366222"/>
      </right>
      <top style="thick">
        <color theme="0" tint="-0.14996795556505021"/>
      </top>
      <bottom style="medium">
        <color theme="0" tint="-0.14996795556505021"/>
      </bottom>
      <diagonal/>
    </border>
    <border>
      <left style="dashed">
        <color theme="0" tint="-0.1498764000366222"/>
      </left>
      <right style="dashed">
        <color theme="0" tint="-0.1498764000366222"/>
      </right>
      <top style="medium">
        <color theme="0" tint="-0.14996795556505021"/>
      </top>
      <bottom style="medium">
        <color theme="0" tint="-0.14996795556505021"/>
      </bottom>
      <diagonal/>
    </border>
    <border>
      <left/>
      <right/>
      <top style="medium">
        <color theme="0" tint="-0.14996795556505021"/>
      </top>
      <bottom style="thick">
        <color theme="0" tint="-0.14996795556505021"/>
      </bottom>
      <diagonal/>
    </border>
    <border>
      <left style="dashed">
        <color theme="0" tint="-0.1498764000366222"/>
      </left>
      <right style="dashed">
        <color theme="0" tint="-0.1498764000366222"/>
      </right>
      <top style="medium">
        <color theme="0" tint="-0.14996795556505021"/>
      </top>
      <bottom style="thick">
        <color theme="0" tint="-0.14996795556505021"/>
      </bottom>
      <diagonal/>
    </border>
    <border>
      <left/>
      <right style="thick">
        <color theme="0" tint="-0.14993743705557422"/>
      </right>
      <top style="medium">
        <color theme="0" tint="-0.14996795556505021"/>
      </top>
      <bottom style="thick">
        <color theme="0" tint="-0.14996795556505021"/>
      </bottom>
      <diagonal/>
    </border>
    <border>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bottom style="thick">
        <color theme="0" tint="-0.14996795556505021"/>
      </bottom>
      <diagonal/>
    </border>
    <border>
      <left/>
      <right style="thick">
        <color theme="0" tint="-0.14996795556505021"/>
      </right>
      <top/>
      <bottom/>
      <diagonal/>
    </border>
    <border>
      <left style="thin">
        <color theme="0" tint="-0.34998626667073579"/>
      </left>
      <right style="thick">
        <color theme="0" tint="-0.14996795556505021"/>
      </right>
      <top/>
      <bottom style="medium">
        <color theme="0" tint="-0.14996795556505021"/>
      </bottom>
      <diagonal/>
    </border>
    <border>
      <left/>
      <right style="thick">
        <color theme="0" tint="-0.14993743705557422"/>
      </right>
      <top style="thick">
        <color theme="0" tint="-0.14996795556505021"/>
      </top>
      <bottom style="thick">
        <color theme="0" tint="-0.14996795556505021"/>
      </bottom>
      <diagonal/>
    </border>
    <border>
      <left/>
      <right style="thick">
        <color theme="0" tint="-0.14993743705557422"/>
      </right>
      <top/>
      <bottom/>
      <diagonal/>
    </border>
    <border>
      <left style="thin">
        <color theme="0" tint="-0.14993743705557422"/>
      </left>
      <right style="thick">
        <color theme="0" tint="-0.14993743705557422"/>
      </right>
      <top/>
      <bottom/>
      <diagonal/>
    </border>
    <border>
      <left style="medium">
        <color theme="5" tint="0.59996337778862885"/>
      </left>
      <right style="thick">
        <color theme="0" tint="-0.14993743705557422"/>
      </right>
      <top style="thick">
        <color theme="0" tint="-0.14996795556505021"/>
      </top>
      <bottom style="thick">
        <color theme="0" tint="-0.14996795556505021"/>
      </bottom>
      <diagonal/>
    </border>
    <border>
      <left style="thin">
        <color theme="0" tint="-0.14993743705557422"/>
      </left>
      <right style="thick">
        <color theme="0" tint="-0.14993743705557422"/>
      </right>
      <top/>
      <bottom style="thick">
        <color theme="0" tint="-0.14996795556505021"/>
      </bottom>
      <diagonal/>
    </border>
    <border>
      <left style="thick">
        <color theme="0" tint="-0.14996795556505021"/>
      </left>
      <right/>
      <top/>
      <bottom/>
      <diagonal/>
    </border>
    <border>
      <left style="thick">
        <color theme="0" tint="-0.14996795556505021"/>
      </left>
      <right/>
      <top style="thick">
        <color theme="0" tint="-0.14993743705557422"/>
      </top>
      <bottom style="thick">
        <color theme="0" tint="-0.14993743705557422"/>
      </bottom>
      <diagonal/>
    </border>
    <border>
      <left style="thick">
        <color theme="0" tint="-0.14996795556505021"/>
      </left>
      <right/>
      <top style="medium">
        <color theme="0" tint="-0.14996795556505021"/>
      </top>
      <bottom style="medium">
        <color theme="0" tint="-0.14996795556505021"/>
      </bottom>
      <diagonal/>
    </border>
    <border>
      <left style="thick">
        <color theme="0" tint="-0.14996795556505021"/>
      </left>
      <right/>
      <top style="thick">
        <color theme="0" tint="-0.14996795556505021"/>
      </top>
      <bottom style="thick">
        <color theme="0" tint="-0.14996795556505021"/>
      </bottom>
      <diagonal/>
    </border>
    <border>
      <left style="thick">
        <color theme="0" tint="-0.14996795556505021"/>
      </left>
      <right/>
      <top style="medium">
        <color theme="0" tint="-0.14996795556505021"/>
      </top>
      <bottom style="thick">
        <color theme="0" tint="-0.14996795556505021"/>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n">
        <color theme="0" tint="-0.34998626667073579"/>
      </right>
      <top style="thick">
        <color theme="0" tint="-0.14993743705557422"/>
      </top>
      <bottom/>
      <diagonal/>
    </border>
    <border>
      <left style="thick">
        <color theme="0" tint="-0.14996795556505021"/>
      </left>
      <right/>
      <top style="thick">
        <color theme="0" tint="-0.14996795556505021"/>
      </top>
      <bottom/>
      <diagonal/>
    </border>
    <border>
      <left/>
      <right/>
      <top style="thick">
        <color theme="0" tint="-0.14996795556505021"/>
      </top>
      <bottom/>
      <diagonal/>
    </border>
    <border>
      <left/>
      <right style="thin">
        <color theme="0" tint="-0.34998626667073579"/>
      </right>
      <top style="thick">
        <color theme="0" tint="-0.14996795556505021"/>
      </top>
      <bottom/>
      <diagonal/>
    </border>
    <border>
      <left style="thin">
        <color theme="0" tint="-0.34998626667073579"/>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style="thick">
        <color theme="0" tint="-0.14996795556505021"/>
      </top>
      <bottom style="medium">
        <color theme="0" tint="-0.14996795556505021"/>
      </bottom>
      <diagonal/>
    </border>
    <border>
      <left/>
      <right/>
      <top style="thick">
        <color theme="0" tint="-0.14996795556505021"/>
      </top>
      <bottom style="medium">
        <color theme="0" tint="-0.14996795556505021"/>
      </bottom>
      <diagonal/>
    </border>
    <border>
      <left style="thick">
        <color theme="0" tint="-0.14996795556505021"/>
      </left>
      <right/>
      <top style="thick">
        <color theme="0" tint="-0.14993743705557422"/>
      </top>
      <bottom style="medium">
        <color theme="0" tint="-0.14996795556505021"/>
      </bottom>
      <diagonal/>
    </border>
    <border>
      <left/>
      <right/>
      <top style="thick">
        <color theme="0" tint="-0.14993743705557422"/>
      </top>
      <bottom style="medium">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2"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2">
      <alignment horizontal="center" vertical="center"/>
    </xf>
    <xf numFmtId="165" fontId="7" fillId="0" borderId="1" applyFill="0">
      <alignment horizontal="center" vertical="center"/>
    </xf>
    <xf numFmtId="0" fontId="7" fillId="0" borderId="1" applyFill="0">
      <alignment horizontal="center" vertical="center"/>
    </xf>
    <xf numFmtId="0" fontId="7" fillId="0" borderId="1" applyFill="0">
      <alignment horizontal="left" vertical="center" indent="2"/>
    </xf>
    <xf numFmtId="0" fontId="26" fillId="11" borderId="0" applyNumberFormat="0" applyBorder="0" applyAlignment="0" applyProtection="0"/>
  </cellStyleXfs>
  <cellXfs count="14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168" fontId="9" fillId="4" borderId="3" xfId="0" applyNumberFormat="1" applyFont="1" applyFill="1" applyBorder="1" applyAlignment="1">
      <alignment horizontal="center" vertical="center"/>
    </xf>
    <xf numFmtId="168" fontId="9" fillId="4" borderId="4" xfId="0" applyNumberFormat="1" applyFont="1" applyFill="1" applyBorder="1" applyAlignment="1">
      <alignment horizontal="center" vertical="center"/>
    </xf>
    <xf numFmtId="0" fontId="10" fillId="7" borderId="5"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2" borderId="1" xfId="2" applyFont="1" applyFill="1" applyBorder="1" applyAlignment="1">
      <alignment horizontal="center" vertical="center"/>
    </xf>
    <xf numFmtId="9" fontId="4" fillId="3" borderId="1"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24" fillId="9" borderId="0" xfId="0" applyFont="1" applyFill="1"/>
    <xf numFmtId="0" fontId="0" fillId="2" borderId="6" xfId="0" applyFill="1" applyBorder="1" applyAlignment="1">
      <alignment vertical="center"/>
    </xf>
    <xf numFmtId="0" fontId="0" fillId="2" borderId="6" xfId="0" applyFill="1" applyBorder="1" applyAlignment="1">
      <alignment horizontal="right" vertical="center"/>
    </xf>
    <xf numFmtId="0" fontId="0" fillId="3" borderId="6" xfId="0" applyFill="1" applyBorder="1" applyAlignment="1">
      <alignment vertical="center"/>
    </xf>
    <xf numFmtId="0" fontId="0" fillId="3" borderId="6" xfId="0" applyFill="1" applyBorder="1" applyAlignment="1">
      <alignment horizontal="right" vertical="center"/>
    </xf>
    <xf numFmtId="0" fontId="24" fillId="10" borderId="0" xfId="0" applyFont="1" applyFill="1"/>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22" fillId="12" borderId="0" xfId="0" applyFont="1" applyFill="1"/>
    <xf numFmtId="0" fontId="0" fillId="13" borderId="0" xfId="0" applyFill="1"/>
    <xf numFmtId="0" fontId="26" fillId="11" borderId="5" xfId="13" applyBorder="1" applyAlignment="1">
      <alignment horizontal="center" vertical="center" shrinkToFit="1"/>
    </xf>
    <xf numFmtId="0" fontId="0" fillId="14" borderId="8" xfId="0" applyFill="1" applyBorder="1" applyAlignment="1">
      <alignment vertical="center"/>
    </xf>
    <xf numFmtId="0" fontId="0" fillId="14" borderId="8" xfId="0" applyFill="1" applyBorder="1" applyAlignment="1">
      <alignment horizontal="right" vertical="center"/>
    </xf>
    <xf numFmtId="0" fontId="0" fillId="2" borderId="7" xfId="0" applyFill="1" applyBorder="1" applyAlignment="1">
      <alignment vertical="center"/>
    </xf>
    <xf numFmtId="0" fontId="22" fillId="2" borderId="7" xfId="0" applyFont="1" applyFill="1" applyBorder="1" applyAlignment="1">
      <alignment vertical="center"/>
    </xf>
    <xf numFmtId="0" fontId="0" fillId="3" borderId="7" xfId="0" applyFill="1" applyBorder="1" applyAlignment="1">
      <alignment vertical="center"/>
    </xf>
    <xf numFmtId="9" fontId="4" fillId="2" borderId="9" xfId="2" applyFont="1" applyFill="1" applyBorder="1" applyAlignment="1">
      <alignment horizontal="center" vertical="center"/>
    </xf>
    <xf numFmtId="0" fontId="0" fillId="2" borderId="15" xfId="0" applyFill="1" applyBorder="1" applyAlignment="1">
      <alignment vertical="center"/>
    </xf>
    <xf numFmtId="0" fontId="0" fillId="2" borderId="16" xfId="0" applyFill="1" applyBorder="1" applyAlignment="1">
      <alignment vertical="center"/>
    </xf>
    <xf numFmtId="0" fontId="21" fillId="2" borderId="16" xfId="0" applyFont="1" applyFill="1" applyBorder="1" applyAlignment="1">
      <alignment vertical="center"/>
    </xf>
    <xf numFmtId="9" fontId="4" fillId="3" borderId="11" xfId="2" applyFont="1" applyFill="1" applyBorder="1" applyAlignment="1">
      <alignment horizontal="center" vertical="center"/>
    </xf>
    <xf numFmtId="0" fontId="0" fillId="3" borderId="18" xfId="0" applyFill="1" applyBorder="1" applyAlignment="1">
      <alignment vertical="center"/>
    </xf>
    <xf numFmtId="0" fontId="0" fillId="3" borderId="19" xfId="0" applyFill="1" applyBorder="1" applyAlignment="1">
      <alignment vertical="center"/>
    </xf>
    <xf numFmtId="0" fontId="7" fillId="6" borderId="20" xfId="11" applyFill="1" applyBorder="1">
      <alignment horizontal="center" vertical="center"/>
    </xf>
    <xf numFmtId="10" fontId="27" fillId="6" borderId="20" xfId="2" applyNumberFormat="1" applyFont="1" applyFill="1" applyBorder="1" applyAlignment="1">
      <alignment horizontal="center" vertical="center"/>
    </xf>
    <xf numFmtId="169" fontId="0" fillId="6" borderId="20" xfId="0" applyNumberFormat="1" applyFill="1" applyBorder="1" applyAlignment="1">
      <alignment horizontal="center" vertical="center"/>
    </xf>
    <xf numFmtId="169" fontId="4" fillId="6" borderId="20" xfId="0" applyNumberFormat="1" applyFont="1" applyFill="1" applyBorder="1" applyAlignment="1">
      <alignment horizontal="center" vertical="center"/>
    </xf>
    <xf numFmtId="165" fontId="4" fillId="6" borderId="20" xfId="0" applyNumberFormat="1" applyFont="1" applyFill="1" applyBorder="1" applyAlignment="1">
      <alignment horizontal="center" vertical="center"/>
    </xf>
    <xf numFmtId="165" fontId="4" fillId="6" borderId="13" xfId="0" applyNumberFormat="1" applyFont="1" applyFill="1" applyBorder="1" applyAlignment="1">
      <alignment horizontal="center" vertical="center"/>
    </xf>
    <xf numFmtId="0" fontId="0" fillId="0" borderId="16" xfId="0" applyBorder="1" applyAlignment="1">
      <alignment vertical="center"/>
    </xf>
    <xf numFmtId="9" fontId="4" fillId="2" borderId="11" xfId="2" applyFont="1"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2" borderId="22" xfId="0" applyFill="1" applyBorder="1" applyAlignment="1">
      <alignment vertical="center"/>
    </xf>
    <xf numFmtId="0" fontId="7" fillId="5" borderId="12" xfId="11" applyFill="1" applyBorder="1">
      <alignment horizontal="center" vertical="center"/>
    </xf>
    <xf numFmtId="165" fontId="0" fillId="5" borderId="12" xfId="0" applyNumberFormat="1" applyFill="1" applyBorder="1" applyAlignment="1">
      <alignment horizontal="center" vertical="center"/>
    </xf>
    <xf numFmtId="165" fontId="4" fillId="5" borderId="12" xfId="0" applyNumberFormat="1" applyFont="1" applyFill="1" applyBorder="1" applyAlignment="1">
      <alignment horizontal="center" vertical="center"/>
    </xf>
    <xf numFmtId="9" fontId="4" fillId="5" borderId="12" xfId="2" applyFont="1" applyFill="1" applyBorder="1" applyAlignment="1">
      <alignment horizontal="center" vertical="center"/>
    </xf>
    <xf numFmtId="169" fontId="7" fillId="2" borderId="23" xfId="10" applyNumberFormat="1" applyFill="1" applyBorder="1">
      <alignment horizontal="center" vertical="center"/>
    </xf>
    <xf numFmtId="169" fontId="7" fillId="2" borderId="24" xfId="10" applyNumberFormat="1" applyFill="1" applyBorder="1">
      <alignment horizontal="center" vertical="center"/>
    </xf>
    <xf numFmtId="169" fontId="7" fillId="2" borderId="25" xfId="10" applyNumberFormat="1" applyFill="1" applyBorder="1">
      <alignment horizontal="center" vertical="center"/>
    </xf>
    <xf numFmtId="169" fontId="7" fillId="2" borderId="26" xfId="10" applyNumberFormat="1" applyFill="1" applyBorder="1">
      <alignment horizontal="center" vertical="center"/>
    </xf>
    <xf numFmtId="169" fontId="7" fillId="2" borderId="27" xfId="10" applyNumberFormat="1" applyFill="1" applyBorder="1">
      <alignment horizontal="center" vertical="center"/>
    </xf>
    <xf numFmtId="169" fontId="7" fillId="2" borderId="28" xfId="10" applyNumberFormat="1" applyFill="1" applyBorder="1">
      <alignment horizontal="center" vertical="center"/>
    </xf>
    <xf numFmtId="169" fontId="7" fillId="3" borderId="29" xfId="10" applyNumberFormat="1" applyFill="1" applyBorder="1">
      <alignment horizontal="center" vertical="center"/>
    </xf>
    <xf numFmtId="169" fontId="7" fillId="3" borderId="30" xfId="10" applyNumberFormat="1" applyFill="1" applyBorder="1">
      <alignment horizontal="center" vertical="center"/>
    </xf>
    <xf numFmtId="10" fontId="27" fillId="5" borderId="12" xfId="2" applyNumberFormat="1" applyFont="1" applyFill="1" applyBorder="1" applyAlignment="1">
      <alignment horizontal="center" vertical="center"/>
    </xf>
    <xf numFmtId="165" fontId="4" fillId="6" borderId="21" xfId="0" applyNumberFormat="1" applyFont="1" applyFill="1" applyBorder="1" applyAlignment="1">
      <alignment horizontal="center" vertical="center"/>
    </xf>
    <xf numFmtId="0" fontId="23" fillId="0" borderId="0" xfId="8" applyFont="1" applyBorder="1" applyAlignment="1">
      <alignment horizontal="center"/>
    </xf>
    <xf numFmtId="170" fontId="0" fillId="0" borderId="0" xfId="9" applyNumberFormat="1" applyFont="1" applyBorder="1" applyAlignment="1">
      <alignment horizontal="center"/>
    </xf>
    <xf numFmtId="0" fontId="0" fillId="0" borderId="0" xfId="0" applyBorder="1" applyAlignment="1">
      <alignment horizontal="center"/>
    </xf>
    <xf numFmtId="9" fontId="4" fillId="3" borderId="31" xfId="2" applyFont="1" applyFill="1" applyBorder="1" applyAlignment="1">
      <alignment horizontal="center" vertical="center"/>
    </xf>
    <xf numFmtId="169" fontId="7" fillId="3" borderId="32" xfId="10" applyNumberFormat="1" applyFill="1" applyBorder="1">
      <alignment horizontal="center" vertical="center"/>
    </xf>
    <xf numFmtId="0" fontId="0" fillId="3" borderId="34" xfId="0" applyFill="1" applyBorder="1" applyAlignment="1">
      <alignment vertical="center"/>
    </xf>
    <xf numFmtId="0" fontId="0" fillId="3" borderId="35" xfId="0" applyFill="1" applyBorder="1" applyAlignment="1">
      <alignment vertical="center"/>
    </xf>
    <xf numFmtId="0" fontId="0" fillId="14" borderId="36" xfId="0" applyFill="1" applyBorder="1" applyAlignment="1">
      <alignment vertical="center"/>
    </xf>
    <xf numFmtId="168" fontId="9" fillId="4" borderId="0" xfId="0" applyNumberFormat="1" applyFont="1" applyFill="1" applyBorder="1" applyAlignment="1">
      <alignment horizontal="center" vertical="center"/>
    </xf>
    <xf numFmtId="168" fontId="26" fillId="11" borderId="37" xfId="13" applyNumberFormat="1" applyBorder="1" applyAlignment="1">
      <alignment horizontal="center" vertical="center"/>
    </xf>
    <xf numFmtId="0" fontId="26" fillId="11" borderId="38" xfId="13" applyBorder="1" applyAlignment="1">
      <alignment horizontal="center" vertical="center" shrinkToFit="1"/>
    </xf>
    <xf numFmtId="165" fontId="26" fillId="5" borderId="39" xfId="13" applyNumberFormat="1" applyFill="1" applyBorder="1" applyAlignment="1">
      <alignment horizontal="center" vertical="center"/>
    </xf>
    <xf numFmtId="0" fontId="26" fillId="14" borderId="40" xfId="13" applyFill="1" applyBorder="1" applyAlignment="1">
      <alignment vertical="center"/>
    </xf>
    <xf numFmtId="0" fontId="26" fillId="14" borderId="41" xfId="13" applyFill="1" applyBorder="1" applyAlignment="1">
      <alignment vertical="center"/>
    </xf>
    <xf numFmtId="165" fontId="26" fillId="6" borderId="42" xfId="13" applyNumberFormat="1" applyFill="1" applyBorder="1" applyAlignment="1">
      <alignment horizontal="center" vertical="center"/>
    </xf>
    <xf numFmtId="0" fontId="26" fillId="14" borderId="43" xfId="13" applyFill="1" applyBorder="1" applyAlignment="1">
      <alignment vertical="center"/>
    </xf>
    <xf numFmtId="0" fontId="0" fillId="0" borderId="44" xfId="0" applyBorder="1"/>
    <xf numFmtId="0" fontId="5" fillId="5" borderId="45" xfId="0" applyFont="1" applyFill="1" applyBorder="1" applyAlignment="1">
      <alignment horizontal="left" vertical="center" indent="1"/>
    </xf>
    <xf numFmtId="0" fontId="5" fillId="6" borderId="47" xfId="0" applyFont="1" applyFill="1" applyBorder="1" applyAlignment="1">
      <alignment horizontal="left" vertical="center" indent="1"/>
    </xf>
    <xf numFmtId="0" fontId="6" fillId="8" borderId="49" xfId="0" applyFont="1" applyFill="1" applyBorder="1" applyAlignment="1">
      <alignment horizontal="left" vertical="center" indent="1"/>
    </xf>
    <xf numFmtId="0" fontId="6" fillId="8" borderId="50" xfId="0" applyFont="1" applyFill="1" applyBorder="1" applyAlignment="1">
      <alignment horizontal="center" vertical="center" wrapText="1"/>
    </xf>
    <xf numFmtId="168" fontId="9" fillId="4" borderId="44" xfId="0" applyNumberFormat="1" applyFont="1" applyFill="1" applyBorder="1" applyAlignment="1">
      <alignment horizontal="center" vertical="center"/>
    </xf>
    <xf numFmtId="168" fontId="26" fillId="11" borderId="0" xfId="13" applyNumberFormat="1" applyBorder="1" applyAlignment="1">
      <alignment horizontal="center" vertical="center"/>
    </xf>
    <xf numFmtId="0" fontId="23" fillId="0" borderId="0" xfId="0" applyFont="1" applyAlignment="1"/>
    <xf numFmtId="10" fontId="0" fillId="0" borderId="0" xfId="0" applyNumberFormat="1" applyAlignment="1">
      <alignment horizontal="center"/>
    </xf>
    <xf numFmtId="171" fontId="0" fillId="0" borderId="0" xfId="0" applyNumberFormat="1" applyAlignment="1">
      <alignment horizontal="center"/>
    </xf>
    <xf numFmtId="10" fontId="27" fillId="6" borderId="20"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4" fillId="2" borderId="14" xfId="0" applyFont="1" applyFill="1" applyBorder="1" applyAlignment="1">
      <alignment horizontal="center" vertical="center"/>
    </xf>
    <xf numFmtId="0" fontId="0" fillId="2" borderId="46" xfId="12" applyFont="1" applyFill="1" applyBorder="1">
      <alignment horizontal="left" vertical="center" indent="2"/>
    </xf>
    <xf numFmtId="0" fontId="0" fillId="2" borderId="1" xfId="12" applyFont="1" applyFill="1" applyBorder="1">
      <alignment horizontal="left" vertical="center" indent="2"/>
    </xf>
    <xf numFmtId="0" fontId="0" fillId="2" borderId="59" xfId="12" applyFont="1" applyFill="1" applyBorder="1">
      <alignment horizontal="left" vertical="center" indent="2"/>
    </xf>
    <xf numFmtId="0" fontId="0" fillId="2" borderId="60" xfId="12" applyFont="1" applyFill="1" applyBorder="1">
      <alignment horizontal="left" vertical="center" indent="2"/>
    </xf>
    <xf numFmtId="0" fontId="4" fillId="2" borderId="11"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0" fontId="0" fillId="3" borderId="46" xfId="12" applyFont="1" applyFill="1" applyBorder="1">
      <alignment horizontal="left" vertical="center" indent="2"/>
    </xf>
    <xf numFmtId="0" fontId="0" fillId="3" borderId="1" xfId="12" applyFont="1" applyFill="1" applyBorder="1">
      <alignment horizontal="left" vertical="center" indent="2"/>
    </xf>
    <xf numFmtId="0" fontId="0" fillId="3" borderId="57" xfId="12" applyFont="1" applyFill="1" applyBorder="1">
      <alignment horizontal="left" vertical="center" indent="2"/>
    </xf>
    <xf numFmtId="0" fontId="0" fillId="3" borderId="58" xfId="12" applyFont="1" applyFill="1" applyBorder="1">
      <alignment horizontal="left" vertical="center" indent="2"/>
    </xf>
    <xf numFmtId="0" fontId="0" fillId="2" borderId="48" xfId="12" applyFont="1" applyFill="1" applyBorder="1">
      <alignment horizontal="left" vertical="center" indent="2"/>
    </xf>
    <xf numFmtId="0" fontId="0" fillId="2" borderId="31" xfId="12" applyFont="1" applyFill="1" applyBorder="1">
      <alignment horizontal="left" vertical="center" indent="2"/>
    </xf>
    <xf numFmtId="0" fontId="4" fillId="3" borderId="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3" xfId="0" applyFont="1" applyFill="1" applyBorder="1" applyAlignment="1">
      <alignment horizontal="center" vertical="center"/>
    </xf>
    <xf numFmtId="167" fontId="0" fillId="4" borderId="55" xfId="0" applyNumberFormat="1" applyFill="1" applyBorder="1" applyAlignment="1">
      <alignment horizontal="center" vertical="center" wrapText="1"/>
    </xf>
    <xf numFmtId="167" fontId="0" fillId="4" borderId="53" xfId="0" applyNumberFormat="1" applyFill="1" applyBorder="1" applyAlignment="1">
      <alignment horizontal="center" vertical="center" wrapText="1"/>
    </xf>
    <xf numFmtId="167" fontId="0" fillId="4" borderId="54" xfId="0" applyNumberFormat="1" applyFill="1" applyBorder="1" applyAlignment="1">
      <alignment horizontal="center" vertical="center" wrapText="1"/>
    </xf>
    <xf numFmtId="0" fontId="0" fillId="0" borderId="0" xfId="0" applyBorder="1"/>
    <xf numFmtId="0" fontId="4" fillId="3" borderId="11" xfId="0" applyFont="1" applyFill="1" applyBorder="1" applyAlignment="1">
      <alignment horizontal="center" vertical="center"/>
    </xf>
    <xf numFmtId="0" fontId="4" fillId="3" borderId="17" xfId="0" applyFont="1" applyFill="1" applyBorder="1" applyAlignment="1">
      <alignment horizontal="center" vertical="center"/>
    </xf>
    <xf numFmtId="0" fontId="6" fillId="8" borderId="50" xfId="0" applyFont="1" applyFill="1" applyBorder="1" applyAlignment="1">
      <alignment horizontal="center" vertical="center" wrapText="1"/>
    </xf>
    <xf numFmtId="0" fontId="6" fillId="8" borderId="51" xfId="0" applyFont="1" applyFill="1" applyBorder="1" applyAlignment="1">
      <alignment horizontal="center" vertical="center" wrapText="1"/>
    </xf>
    <xf numFmtId="0" fontId="0" fillId="3" borderId="48" xfId="12" applyFont="1" applyFill="1" applyBorder="1">
      <alignment horizontal="left" vertical="center" indent="2"/>
    </xf>
    <xf numFmtId="0" fontId="0" fillId="3" borderId="31" xfId="12" applyFont="1" applyFill="1" applyBorder="1">
      <alignment horizontal="left" vertical="center" indent="2"/>
    </xf>
    <xf numFmtId="10" fontId="27" fillId="5" borderId="12" xfId="0" applyNumberFormat="1" applyFont="1" applyFill="1" applyBorder="1" applyAlignment="1">
      <alignment horizontal="center" vertical="center"/>
    </xf>
    <xf numFmtId="167" fontId="0" fillId="4" borderId="56" xfId="0" applyNumberFormat="1" applyFill="1" applyBorder="1" applyAlignment="1">
      <alignment horizontal="center" vertical="center" wrapText="1"/>
    </xf>
    <xf numFmtId="170" fontId="7" fillId="0" borderId="0" xfId="9" applyNumberFormat="1" applyBorder="1" applyAlignment="1">
      <alignment horizontal="center" vertical="center"/>
    </xf>
    <xf numFmtId="167" fontId="0" fillId="4" borderId="52" xfId="0" applyNumberFormat="1" applyFill="1" applyBorder="1" applyAlignment="1">
      <alignment horizontal="center" vertical="center" wrapText="1"/>
    </xf>
    <xf numFmtId="0" fontId="0" fillId="12" borderId="6" xfId="0" applyFill="1" applyBorder="1" applyAlignment="1">
      <alignment vertical="center"/>
    </xf>
  </cellXfs>
  <cellStyles count="14">
    <cellStyle name="Bad" xfId="13" builtinId="2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CA3C"/>
      <color rgb="FF8064A2"/>
      <color rgb="FF6B9D47"/>
      <color rgb="FF80BA4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5"/>
  <sheetViews>
    <sheetView showGridLines="0" tabSelected="1" showRuler="0" zoomScaleNormal="100" zoomScalePageLayoutView="70" workbookViewId="0">
      <pane ySplit="8" topLeftCell="A9" activePane="bottomLeft" state="frozen"/>
      <selection pane="bottomLeft" activeCell="G15" sqref="G15:H15"/>
    </sheetView>
  </sheetViews>
  <sheetFormatPr defaultRowHeight="30" customHeight="1" x14ac:dyDescent="0.25"/>
  <cols>
    <col min="1" max="1" width="2.7109375" style="25" customWidth="1"/>
    <col min="2" max="2" width="34.85546875" customWidth="1"/>
    <col min="3" max="3" width="15.42578125" customWidth="1"/>
    <col min="4" max="4" width="9.5703125" customWidth="1"/>
    <col min="5" max="5" width="20.7109375" style="5" customWidth="1"/>
    <col min="6" max="6" width="19.28515625" customWidth="1"/>
    <col min="7" max="7" width="1.42578125" customWidth="1"/>
    <col min="8" max="8" width="6.28515625" customWidth="1"/>
    <col min="9" max="64" width="2.5703125" customWidth="1"/>
    <col min="65" max="69" width="2.7109375" customWidth="1"/>
  </cols>
  <sheetData>
    <row r="1" spans="1:69" ht="9.75" customHeight="1" x14ac:dyDescent="0.25"/>
    <row r="2" spans="1:69" ht="24.75" customHeight="1" x14ac:dyDescent="0.45">
      <c r="A2" s="26" t="s">
        <v>24</v>
      </c>
      <c r="B2" s="30" t="s">
        <v>33</v>
      </c>
      <c r="C2" s="1"/>
      <c r="D2" s="2"/>
      <c r="E2" s="4"/>
      <c r="F2" s="14"/>
      <c r="H2" s="2"/>
      <c r="I2" s="10" t="s">
        <v>10</v>
      </c>
      <c r="AJ2" t="s">
        <v>37</v>
      </c>
      <c r="AL2" s="37"/>
      <c r="AM2" s="32"/>
      <c r="AN2" t="s">
        <v>38</v>
      </c>
      <c r="AW2" s="43"/>
      <c r="AX2" s="43"/>
      <c r="AY2" t="s">
        <v>50</v>
      </c>
    </row>
    <row r="3" spans="1:69" ht="3" customHeight="1" x14ac:dyDescent="0.45">
      <c r="A3" s="26"/>
      <c r="B3" s="30"/>
      <c r="C3" s="1"/>
      <c r="D3" s="2"/>
      <c r="E3" s="4"/>
      <c r="F3" s="14"/>
      <c r="H3" s="2"/>
      <c r="I3" s="10"/>
      <c r="AL3" s="37"/>
      <c r="AM3" s="32"/>
      <c r="AW3" s="43"/>
      <c r="AX3" s="43"/>
    </row>
    <row r="4" spans="1:69" ht="24.75" customHeight="1" x14ac:dyDescent="0.3">
      <c r="A4" s="25" t="s">
        <v>22</v>
      </c>
      <c r="B4" s="31" t="s">
        <v>34</v>
      </c>
      <c r="C4" s="38" t="s">
        <v>55</v>
      </c>
      <c r="D4" s="107">
        <f ca="1">D5-F4</f>
        <v>-0.1156148282097649</v>
      </c>
      <c r="E4" s="105" t="s">
        <v>54</v>
      </c>
      <c r="F4" s="106">
        <f ca="1">(60-D6)/60</f>
        <v>0.25</v>
      </c>
      <c r="I4" s="28" t="s">
        <v>15</v>
      </c>
      <c r="AL4" s="42"/>
      <c r="AM4" s="42"/>
      <c r="AN4" t="s">
        <v>39</v>
      </c>
    </row>
    <row r="5" spans="1:69" ht="24.75" customHeight="1" thickBot="1" x14ac:dyDescent="0.3">
      <c r="A5"/>
      <c r="B5" s="25" t="s">
        <v>25</v>
      </c>
      <c r="C5" s="39" t="s">
        <v>51</v>
      </c>
      <c r="D5" s="40">
        <f>SUM(D10,D15)/2</f>
        <v>0.1343851717902351</v>
      </c>
      <c r="E5" s="82" t="s">
        <v>0</v>
      </c>
      <c r="F5" s="83">
        <f>DATE(2020, 6, 15)</f>
        <v>43997</v>
      </c>
      <c r="G5" s="141"/>
      <c r="H5" s="141"/>
    </row>
    <row r="6" spans="1:69" ht="30" customHeight="1" thickTop="1" x14ac:dyDescent="0.25">
      <c r="A6"/>
      <c r="B6" s="26" t="s">
        <v>26</v>
      </c>
      <c r="C6" s="38" t="s">
        <v>52</v>
      </c>
      <c r="D6" s="41">
        <f ca="1">DATEDIF(NOW(),BP7,"D")</f>
        <v>45</v>
      </c>
      <c r="E6" s="82" t="s">
        <v>6</v>
      </c>
      <c r="F6" s="84">
        <v>1</v>
      </c>
      <c r="G6" s="141"/>
      <c r="H6" s="141"/>
      <c r="I6" s="142">
        <f>I7</f>
        <v>43997</v>
      </c>
      <c r="J6" s="130"/>
      <c r="K6" s="130"/>
      <c r="L6" s="130"/>
      <c r="M6" s="130"/>
      <c r="N6" s="130"/>
      <c r="O6" s="131"/>
      <c r="P6" s="129">
        <f>P7</f>
        <v>44004</v>
      </c>
      <c r="Q6" s="130"/>
      <c r="R6" s="130"/>
      <c r="S6" s="130"/>
      <c r="T6" s="130"/>
      <c r="U6" s="130"/>
      <c r="V6" s="131"/>
      <c r="W6" s="129">
        <f>W7</f>
        <v>44011</v>
      </c>
      <c r="X6" s="130"/>
      <c r="Y6" s="130"/>
      <c r="Z6" s="130"/>
      <c r="AA6" s="130"/>
      <c r="AB6" s="130"/>
      <c r="AC6" s="131"/>
      <c r="AD6" s="129">
        <f>AD7</f>
        <v>44018</v>
      </c>
      <c r="AE6" s="130"/>
      <c r="AF6" s="130"/>
      <c r="AG6" s="130"/>
      <c r="AH6" s="130"/>
      <c r="AI6" s="130"/>
      <c r="AJ6" s="131"/>
      <c r="AK6" s="129">
        <f>AK7</f>
        <v>44025</v>
      </c>
      <c r="AL6" s="130"/>
      <c r="AM6" s="130"/>
      <c r="AN6" s="130"/>
      <c r="AO6" s="130"/>
      <c r="AP6" s="130"/>
      <c r="AQ6" s="131"/>
      <c r="AR6" s="129">
        <f>AR7</f>
        <v>44032</v>
      </c>
      <c r="AS6" s="130"/>
      <c r="AT6" s="130"/>
      <c r="AU6" s="130"/>
      <c r="AV6" s="130"/>
      <c r="AW6" s="130"/>
      <c r="AX6" s="131"/>
      <c r="AY6" s="129">
        <f>AY7</f>
        <v>44039</v>
      </c>
      <c r="AZ6" s="130"/>
      <c r="BA6" s="130"/>
      <c r="BB6" s="130"/>
      <c r="BC6" s="130"/>
      <c r="BD6" s="130"/>
      <c r="BE6" s="131"/>
      <c r="BF6" s="129">
        <f>BF7</f>
        <v>44046</v>
      </c>
      <c r="BG6" s="130"/>
      <c r="BH6" s="130"/>
      <c r="BI6" s="130"/>
      <c r="BJ6" s="130"/>
      <c r="BK6" s="130"/>
      <c r="BL6" s="131"/>
      <c r="BM6" s="129">
        <f>BM7</f>
        <v>44053</v>
      </c>
      <c r="BN6" s="130"/>
      <c r="BO6" s="130"/>
      <c r="BP6" s="130"/>
      <c r="BQ6" s="140"/>
    </row>
    <row r="7" spans="1:69" ht="15" customHeight="1" thickBot="1" x14ac:dyDescent="0.3">
      <c r="A7" s="26" t="s">
        <v>27</v>
      </c>
      <c r="B7" s="132"/>
      <c r="C7" s="132"/>
      <c r="D7" s="132"/>
      <c r="E7" s="132"/>
      <c r="F7" s="132"/>
      <c r="G7" s="132"/>
      <c r="I7" s="103">
        <f>Project_Start-WEEKDAY(Project_Start,1)+2+7*(Display_Week-1)</f>
        <v>43997</v>
      </c>
      <c r="J7" s="90">
        <f>I7+1</f>
        <v>43998</v>
      </c>
      <c r="K7" s="90">
        <f t="shared" ref="K7:AX7" si="0">J7+1</f>
        <v>43999</v>
      </c>
      <c r="L7" s="90">
        <f t="shared" si="0"/>
        <v>44000</v>
      </c>
      <c r="M7" s="90">
        <f t="shared" si="0"/>
        <v>44001</v>
      </c>
      <c r="N7" s="90">
        <f t="shared" si="0"/>
        <v>44002</v>
      </c>
      <c r="O7" s="8">
        <f t="shared" si="0"/>
        <v>44003</v>
      </c>
      <c r="P7" s="7">
        <f>O7+1</f>
        <v>44004</v>
      </c>
      <c r="Q7" s="90">
        <f>P7+1</f>
        <v>44005</v>
      </c>
      <c r="R7" s="90">
        <f t="shared" si="0"/>
        <v>44006</v>
      </c>
      <c r="S7" s="90">
        <f t="shared" si="0"/>
        <v>44007</v>
      </c>
      <c r="T7" s="90">
        <f t="shared" si="0"/>
        <v>44008</v>
      </c>
      <c r="U7" s="90">
        <f t="shared" si="0"/>
        <v>44009</v>
      </c>
      <c r="V7" s="8">
        <f t="shared" si="0"/>
        <v>44010</v>
      </c>
      <c r="W7" s="7">
        <f>V7+1</f>
        <v>44011</v>
      </c>
      <c r="X7" s="90">
        <f>W7+1</f>
        <v>44012</v>
      </c>
      <c r="Y7" s="104">
        <f>X7+1</f>
        <v>44013</v>
      </c>
      <c r="Z7" s="90">
        <f t="shared" si="0"/>
        <v>44014</v>
      </c>
      <c r="AA7" s="90">
        <f t="shared" si="0"/>
        <v>44015</v>
      </c>
      <c r="AB7" s="90">
        <f t="shared" si="0"/>
        <v>44016</v>
      </c>
      <c r="AC7" s="8">
        <f t="shared" si="0"/>
        <v>44017</v>
      </c>
      <c r="AD7" s="7">
        <f>AC7+1</f>
        <v>44018</v>
      </c>
      <c r="AE7" s="90">
        <f>AD7+1</f>
        <v>44019</v>
      </c>
      <c r="AF7" s="90">
        <f t="shared" si="0"/>
        <v>44020</v>
      </c>
      <c r="AG7" s="90">
        <f t="shared" si="0"/>
        <v>44021</v>
      </c>
      <c r="AH7" s="90">
        <f t="shared" si="0"/>
        <v>44022</v>
      </c>
      <c r="AI7" s="90">
        <f t="shared" si="0"/>
        <v>44023</v>
      </c>
      <c r="AJ7" s="8">
        <f t="shared" si="0"/>
        <v>44024</v>
      </c>
      <c r="AK7" s="7">
        <f>AJ7+1</f>
        <v>44025</v>
      </c>
      <c r="AL7" s="90">
        <f>AK7+1</f>
        <v>44026</v>
      </c>
      <c r="AM7" s="90">
        <f t="shared" si="0"/>
        <v>44027</v>
      </c>
      <c r="AN7" s="90">
        <f t="shared" si="0"/>
        <v>44028</v>
      </c>
      <c r="AO7" s="90">
        <f t="shared" si="0"/>
        <v>44029</v>
      </c>
      <c r="AP7" s="90">
        <f t="shared" si="0"/>
        <v>44030</v>
      </c>
      <c r="AQ7" s="8">
        <f t="shared" si="0"/>
        <v>44031</v>
      </c>
      <c r="AR7" s="7">
        <f>AQ7+1</f>
        <v>44032</v>
      </c>
      <c r="AS7" s="90">
        <f>AR7+1</f>
        <v>44033</v>
      </c>
      <c r="AT7" s="90">
        <f t="shared" si="0"/>
        <v>44034</v>
      </c>
      <c r="AU7" s="90">
        <f t="shared" si="0"/>
        <v>44035</v>
      </c>
      <c r="AV7" s="90">
        <f t="shared" si="0"/>
        <v>44036</v>
      </c>
      <c r="AW7" s="90">
        <f t="shared" si="0"/>
        <v>44037</v>
      </c>
      <c r="AX7" s="8">
        <f t="shared" si="0"/>
        <v>44038</v>
      </c>
      <c r="AY7" s="7">
        <f t="shared" ref="AY7:BQ7" si="1">AX7+1</f>
        <v>44039</v>
      </c>
      <c r="AZ7" s="90">
        <f t="shared" si="1"/>
        <v>44040</v>
      </c>
      <c r="BA7" s="90">
        <f t="shared" si="1"/>
        <v>44041</v>
      </c>
      <c r="BB7" s="90">
        <f t="shared" si="1"/>
        <v>44042</v>
      </c>
      <c r="BC7" s="90">
        <f t="shared" si="1"/>
        <v>44043</v>
      </c>
      <c r="BD7" s="90">
        <f t="shared" si="1"/>
        <v>44044</v>
      </c>
      <c r="BE7" s="8">
        <f t="shared" si="1"/>
        <v>44045</v>
      </c>
      <c r="BF7" s="7">
        <f t="shared" si="1"/>
        <v>44046</v>
      </c>
      <c r="BG7" s="90">
        <f t="shared" si="1"/>
        <v>44047</v>
      </c>
      <c r="BH7" s="90">
        <f t="shared" si="1"/>
        <v>44048</v>
      </c>
      <c r="BI7" s="90">
        <f t="shared" si="1"/>
        <v>44049</v>
      </c>
      <c r="BJ7" s="90">
        <f t="shared" si="1"/>
        <v>44050</v>
      </c>
      <c r="BK7" s="90">
        <f t="shared" si="1"/>
        <v>44051</v>
      </c>
      <c r="BL7" s="8">
        <f t="shared" si="1"/>
        <v>44052</v>
      </c>
      <c r="BM7" s="7">
        <f t="shared" si="1"/>
        <v>44053</v>
      </c>
      <c r="BN7" s="90">
        <f t="shared" si="1"/>
        <v>44054</v>
      </c>
      <c r="BO7" s="90">
        <f t="shared" si="1"/>
        <v>44055</v>
      </c>
      <c r="BP7" s="90">
        <f t="shared" si="1"/>
        <v>44056</v>
      </c>
      <c r="BQ7" s="91">
        <f t="shared" si="1"/>
        <v>44057</v>
      </c>
    </row>
    <row r="8" spans="1:69" ht="28.5" customHeight="1" thickTop="1" thickBot="1" x14ac:dyDescent="0.3">
      <c r="A8" s="26" t="s">
        <v>28</v>
      </c>
      <c r="B8" s="101" t="s">
        <v>7</v>
      </c>
      <c r="C8" s="102"/>
      <c r="D8" s="102" t="s">
        <v>1</v>
      </c>
      <c r="E8" s="102" t="s">
        <v>3</v>
      </c>
      <c r="F8" s="102" t="s">
        <v>4</v>
      </c>
      <c r="G8" s="135" t="s">
        <v>5</v>
      </c>
      <c r="H8" s="136"/>
      <c r="I8" s="9" t="str">
        <f>LEFT(TEXT(I7,"ddd"),1)</f>
        <v>M</v>
      </c>
      <c r="J8" s="9" t="str">
        <f t="shared" ref="J8:AR8" si="2">LEFT(TEXT(J7,"ddd"),1)</f>
        <v>T</v>
      </c>
      <c r="K8" s="9" t="str">
        <f t="shared" si="2"/>
        <v>W</v>
      </c>
      <c r="L8" s="9" t="str">
        <f t="shared" si="2"/>
        <v>T</v>
      </c>
      <c r="M8" s="9" t="str">
        <f t="shared" si="2"/>
        <v>F</v>
      </c>
      <c r="N8" s="9" t="str">
        <f t="shared" si="2"/>
        <v>S</v>
      </c>
      <c r="O8" s="9" t="str">
        <f t="shared" si="2"/>
        <v>S</v>
      </c>
      <c r="P8" s="9" t="str">
        <f t="shared" si="2"/>
        <v>M</v>
      </c>
      <c r="Q8" s="9" t="str">
        <f t="shared" si="2"/>
        <v>T</v>
      </c>
      <c r="R8" s="9" t="str">
        <f t="shared" si="2"/>
        <v>W</v>
      </c>
      <c r="S8" s="9" t="str">
        <f t="shared" si="2"/>
        <v>T</v>
      </c>
      <c r="T8" s="9" t="str">
        <f t="shared" si="2"/>
        <v>F</v>
      </c>
      <c r="U8" s="9" t="str">
        <f t="shared" si="2"/>
        <v>S</v>
      </c>
      <c r="V8" s="9" t="str">
        <f t="shared" si="2"/>
        <v>S</v>
      </c>
      <c r="W8" s="9" t="str">
        <f t="shared" si="2"/>
        <v>M</v>
      </c>
      <c r="X8" s="9" t="str">
        <f t="shared" si="2"/>
        <v>T</v>
      </c>
      <c r="Y8" s="44" t="str">
        <f>LEFT(TEXT(Y7,"ddd"),1)</f>
        <v>W</v>
      </c>
      <c r="Z8" s="9" t="str">
        <f t="shared" si="2"/>
        <v>T</v>
      </c>
      <c r="AA8" s="9" t="str">
        <f t="shared" si="2"/>
        <v>F</v>
      </c>
      <c r="AB8" s="9" t="str">
        <f t="shared" si="2"/>
        <v>S</v>
      </c>
      <c r="AC8" s="9" t="str">
        <f t="shared" si="2"/>
        <v>S</v>
      </c>
      <c r="AD8" s="9" t="str">
        <f t="shared" si="2"/>
        <v>M</v>
      </c>
      <c r="AE8" s="9" t="str">
        <f t="shared" si="2"/>
        <v>T</v>
      </c>
      <c r="AF8" s="9" t="str">
        <f t="shared" si="2"/>
        <v>W</v>
      </c>
      <c r="AG8" s="9" t="str">
        <f t="shared" si="2"/>
        <v>T</v>
      </c>
      <c r="AH8" s="9" t="str">
        <f t="shared" si="2"/>
        <v>F</v>
      </c>
      <c r="AI8" s="9" t="str">
        <f t="shared" si="2"/>
        <v>S</v>
      </c>
      <c r="AJ8" s="9" t="str">
        <f t="shared" si="2"/>
        <v>S</v>
      </c>
      <c r="AK8" s="9" t="str">
        <f t="shared" si="2"/>
        <v>M</v>
      </c>
      <c r="AL8" s="9" t="str">
        <f t="shared" si="2"/>
        <v>T</v>
      </c>
      <c r="AM8" s="9" t="str">
        <f t="shared" si="2"/>
        <v>W</v>
      </c>
      <c r="AN8" s="9" t="str">
        <f t="shared" si="2"/>
        <v>T</v>
      </c>
      <c r="AO8" s="9" t="str">
        <f t="shared" si="2"/>
        <v>F</v>
      </c>
      <c r="AP8" s="9" t="str">
        <f t="shared" si="2"/>
        <v>S</v>
      </c>
      <c r="AQ8" s="9" t="str">
        <f t="shared" si="2"/>
        <v>S</v>
      </c>
      <c r="AR8" s="9" t="str">
        <f t="shared" si="2"/>
        <v>M</v>
      </c>
      <c r="AS8" s="9" t="str">
        <f t="shared" ref="AS8:BL8" si="3">LEFT(TEXT(AS7,"ddd"),1)</f>
        <v>T</v>
      </c>
      <c r="AT8" s="9" t="str">
        <f t="shared" si="3"/>
        <v>W</v>
      </c>
      <c r="AU8" s="9" t="str">
        <f t="shared" si="3"/>
        <v>T</v>
      </c>
      <c r="AV8" s="9" t="str">
        <f t="shared" si="3"/>
        <v>F</v>
      </c>
      <c r="AW8" s="9" t="str">
        <f t="shared" si="3"/>
        <v>S</v>
      </c>
      <c r="AX8" s="9" t="str">
        <f t="shared" si="3"/>
        <v>S</v>
      </c>
      <c r="AY8" s="9" t="str">
        <f t="shared" si="3"/>
        <v>M</v>
      </c>
      <c r="AZ8" s="9" t="str">
        <f t="shared" si="3"/>
        <v>T</v>
      </c>
      <c r="BA8" s="9" t="str">
        <f t="shared" si="3"/>
        <v>W</v>
      </c>
      <c r="BB8" s="9" t="str">
        <f t="shared" si="3"/>
        <v>T</v>
      </c>
      <c r="BC8" s="9" t="str">
        <f t="shared" si="3"/>
        <v>F</v>
      </c>
      <c r="BD8" s="9" t="str">
        <f t="shared" si="3"/>
        <v>S</v>
      </c>
      <c r="BE8" s="9" t="str">
        <f t="shared" si="3"/>
        <v>S</v>
      </c>
      <c r="BF8" s="9" t="str">
        <f t="shared" si="3"/>
        <v>M</v>
      </c>
      <c r="BG8" s="9" t="str">
        <f t="shared" si="3"/>
        <v>T</v>
      </c>
      <c r="BH8" s="9" t="str">
        <f t="shared" si="3"/>
        <v>W</v>
      </c>
      <c r="BI8" s="9" t="str">
        <f t="shared" si="3"/>
        <v>T</v>
      </c>
      <c r="BJ8" s="9" t="str">
        <f t="shared" si="3"/>
        <v>F</v>
      </c>
      <c r="BK8" s="9" t="str">
        <f t="shared" si="3"/>
        <v>S</v>
      </c>
      <c r="BL8" s="9" t="str">
        <f t="shared" si="3"/>
        <v>S</v>
      </c>
      <c r="BM8" s="9" t="str">
        <f>LEFT(TEXT(BM7,"ddd"),1)</f>
        <v>M</v>
      </c>
      <c r="BN8" s="9" t="str">
        <f>LEFT(TEXT(BN7,"ddd"),1)</f>
        <v>T</v>
      </c>
      <c r="BO8" s="9" t="str">
        <f>LEFT(TEXT(BO7,"ddd"),1)</f>
        <v>W</v>
      </c>
      <c r="BP8" s="9" t="str">
        <f>LEFT(TEXT(BP7,"ddd"),1)</f>
        <v>T</v>
      </c>
      <c r="BQ8" s="92" t="str">
        <f>LEFT(TEXT(BQ7,"ddd"),1)</f>
        <v>F</v>
      </c>
    </row>
    <row r="9" spans="1:69" ht="7.5" hidden="1" customHeight="1" thickBot="1" x14ac:dyDescent="0.3">
      <c r="A9" s="25" t="s">
        <v>23</v>
      </c>
      <c r="B9" s="98"/>
      <c r="C9" s="29"/>
      <c r="E9"/>
      <c r="H9" t="str">
        <f>IF(OR(ISBLANK(task_start),ISBLANK(task_end)),"",task_end-task_start+1)</f>
        <v/>
      </c>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45"/>
    </row>
    <row r="10" spans="1:69" s="3" customFormat="1" ht="30" customHeight="1" thickTop="1" thickBot="1" x14ac:dyDescent="0.3">
      <c r="A10" s="26" t="s">
        <v>29</v>
      </c>
      <c r="B10" s="99" t="s">
        <v>35</v>
      </c>
      <c r="C10" s="68"/>
      <c r="D10" s="80">
        <f>(D12*DATEDIF(E12,F12,"D")+D13*DATEDIF(E13,F13,"D")+D14*DATEDIF(E14,F14,"D"))/(DATEDIF(E12,F12,"D")+DATEDIF(E13,F13,"D")+DATEDIF(E14,F14,"D"))</f>
        <v>0.17142857142857146</v>
      </c>
      <c r="E10" s="69"/>
      <c r="F10" s="70"/>
      <c r="G10" s="139">
        <f ca="1">DATEDIF(E11,NOW(), "D")/DATEDIF(E11,F14,"d")</f>
        <v>0.93333333333333335</v>
      </c>
      <c r="H10" s="139"/>
      <c r="I10" s="70"/>
      <c r="J10" s="70"/>
      <c r="K10" s="70"/>
      <c r="L10" s="70"/>
      <c r="M10" s="70"/>
      <c r="N10" s="70"/>
      <c r="O10" s="70"/>
      <c r="P10" s="70"/>
      <c r="Q10" s="70"/>
      <c r="R10" s="70"/>
      <c r="S10" s="70"/>
      <c r="T10" s="70"/>
      <c r="U10" s="70"/>
      <c r="V10" s="70"/>
      <c r="W10" s="70"/>
      <c r="X10" s="70"/>
      <c r="Y10" s="70"/>
      <c r="Z10" s="70"/>
      <c r="AA10" s="70"/>
      <c r="AB10" s="70"/>
      <c r="AC10" s="70"/>
      <c r="AD10" s="70"/>
      <c r="AE10" s="68"/>
      <c r="AF10" s="71"/>
      <c r="AG10" s="69"/>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68"/>
      <c r="BH10" s="71"/>
      <c r="BI10" s="69"/>
      <c r="BJ10" s="70"/>
      <c r="BK10" s="70"/>
      <c r="BL10" s="70"/>
      <c r="BM10" s="70"/>
      <c r="BN10" s="70"/>
      <c r="BO10" s="70"/>
      <c r="BP10" s="70"/>
      <c r="BQ10" s="93"/>
    </row>
    <row r="11" spans="1:69" s="3" customFormat="1" ht="30" customHeight="1" thickTop="1" thickBot="1" x14ac:dyDescent="0.3">
      <c r="A11" s="25"/>
      <c r="B11" s="113" t="s">
        <v>42</v>
      </c>
      <c r="C11" s="114"/>
      <c r="D11" s="64">
        <f ca="1">(60-DATEDIF(NOW(),F11,"D"))/59</f>
        <v>0.25423728813559321</v>
      </c>
      <c r="E11" s="72">
        <f>Project_Start</f>
        <v>43997</v>
      </c>
      <c r="F11" s="75">
        <f>E11+59</f>
        <v>44056</v>
      </c>
      <c r="G11" s="115">
        <f t="shared" ref="G11:G22" si="4">IF(OR(ISBLANK(task_start),ISBLANK(task_end)),"",task_end-task_start+1)</f>
        <v>60</v>
      </c>
      <c r="H11" s="116"/>
      <c r="I11" s="65"/>
      <c r="J11" s="66"/>
      <c r="K11" s="66"/>
      <c r="L11" s="66"/>
      <c r="M11" s="66"/>
      <c r="N11" s="66"/>
      <c r="O11" s="66"/>
      <c r="P11" s="66"/>
      <c r="Q11" s="66"/>
      <c r="R11" s="66"/>
      <c r="S11" s="66"/>
      <c r="T11" s="66"/>
      <c r="U11" s="66"/>
      <c r="V11" s="66"/>
      <c r="W11" s="66"/>
      <c r="X11" s="66"/>
      <c r="Y11" s="4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7"/>
      <c r="BQ11" s="94"/>
    </row>
    <row r="12" spans="1:69" s="3" customFormat="1" ht="30" customHeight="1" thickBot="1" x14ac:dyDescent="0.3">
      <c r="A12" s="26" t="s">
        <v>30</v>
      </c>
      <c r="B12" s="111" t="s">
        <v>53</v>
      </c>
      <c r="C12" s="112"/>
      <c r="D12" s="12">
        <v>0.4</v>
      </c>
      <c r="E12" s="73">
        <f>Project_Start</f>
        <v>43997</v>
      </c>
      <c r="F12" s="76">
        <f>E12+6</f>
        <v>44003</v>
      </c>
      <c r="G12" s="117">
        <f t="shared" si="4"/>
        <v>7</v>
      </c>
      <c r="H12" s="118"/>
      <c r="I12" s="48"/>
      <c r="J12" s="33"/>
      <c r="K12" s="143"/>
      <c r="L12" s="143"/>
      <c r="M12" s="33"/>
      <c r="N12" s="33"/>
      <c r="O12" s="33"/>
      <c r="P12" s="33"/>
      <c r="Q12" s="33"/>
      <c r="R12" s="33"/>
      <c r="S12" s="33"/>
      <c r="T12" s="33"/>
      <c r="U12" s="33"/>
      <c r="V12" s="33"/>
      <c r="W12" s="33"/>
      <c r="X12" s="33"/>
      <c r="Y12" s="45"/>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95"/>
    </row>
    <row r="13" spans="1:69" s="3" customFormat="1" ht="30" customHeight="1" thickBot="1" x14ac:dyDescent="0.3">
      <c r="A13" s="26" t="s">
        <v>31</v>
      </c>
      <c r="B13" s="111" t="s">
        <v>40</v>
      </c>
      <c r="C13" s="112"/>
      <c r="D13" s="12">
        <v>0</v>
      </c>
      <c r="E13" s="73">
        <f>F12+1</f>
        <v>44004</v>
      </c>
      <c r="F13" s="76">
        <f>E13+1</f>
        <v>44005</v>
      </c>
      <c r="G13" s="117">
        <f t="shared" si="4"/>
        <v>2</v>
      </c>
      <c r="H13" s="118"/>
      <c r="I13" s="47"/>
      <c r="J13" s="33"/>
      <c r="K13" s="33"/>
      <c r="L13" s="33"/>
      <c r="M13" s="33"/>
      <c r="N13" s="33"/>
      <c r="O13" s="33"/>
      <c r="P13" s="33"/>
      <c r="Q13" s="33"/>
      <c r="R13" s="33"/>
      <c r="S13" s="33"/>
      <c r="T13" s="33"/>
      <c r="U13" s="34"/>
      <c r="V13" s="34"/>
      <c r="W13" s="33"/>
      <c r="X13" s="33"/>
      <c r="Y13" s="45"/>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95"/>
    </row>
    <row r="14" spans="1:69" s="3" customFormat="1" ht="30" customHeight="1" thickBot="1" x14ac:dyDescent="0.3">
      <c r="A14" s="25"/>
      <c r="B14" s="123" t="s">
        <v>41</v>
      </c>
      <c r="C14" s="124"/>
      <c r="D14" s="50">
        <v>0</v>
      </c>
      <c r="E14" s="74">
        <f>E13+1</f>
        <v>44005</v>
      </c>
      <c r="F14" s="77">
        <f>E14+7</f>
        <v>44012</v>
      </c>
      <c r="G14" s="109">
        <f t="shared" si="4"/>
        <v>8</v>
      </c>
      <c r="H14" s="110"/>
      <c r="I14" s="51"/>
      <c r="J14" s="52"/>
      <c r="K14" s="52"/>
      <c r="L14" s="52"/>
      <c r="M14" s="52"/>
      <c r="N14" s="52"/>
      <c r="O14" s="52"/>
      <c r="P14" s="52"/>
      <c r="Q14" s="53"/>
      <c r="R14" s="52"/>
      <c r="S14" s="52"/>
      <c r="T14" s="52"/>
      <c r="U14" s="52"/>
      <c r="V14" s="52"/>
      <c r="W14" s="52"/>
      <c r="X14" s="52"/>
      <c r="Y14" s="45"/>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95"/>
    </row>
    <row r="15" spans="1:69" s="3" customFormat="1" ht="30" customHeight="1" thickTop="1" thickBot="1" x14ac:dyDescent="0.3">
      <c r="A15" s="26" t="s">
        <v>32</v>
      </c>
      <c r="B15" s="100" t="s">
        <v>36</v>
      </c>
      <c r="C15" s="57"/>
      <c r="D15" s="58">
        <f>(D16*DATEDIF(E16,F16,"D")+D17*DATEDIF(E17,F17,"D")+D18*DATEDIF(E18,F18,"D")+D19*DATEDIF(E19,F19,"D")+D20*DATEDIF(E20,F20,"D")+D21*DATEDIF(E21,F21,"D")+D22*DATEDIF(E22,F22,"D"))/(DATEDIF(E16,F16,"D")+DATEDIF(E17,F17,"D")+DATEDIF(E18,F18,"D")+DATEDIF(E19,F19,"D")+DATEDIF(E20,F20,"D")+DATEDIF(E21,F21,"D")+DATEDIF(E22,F22,"D"))</f>
        <v>9.7341772151898737E-2</v>
      </c>
      <c r="E15" s="59"/>
      <c r="F15" s="60"/>
      <c r="G15" s="108">
        <f ca="1">DATEDIF(E16,NOW(), "D")/DATEDIF(E16,BQ7,"d")</f>
        <v>0.22033898305084745</v>
      </c>
      <c r="H15" s="108"/>
      <c r="I15" s="61"/>
      <c r="J15" s="61"/>
      <c r="K15" s="61"/>
      <c r="L15" s="61"/>
      <c r="M15" s="61"/>
      <c r="N15" s="61"/>
      <c r="O15" s="61"/>
      <c r="P15" s="61"/>
      <c r="Q15" s="61"/>
      <c r="R15" s="61"/>
      <c r="S15" s="61"/>
      <c r="T15" s="61"/>
      <c r="U15" s="61"/>
      <c r="V15" s="61"/>
      <c r="W15" s="61"/>
      <c r="X15" s="61"/>
      <c r="Y15" s="8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2"/>
      <c r="BQ15" s="96"/>
    </row>
    <row r="16" spans="1:69" s="3" customFormat="1" ht="30" customHeight="1" thickTop="1" thickBot="1" x14ac:dyDescent="0.3">
      <c r="A16" s="26"/>
      <c r="B16" s="121" t="s">
        <v>49</v>
      </c>
      <c r="C16" s="122"/>
      <c r="D16" s="54">
        <v>1</v>
      </c>
      <c r="E16" s="78">
        <v>43998</v>
      </c>
      <c r="F16" s="78">
        <f>E16+1</f>
        <v>43999</v>
      </c>
      <c r="G16" s="133">
        <f t="shared" si="4"/>
        <v>2</v>
      </c>
      <c r="H16" s="134"/>
      <c r="I16" s="55"/>
      <c r="J16" s="56"/>
      <c r="K16" s="56"/>
      <c r="L16" s="56"/>
      <c r="M16" s="56"/>
      <c r="N16" s="56"/>
      <c r="O16" s="56"/>
      <c r="P16" s="56"/>
      <c r="Q16" s="56"/>
      <c r="R16" s="56"/>
      <c r="S16" s="56"/>
      <c r="T16" s="56"/>
      <c r="U16" s="56"/>
      <c r="V16" s="56"/>
      <c r="W16" s="56"/>
      <c r="X16" s="56"/>
      <c r="Y16" s="45"/>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95"/>
    </row>
    <row r="17" spans="1:69" s="3" customFormat="1" ht="30" customHeight="1" thickBot="1" x14ac:dyDescent="0.3">
      <c r="A17" s="26"/>
      <c r="B17" s="119" t="s">
        <v>43</v>
      </c>
      <c r="C17" s="120"/>
      <c r="D17" s="13">
        <v>0.2</v>
      </c>
      <c r="E17" s="79">
        <f>F14-12</f>
        <v>44000</v>
      </c>
      <c r="F17" s="79">
        <f>E17+31</f>
        <v>44031</v>
      </c>
      <c r="G17" s="125">
        <f t="shared" si="4"/>
        <v>32</v>
      </c>
      <c r="H17" s="126"/>
      <c r="I17" s="49"/>
      <c r="J17" s="35"/>
      <c r="K17" s="35"/>
      <c r="L17" s="35"/>
      <c r="M17" s="35"/>
      <c r="N17" s="35"/>
      <c r="O17" s="35"/>
      <c r="P17" s="35"/>
      <c r="Q17" s="35"/>
      <c r="R17" s="35"/>
      <c r="S17" s="35"/>
      <c r="T17" s="35"/>
      <c r="U17" s="35"/>
      <c r="V17" s="35"/>
      <c r="W17" s="35"/>
      <c r="X17" s="35"/>
      <c r="Y17" s="4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95"/>
    </row>
    <row r="18" spans="1:69" s="3" customFormat="1" ht="30" customHeight="1" thickBot="1" x14ac:dyDescent="0.3">
      <c r="A18" s="25"/>
      <c r="B18" s="119" t="s">
        <v>45</v>
      </c>
      <c r="C18" s="120"/>
      <c r="D18" s="13">
        <v>7.0000000000000007E-2</v>
      </c>
      <c r="E18" s="79">
        <f>F17-7</f>
        <v>44024</v>
      </c>
      <c r="F18" s="79">
        <f>E18+7</f>
        <v>44031</v>
      </c>
      <c r="G18" s="125">
        <f t="shared" si="4"/>
        <v>8</v>
      </c>
      <c r="H18" s="126"/>
      <c r="I18" s="49"/>
      <c r="J18" s="35"/>
      <c r="K18" s="35"/>
      <c r="L18" s="35"/>
      <c r="M18" s="35"/>
      <c r="N18" s="35"/>
      <c r="O18" s="35"/>
      <c r="P18" s="35"/>
      <c r="Q18" s="35"/>
      <c r="R18" s="35"/>
      <c r="S18" s="35"/>
      <c r="T18" s="35"/>
      <c r="U18" s="35"/>
      <c r="V18" s="35"/>
      <c r="W18" s="35"/>
      <c r="X18" s="35"/>
      <c r="Y18" s="4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95"/>
    </row>
    <row r="19" spans="1:69" s="3" customFormat="1" ht="30" customHeight="1" thickBot="1" x14ac:dyDescent="0.3">
      <c r="A19" s="25"/>
      <c r="B19" s="119" t="s">
        <v>44</v>
      </c>
      <c r="C19" s="120"/>
      <c r="D19" s="13">
        <v>0</v>
      </c>
      <c r="E19" s="79">
        <f>F17-7</f>
        <v>44024</v>
      </c>
      <c r="F19" s="79">
        <f>E19+10</f>
        <v>44034</v>
      </c>
      <c r="G19" s="125">
        <f t="shared" si="4"/>
        <v>11</v>
      </c>
      <c r="H19" s="126"/>
      <c r="I19" s="49"/>
      <c r="J19" s="35"/>
      <c r="K19" s="35"/>
      <c r="L19" s="35"/>
      <c r="M19" s="35"/>
      <c r="N19" s="35"/>
      <c r="O19" s="35"/>
      <c r="P19" s="35"/>
      <c r="Q19" s="35"/>
      <c r="R19" s="35"/>
      <c r="S19" s="35"/>
      <c r="T19" s="35"/>
      <c r="U19" s="36"/>
      <c r="V19" s="36"/>
      <c r="W19" s="35"/>
      <c r="X19" s="35"/>
      <c r="Y19" s="4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95"/>
    </row>
    <row r="20" spans="1:69" s="3" customFormat="1" ht="30" customHeight="1" thickBot="1" x14ac:dyDescent="0.3">
      <c r="A20" s="25"/>
      <c r="B20" s="119" t="s">
        <v>48</v>
      </c>
      <c r="C20" s="120"/>
      <c r="D20" s="13">
        <v>0</v>
      </c>
      <c r="E20" s="79">
        <f>F19-3</f>
        <v>44031</v>
      </c>
      <c r="F20" s="79">
        <f>E20+10</f>
        <v>44041</v>
      </c>
      <c r="G20" s="125">
        <f t="shared" si="4"/>
        <v>11</v>
      </c>
      <c r="H20" s="126"/>
      <c r="I20" s="49"/>
      <c r="J20" s="35"/>
      <c r="K20" s="35"/>
      <c r="L20" s="35"/>
      <c r="M20" s="35"/>
      <c r="N20" s="35"/>
      <c r="O20" s="35"/>
      <c r="P20" s="35"/>
      <c r="Q20" s="35"/>
      <c r="R20" s="35"/>
      <c r="S20" s="35"/>
      <c r="T20" s="35"/>
      <c r="U20" s="35"/>
      <c r="V20" s="35"/>
      <c r="W20" s="35"/>
      <c r="X20" s="35"/>
      <c r="Y20" s="4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95"/>
    </row>
    <row r="21" spans="1:69" s="3" customFormat="1" ht="30" customHeight="1" thickBot="1" x14ac:dyDescent="0.3">
      <c r="A21" s="25"/>
      <c r="B21" s="119" t="s">
        <v>47</v>
      </c>
      <c r="C21" s="120"/>
      <c r="D21" s="13">
        <v>0</v>
      </c>
      <c r="E21" s="79">
        <f>F19</f>
        <v>44034</v>
      </c>
      <c r="F21" s="79">
        <f>E21+10</f>
        <v>44044</v>
      </c>
      <c r="G21" s="125">
        <f t="shared" si="4"/>
        <v>11</v>
      </c>
      <c r="H21" s="126"/>
      <c r="I21" s="49"/>
      <c r="J21" s="35"/>
      <c r="K21" s="35"/>
      <c r="L21" s="35"/>
      <c r="M21" s="35"/>
      <c r="N21" s="35"/>
      <c r="O21" s="35"/>
      <c r="P21" s="35"/>
      <c r="Q21" s="35"/>
      <c r="R21" s="35"/>
      <c r="S21" s="35"/>
      <c r="T21" s="35"/>
      <c r="U21" s="35"/>
      <c r="V21" s="35"/>
      <c r="W21" s="35"/>
      <c r="X21" s="35"/>
      <c r="Y21" s="4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95"/>
    </row>
    <row r="22" spans="1:69" s="3" customFormat="1" ht="30" customHeight="1" thickBot="1" x14ac:dyDescent="0.3">
      <c r="A22" s="25"/>
      <c r="B22" s="137" t="s">
        <v>46</v>
      </c>
      <c r="C22" s="138"/>
      <c r="D22" s="85">
        <v>0</v>
      </c>
      <c r="E22" s="86">
        <f>F21-7</f>
        <v>44037</v>
      </c>
      <c r="F22" s="86">
        <f>E22+10</f>
        <v>44047</v>
      </c>
      <c r="G22" s="127">
        <f t="shared" si="4"/>
        <v>11</v>
      </c>
      <c r="H22" s="128"/>
      <c r="I22" s="87"/>
      <c r="J22" s="88"/>
      <c r="K22" s="88"/>
      <c r="L22" s="88"/>
      <c r="M22" s="88"/>
      <c r="N22" s="88"/>
      <c r="O22" s="88"/>
      <c r="P22" s="88"/>
      <c r="Q22" s="88"/>
      <c r="R22" s="88"/>
      <c r="S22" s="88"/>
      <c r="T22" s="88"/>
      <c r="U22" s="88"/>
      <c r="V22" s="88"/>
      <c r="W22" s="88"/>
      <c r="X22" s="88"/>
      <c r="Y22" s="89"/>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97"/>
    </row>
    <row r="23" spans="1:69" ht="30" customHeight="1" thickTop="1" x14ac:dyDescent="0.25">
      <c r="G23" s="6"/>
    </row>
    <row r="24" spans="1:69" ht="30" customHeight="1" x14ac:dyDescent="0.25">
      <c r="C24" s="10"/>
      <c r="F24" s="27"/>
    </row>
    <row r="25" spans="1:69" ht="30" customHeight="1" x14ac:dyDescent="0.25">
      <c r="C25" s="11"/>
    </row>
  </sheetData>
  <mergeCells count="36">
    <mergeCell ref="G10:H10"/>
    <mergeCell ref="BM6:BQ6"/>
    <mergeCell ref="G5:H6"/>
    <mergeCell ref="I6:O6"/>
    <mergeCell ref="P6:V6"/>
    <mergeCell ref="W6:AC6"/>
    <mergeCell ref="AD6:AJ6"/>
    <mergeCell ref="AK6:AQ6"/>
    <mergeCell ref="G21:H21"/>
    <mergeCell ref="G22:H22"/>
    <mergeCell ref="AR6:AX6"/>
    <mergeCell ref="AY6:BE6"/>
    <mergeCell ref="BF6:BL6"/>
    <mergeCell ref="B7:G7"/>
    <mergeCell ref="G16:H16"/>
    <mergeCell ref="G17:H17"/>
    <mergeCell ref="G18:H18"/>
    <mergeCell ref="G19:H19"/>
    <mergeCell ref="G20:H20"/>
    <mergeCell ref="G8:H8"/>
    <mergeCell ref="B22:C22"/>
    <mergeCell ref="B21:C21"/>
    <mergeCell ref="B20:C20"/>
    <mergeCell ref="B19:C19"/>
    <mergeCell ref="B18:C18"/>
    <mergeCell ref="B17:C17"/>
    <mergeCell ref="B16:C16"/>
    <mergeCell ref="B14:C14"/>
    <mergeCell ref="B13:C13"/>
    <mergeCell ref="G15:H15"/>
    <mergeCell ref="G14:H14"/>
    <mergeCell ref="B12:C12"/>
    <mergeCell ref="B11:C11"/>
    <mergeCell ref="G11:H11"/>
    <mergeCell ref="G12:H12"/>
    <mergeCell ref="G13:H13"/>
  </mergeCells>
  <conditionalFormatting sqref="AF10:AF11 BH10:BH11 D9:D15 D17:D2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BP14 I22:BL22 BM21:BP22 I17:BP21 BQ7:BQ8 I7:BP9">
    <cfRule type="expression" dxfId="14" priority="59">
      <formula>AND(TODAY()&gt;=I$7,TODAY()&lt;J$7)</formula>
    </cfRule>
  </conditionalFormatting>
  <conditionalFormatting sqref="I9:BP9 I11:BP14 I22:BL22 BM21:BP22 I17:BP21">
    <cfRule type="expression" dxfId="13" priority="53">
      <formula>AND(task_start&lt;=I$7,ROUNDDOWN((task_end-task_start+1)*task_progress,0)+task_start-1&gt;=I$7)</formula>
    </cfRule>
    <cfRule type="expression" dxfId="12" priority="54" stopIfTrue="1">
      <formula>AND(task_end&gt;=I$7,task_start&lt;J$7)</formula>
    </cfRule>
  </conditionalFormatting>
  <conditionalFormatting sqref="D21">
    <cfRule type="dataBar" priority="20">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21:BL21">
    <cfRule type="expression" dxfId="11" priority="23">
      <formula>AND(TODAY()&gt;=I$7,TODAY()&lt;J$7)</formula>
    </cfRule>
  </conditionalFormatting>
  <conditionalFormatting sqref="I21:BL21">
    <cfRule type="expression" dxfId="10" priority="21">
      <formula>AND(task_start&lt;=I$7,ROUNDDOWN((task_end-task_start+1)*task_progress,0)+task_start-1&gt;=I$7)</formula>
    </cfRule>
    <cfRule type="expression" dxfId="9" priority="22" stopIfTrue="1">
      <formula>AND(task_end&gt;=I$7,task_start&lt;J$7)</formula>
    </cfRule>
  </conditionalFormatting>
  <conditionalFormatting sqref="BQ9 BQ11:BQ14 BQ17:BQ22">
    <cfRule type="expression" dxfId="8" priority="61">
      <formula>AND(TODAY()&gt;=BQ$7,TODAY()&lt;#REF!)</formula>
    </cfRule>
  </conditionalFormatting>
  <conditionalFormatting sqref="BQ9 BQ11:BQ14 BQ17:BQ22">
    <cfRule type="expression" dxfId="7" priority="64">
      <formula>AND(task_start&lt;=BQ$7,ROUNDDOWN((task_end-task_start+1)*task_progress,0)+task_start-1&gt;=BQ$7)</formula>
    </cfRule>
    <cfRule type="expression" dxfId="6" priority="65" stopIfTrue="1">
      <formula>AND(task_end&gt;=BQ$7,task_start&lt;#REF!)</formula>
    </cfRule>
  </conditionalFormatting>
  <conditionalFormatting sqref="D16">
    <cfRule type="dataBar" priority="3">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6:BP16">
    <cfRule type="expression" dxfId="5" priority="6">
      <formula>AND(TODAY()&gt;=I$7,TODAY()&lt;J$7)</formula>
    </cfRule>
  </conditionalFormatting>
  <conditionalFormatting sqref="BQ16">
    <cfRule type="expression" dxfId="4" priority="7">
      <formula>AND(TODAY()&gt;=BQ$7,TODAY()&lt;#REF!)</formula>
    </cfRule>
  </conditionalFormatting>
  <conditionalFormatting sqref="BQ16">
    <cfRule type="expression" dxfId="3" priority="8">
      <formula>AND(task_start&lt;=BQ$7,ROUNDDOWN((task_end-task_start+1)*task_progress,0)+task_start-1&gt;=BQ$7)</formula>
    </cfRule>
    <cfRule type="expression" dxfId="2" priority="9" stopIfTrue="1">
      <formula>AND(task_end&gt;=BQ$7,task_start&lt;#REF!)</formula>
    </cfRule>
  </conditionalFormatting>
  <conditionalFormatting sqref="I16:BP16">
    <cfRule type="expression" dxfId="1" priority="4">
      <formula>AND(task_start&lt;=I$7,ROUNDDOWN((task_end-task_start+1)*task_progress,0)+task_start-1&gt;=I$7)</formula>
    </cfRule>
    <cfRule type="expression" dxfId="0" priority="5" stopIfTrue="1">
      <formula>AND(task_end&gt;=I$7,task_start&lt;J$7)</formula>
    </cfRule>
  </conditionalFormatting>
  <conditionalFormatting sqref="G10:H10">
    <cfRule type="dataBar" priority="2">
      <dataBar>
        <cfvo type="num" val="0"/>
        <cfvo type="num" val="1"/>
        <color theme="0" tint="-0.34998626667073579"/>
      </dataBar>
      <extLst>
        <ext xmlns:x14="http://schemas.microsoft.com/office/spreadsheetml/2009/9/main" uri="{B025F937-C7B1-47D3-B67F-A62EFF666E3E}">
          <x14:id>{963BBD81-685C-4709-8205-750E1428E766}</x14:id>
        </ext>
      </extLst>
    </cfRule>
  </conditionalFormatting>
  <conditionalFormatting sqref="G15:H15">
    <cfRule type="dataBar" priority="1">
      <dataBar>
        <cfvo type="num" val="0"/>
        <cfvo type="num" val="1"/>
        <color theme="0" tint="-0.34998626667073579"/>
      </dataBar>
      <extLst>
        <ext xmlns:x14="http://schemas.microsoft.com/office/spreadsheetml/2009/9/main" uri="{B025F937-C7B1-47D3-B67F-A62EFF666E3E}">
          <x14:id>{355DD565-805A-425C-AA09-35A2A15A797B}</x14:id>
        </ext>
      </extLst>
    </cfRule>
  </conditionalFormatting>
  <dataValidations count="1">
    <dataValidation type="whole" operator="greaterThanOrEqual" allowBlank="1" showInputMessage="1" promptTitle="Display Week" prompt="Changing this number will scroll the Gantt Chart view." sqref="F6" xr:uid="{00000000-0002-0000-0000-000000000000}">
      <formula1>1</formula1>
    </dataValidation>
  </dataValidations>
  <hyperlinks>
    <hyperlink ref="I4" r:id="rId1" xr:uid="{00000000-0004-0000-0000-000000000000}"/>
    <hyperlink ref="I2"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AF10:AF11 BH10:BH11 D9:D15 D17:D22</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963BBD81-685C-4709-8205-750E1428E766}">
            <x14:dataBar minLength="0" maxLength="100" gradient="0">
              <x14:cfvo type="num">
                <xm:f>0</xm:f>
              </x14:cfvo>
              <x14:cfvo type="num">
                <xm:f>1</xm:f>
              </x14:cfvo>
              <x14:negativeFillColor rgb="FFFF0000"/>
              <x14:axisColor rgb="FF000000"/>
            </x14:dataBar>
          </x14:cfRule>
          <xm:sqref>G10:H10</xm:sqref>
        </x14:conditionalFormatting>
        <x14:conditionalFormatting xmlns:xm="http://schemas.microsoft.com/office/excel/2006/main">
          <x14:cfRule type="dataBar" id="{355DD565-805A-425C-AA09-35A2A15A797B}">
            <x14:dataBar minLength="0" maxLength="100" gradient="0">
              <x14:cfvo type="num">
                <xm:f>0</xm:f>
              </x14:cfvo>
              <x14:cfvo type="num">
                <xm:f>1</xm:f>
              </x14:cfvo>
              <x14:negativeFillColor rgb="FFFF0000"/>
              <x14:axisColor rgb="FF000000"/>
            </x14:dataBar>
          </x14:cfRule>
          <xm:sqref>G15:H15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15" customWidth="1"/>
    <col min="2" max="16384" width="9.140625" style="2"/>
  </cols>
  <sheetData>
    <row r="1" spans="1:2" ht="46.5" customHeight="1" x14ac:dyDescent="0.2"/>
    <row r="2" spans="1:2" s="17" customFormat="1" ht="15.75" x14ac:dyDescent="0.25">
      <c r="A2" s="16" t="s">
        <v>10</v>
      </c>
      <c r="B2" s="16"/>
    </row>
    <row r="3" spans="1:2" s="21" customFormat="1" ht="27" customHeight="1" x14ac:dyDescent="0.25">
      <c r="A3" s="22" t="s">
        <v>15</v>
      </c>
      <c r="B3" s="22"/>
    </row>
    <row r="4" spans="1:2" s="18" customFormat="1" ht="26.25" x14ac:dyDescent="0.4">
      <c r="A4" s="19" t="s">
        <v>9</v>
      </c>
    </row>
    <row r="5" spans="1:2" ht="74.099999999999994" customHeight="1" x14ac:dyDescent="0.2">
      <c r="A5" s="20" t="s">
        <v>18</v>
      </c>
    </row>
    <row r="6" spans="1:2" ht="26.25" customHeight="1" x14ac:dyDescent="0.2">
      <c r="A6" s="19" t="s">
        <v>21</v>
      </c>
    </row>
    <row r="7" spans="1:2" s="15" customFormat="1" ht="204.95" customHeight="1" x14ac:dyDescent="0.25">
      <c r="A7" s="24" t="s">
        <v>20</v>
      </c>
    </row>
    <row r="8" spans="1:2" s="18" customFormat="1" ht="26.25" x14ac:dyDescent="0.4">
      <c r="A8" s="19" t="s">
        <v>11</v>
      </c>
    </row>
    <row r="9" spans="1:2" ht="60" x14ac:dyDescent="0.2">
      <c r="A9" s="20" t="s">
        <v>19</v>
      </c>
    </row>
    <row r="10" spans="1:2" s="15" customFormat="1" ht="27.95" customHeight="1" x14ac:dyDescent="0.25">
      <c r="A10" s="23" t="s">
        <v>17</v>
      </c>
    </row>
    <row r="11" spans="1:2" s="18" customFormat="1" ht="26.25" x14ac:dyDescent="0.4">
      <c r="A11" s="19" t="s">
        <v>8</v>
      </c>
    </row>
    <row r="12" spans="1:2" ht="30" x14ac:dyDescent="0.2">
      <c r="A12" s="20" t="s">
        <v>16</v>
      </c>
    </row>
    <row r="13" spans="1:2" s="15" customFormat="1" ht="27.95" customHeight="1" x14ac:dyDescent="0.25">
      <c r="A13" s="23" t="s">
        <v>2</v>
      </c>
    </row>
    <row r="14" spans="1:2" s="18" customFormat="1" ht="26.25" x14ac:dyDescent="0.4">
      <c r="A14" s="19" t="s">
        <v>12</v>
      </c>
    </row>
    <row r="15" spans="1:2" ht="75" customHeight="1" x14ac:dyDescent="0.2">
      <c r="A15" s="20" t="s">
        <v>13</v>
      </c>
    </row>
    <row r="16" spans="1:2" ht="75" x14ac:dyDescent="0.2">
      <c r="A16" s="2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2020-06-29T02:16:16Z</dcterms:modified>
</cp:coreProperties>
</file>