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E607CE41-D0B6-4ACE-8DA0-4B20EB511218}" xr6:coauthVersionLast="45" xr6:coauthVersionMax="45" xr10:uidLastSave="{00000000-0000-0000-0000-000000000000}"/>
  <bookViews>
    <workbookView xWindow="2037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11" l="1"/>
  <c r="E3" i="11" l="1"/>
  <c r="E9" i="11" s="1"/>
  <c r="F9" i="11" s="1"/>
  <c r="D9" i="11" l="1"/>
  <c r="C4" i="11"/>
  <c r="H7" i="11"/>
  <c r="E10" i="11" l="1"/>
  <c r="F10" i="11" s="1"/>
  <c r="E11" i="11" s="1"/>
  <c r="E12" i="11" s="1"/>
  <c r="F11" i="11" l="1"/>
  <c r="F12" i="11" s="1"/>
  <c r="E15" i="11" s="1"/>
  <c r="I5" i="11"/>
  <c r="F15" i="11" l="1"/>
  <c r="E14" i="11"/>
  <c r="H14" i="11" s="1"/>
  <c r="E17" i="11"/>
  <c r="F17" i="11" s="1"/>
  <c r="E16" i="11"/>
  <c r="F16" i="11" s="1"/>
  <c r="H10" i="11"/>
  <c r="I6" i="11"/>
  <c r="E19" i="11" l="1"/>
  <c r="E18" i="11"/>
  <c r="H11" i="11"/>
  <c r="J5" i="11"/>
  <c r="K5" i="11" s="1"/>
  <c r="L5" i="11" s="1"/>
  <c r="M5" i="11" s="1"/>
  <c r="N5" i="11" s="1"/>
  <c r="O5" i="11" s="1"/>
  <c r="P5" i="11" s="1"/>
  <c r="I4" i="11"/>
  <c r="H15" i="11" l="1"/>
  <c r="F18" i="11"/>
  <c r="H12" i="11"/>
  <c r="H9" i="11"/>
  <c r="P4" i="11"/>
  <c r="Q5" i="11"/>
  <c r="R5" i="11" s="1"/>
  <c r="S5" i="11" s="1"/>
  <c r="T5" i="11" s="1"/>
  <c r="U5" i="11" s="1"/>
  <c r="V5" i="11" s="1"/>
  <c r="W5" i="11" s="1"/>
  <c r="J6" i="11"/>
  <c r="H17" i="11" l="1"/>
  <c r="W4" i="11"/>
  <c r="X5" i="11"/>
  <c r="Y5" i="11" s="1"/>
  <c r="Z5" i="11" s="1"/>
  <c r="AA5" i="11" s="1"/>
  <c r="AB5" i="11" s="1"/>
  <c r="AC5" i="11" s="1"/>
  <c r="AD5" i="11" s="1"/>
  <c r="K6" i="11"/>
  <c r="H18" i="11" l="1"/>
  <c r="AE5" i="11"/>
  <c r="AF5" i="11" s="1"/>
  <c r="AG5" i="11" s="1"/>
  <c r="AH5" i="11" s="1"/>
  <c r="AI5" i="11" s="1"/>
  <c r="AJ5" i="11" s="1"/>
  <c r="AD4" i="11"/>
  <c r="L6" i="11"/>
  <c r="H16"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AK6" i="11"/>
  <c r="AL6" i="11" l="1"/>
  <c r="AM6" i="11" l="1"/>
  <c r="AN6" i="11" l="1"/>
  <c r="AO6" i="11" l="1"/>
  <c r="AP6" i="11" l="1"/>
  <c r="AQ6" i="11" l="1"/>
  <c r="AR6" i="11" l="1"/>
  <c r="F19" i="11"/>
  <c r="E20" i="11" s="1"/>
  <c r="F20" i="11" l="1"/>
  <c r="H20" i="11"/>
  <c r="H19" i="11"/>
</calcChain>
</file>

<file path=xl/sharedStrings.xml><?xml version="1.0" encoding="utf-8"?>
<sst xmlns="http://schemas.openxmlformats.org/spreadsheetml/2006/main" count="55" uniqueCount="53">
  <si>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</si>
  <si>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</si>
  <si>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</si>
  <si>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</si>
  <si>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</si>
  <si>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</si>
  <si>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</si>
  <si>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</si>
  <si>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</si>
  <si>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</si>
  <si>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</si>
  <si>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</si>
  <si>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</si>
  <si>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</si>
  <si>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</si>
  <si>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</si>
  <si>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</si>
  <si>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</si>
  <si>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</si>
  <si>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</si>
  <si>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</si>
  <si>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</si>
  <si>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</si>
  <si>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</si>
  <si>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</si>
  <si>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</si>
  <si>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</si>
  <si>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</si>
  <si>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</si>
  <si>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</si>
  <si>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</si>
  <si>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</si>
  <si>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</si>
  <si>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</si>
  <si>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</si>
  <si>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</si>
  <si>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</si>
  <si>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</si>
  <si>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</si>
  <si>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</si>
  <si>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Research and define the problem</t>
  </si>
  <si>
    <t>Data dictionary</t>
  </si>
  <si>
    <t>CD + DFD</t>
  </si>
  <si>
    <t>Gantt Chart</t>
  </si>
  <si>
    <t>Lib. BASIC Code</t>
  </si>
  <si>
    <t>Explain Modules</t>
  </si>
  <si>
    <t>Test Data</t>
  </si>
  <si>
    <t>Evaluation</t>
  </si>
  <si>
    <t>Documentation</t>
  </si>
  <si>
    <t>Help System</t>
  </si>
  <si>
    <t>Days left:</t>
  </si>
  <si>
    <t>Actual Time (Late)</t>
  </si>
  <si>
    <t>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</si>
</sst>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patternFill>
    </fill>
    <fill>
      <patternFill patternType="solid">
        <fgColor theme="7"/>
        <bgColor indexed="64"/>
      </patternFill>
    </fill>
    <fill>
      <patternFill patternType="darkUp">
        <fgColor rgb="FF80BA4C"/>
        <bgColor theme="7"/>
      </patternFill>
    </fill>
    <fill>
      <patternFill patternType="darkUp">
        <fgColor rgb="FF80BA4C"/>
      </patternFill>
    </fill>
    <fill>
      <patternFill patternType="solid">
        <fgColor rgb="FF8064A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9"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8" fontId="9" fillId="4" borderId="0" xfId="0" applyNumberFormat="1" applyFont="1" applyFill="1" applyAlignment="1">
      <alignment horizontal="center" vertical="center"/>
    </xf>
    <xf numFmtId="168" fontId="9" fillId="4" borderId="6" xfId="0" applyNumberFormat="1" applyFont="1" applyFill="1" applyBorder="1" applyAlignment="1">
      <alignment horizontal="center" vertical="center"/>
    </xf>
    <xf numFmtId="168" fontId="9" fillId="4" borderId="7" xfId="0" applyNumberFormat="1" applyFont="1" applyFill="1" applyBorder="1" applyAlignment="1">
      <alignment horizontal="center" vertical="center"/>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0" borderId="7" xfId="8" applyBorder="1">
      <alignment horizontal="right" indent="1"/>
    </xf>
    <xf numFmtId="169" fontId="7" fillId="2"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23" fillId="0" borderId="0" xfId="8" applyFont="1" applyAlignment="1">
      <alignment horizontal="center" vertical="center"/>
    </xf>
    <xf numFmtId="0" fontId="24" fillId="10" borderId="0" xfId="0" applyFont="1" applyFill="1"/>
    <xf numFmtId="0" fontId="22" fillId="11" borderId="0" xfId="0" applyFont="1" applyFill="1"/>
    <xf numFmtId="0" fontId="0" fillId="12" borderId="0" xfId="0" applyFill="1"/>
    <xf numFmtId="0" fontId="4"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22" fillId="2" borderId="9" xfId="0" applyFont="1" applyFill="1" applyBorder="1" applyAlignment="1">
      <alignment vertical="center"/>
    </xf>
    <xf numFmtId="0" fontId="0" fillId="2" borderId="9" xfId="0" applyFill="1" applyBorder="1" applyAlignment="1">
      <alignment vertical="center"/>
    </xf>
    <xf numFmtId="0" fontId="0" fillId="2" borderId="9" xfId="0" applyFill="1" applyBorder="1" applyAlignment="1">
      <alignment horizontal="right" vertical="center"/>
    </xf>
    <xf numFmtId="0" fontId="21" fillId="2" borderId="9" xfId="0" applyFont="1" applyFill="1" applyBorder="1" applyAlignment="1">
      <alignment vertical="center"/>
    </xf>
    <xf numFmtId="0" fontId="0" fillId="3" borderId="9" xfId="0" applyFill="1" applyBorder="1" applyAlignment="1">
      <alignment vertical="center"/>
    </xf>
    <xf numFmtId="0" fontId="0" fillId="3" borderId="9" xfId="0" applyFill="1" applyBorder="1" applyAlignment="1">
      <alignment horizontal="right" vertical="center"/>
    </xf>
    <xf numFmtId="0" fontId="23" fillId="0" borderId="0" xfId="0" applyFont="1" applyAlignment="1">
      <alignment horizontal="right" vertical="center"/>
    </xf>
    <xf numFmtId="165" fontId="20" fillId="5" borderId="2" xfId="13" applyNumberFormat="1" applyFill="1" applyBorder="1" applyAlignment="1">
      <alignment horizontal="center" vertical="center"/>
    </xf>
    <xf numFmtId="0" fontId="24" fillId="13" borderId="0" xfId="0" applyFont="1" applyFill="1"/>
    <xf numFmtId="165" fontId="20" fillId="6" borderId="2" xfId="13" applyNumberFormat="1" applyFill="1" applyBorder="1" applyAlignment="1">
      <alignment horizontal="center" vertical="center"/>
    </xf>
    <xf numFmtId="0" fontId="20" fillId="2" borderId="9" xfId="13" applyFill="1" applyBorder="1" applyAlignment="1">
      <alignment vertical="center"/>
    </xf>
    <xf numFmtId="0" fontId="20" fillId="3" borderId="9" xfId="13" applyFill="1" applyBorder="1" applyAlignment="1">
      <alignment vertical="center"/>
    </xf>
    <xf numFmtId="0" fontId="7" fillId="0" borderId="0" xfId="8">
      <alignment horizontal="right" indent="1"/>
    </xf>
    <xf numFmtId="0" fontId="7" fillId="0" borderId="7" xfId="8" applyBorder="1">
      <alignment horizontal="right" indent="1"/>
    </xf>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0" fillId="0" borderId="3" xfId="9" applyFont="1">
      <alignment horizontal="center" vertical="center"/>
    </xf>
    <xf numFmtId="166" fontId="7" fillId="0" borderId="3" xfId="9">
      <alignment horizontal="center" vertical="center"/>
    </xf>
  </cellXfs>
  <cellStyles count="1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64A2"/>
      <color rgb="FF80BA4C"/>
      <color rgb="FF80CA3C"/>
      <color rgb="FF86A264"/>
      <color rgb="FF87B959"/>
      <color rgb="FF99FF33"/>
      <color rgb="FF969696"/>
      <color rgb="FF215881"/>
      <color rgb="FF42648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3"/>
  <sheetViews>
    <sheetView showGridLines="0" tabSelected="1" showRuler="0" zoomScaleNormal="100" zoomScalePageLayoutView="70" workbookViewId="0">
      <pane ySplit="6" topLeftCell="A7" activePane="bottomLeft" state="frozen"/>
      <selection pane="bottomLeft" activeCell="AC19" sqref="AC19"/>
    </sheetView>
  </sheetViews>
  <sheetFormatPr defaultRowHeight="30" customHeight="1" x14ac:dyDescent="0.25"/>
  <cols>
    <col min="1" max="1" width="2.7109375" style="39" customWidth="1"/>
    <col min="2" max="2" width="30.5703125" customWidth="1"/>
    <col min="3" max="3" width="7.42578125" customWidth="1"/>
    <col min="4" max="4" width="16.7109375" customWidth="1"/>
    <col min="5" max="5" width="10.42578125" style="5" customWidth="1"/>
    <col min="6" max="6" width="10.42578125" customWidth="1"/>
    <col min="7" max="7" width="2.7109375" customWidth="1"/>
    <col min="8" max="8" width="6.140625" hidden="1" customWidth="1"/>
    <col min="9" max="64" width="2.5703125" customWidth="1"/>
    <col min="65" max="69" width="2.7109375" customWidth="1"/>
  </cols>
  <sheetData>
    <row r="1" spans="1:69" ht="24.75" customHeight="1" x14ac:dyDescent="0.45">
      <c r="A1" s="40" t="s">
        <v>24</v>
      </c>
      <c r="B1" s="44" t="s">
        <v>33</v>
      </c>
      <c r="C1" s="1"/>
      <c r="D1" s="2"/>
      <c r="E1" s="4"/>
      <c r="F1" s="28"/>
      <c r="H1" s="2"/>
      <c r="I1" s="14" t="s">
        <v>10</v>
      </c>
      <c r="AJ1" t="s">
        <v>37</v>
      </c>
      <c r="AL1" s="72"/>
      <c r="AM1" s="59"/>
      <c r="AN1" t="s">
        <v>38</v>
      </c>
      <c r="AW1" s="61"/>
      <c r="AX1" s="61"/>
      <c r="AY1" t="s">
        <v>51</v>
      </c>
    </row>
    <row r="2" spans="1:69" ht="24.75" customHeight="1" x14ac:dyDescent="0.3">
      <c r="A2" s="39" t="s">
        <v>22</v>
      </c>
      <c r="B2" s="45" t="s">
        <v>34</v>
      </c>
      <c r="I2" s="42" t="s">
        <v>15</v>
      </c>
      <c r="AL2" s="60"/>
      <c r="AM2" s="60"/>
      <c r="AN2" t="s">
        <v>39</v>
      </c>
    </row>
    <row r="3" spans="1:69" ht="24.75" customHeight="1" x14ac:dyDescent="0.25">
      <c r="A3" s="39" t="s">
        <v>25</v>
      </c>
      <c r="B3" s="46"/>
      <c r="C3" s="76" t="s">
        <v>0</v>
      </c>
      <c r="D3" s="77"/>
      <c r="E3" s="82">
        <f>DATE(2020, 6, 15)</f>
        <v>43997</v>
      </c>
      <c r="F3" s="83"/>
    </row>
    <row r="4" spans="1:69" ht="30" customHeight="1" x14ac:dyDescent="0.25">
      <c r="A4" s="40" t="s">
        <v>26</v>
      </c>
      <c r="B4" s="70" t="s">
        <v>50</v>
      </c>
      <c r="C4" s="58">
        <f ca="1">DATEDIF(NOW(),F9,"D")</f>
        <v>58</v>
      </c>
      <c r="D4" s="51" t="s">
        <v>6</v>
      </c>
      <c r="E4" s="7">
        <v>1</v>
      </c>
      <c r="I4" s="79">
        <f>I5</f>
        <v>43997</v>
      </c>
      <c r="J4" s="80"/>
      <c r="K4" s="80"/>
      <c r="L4" s="80"/>
      <c r="M4" s="80"/>
      <c r="N4" s="80"/>
      <c r="O4" s="81"/>
      <c r="P4" s="79">
        <f>P5</f>
        <v>44004</v>
      </c>
      <c r="Q4" s="80"/>
      <c r="R4" s="80"/>
      <c r="S4" s="80"/>
      <c r="T4" s="80"/>
      <c r="U4" s="80"/>
      <c r="V4" s="81"/>
      <c r="W4" s="79">
        <f>W5</f>
        <v>44011</v>
      </c>
      <c r="X4" s="80"/>
      <c r="Y4" s="80"/>
      <c r="Z4" s="80"/>
      <c r="AA4" s="80"/>
      <c r="AB4" s="80"/>
      <c r="AC4" s="81"/>
      <c r="AD4" s="79">
        <f>AD5</f>
        <v>44018</v>
      </c>
      <c r="AE4" s="80"/>
      <c r="AF4" s="80"/>
      <c r="AG4" s="80"/>
      <c r="AH4" s="80"/>
      <c r="AI4" s="80"/>
      <c r="AJ4" s="81"/>
      <c r="AK4" s="79">
        <f>AK5</f>
        <v>44025</v>
      </c>
      <c r="AL4" s="80"/>
      <c r="AM4" s="80"/>
      <c r="AN4" s="80"/>
      <c r="AO4" s="80"/>
      <c r="AP4" s="80"/>
      <c r="AQ4" s="81"/>
      <c r="AR4" s="79">
        <f>AR5</f>
        <v>44032</v>
      </c>
      <c r="AS4" s="80"/>
      <c r="AT4" s="80"/>
      <c r="AU4" s="80"/>
      <c r="AV4" s="80"/>
      <c r="AW4" s="80"/>
      <c r="AX4" s="81"/>
      <c r="AY4" s="79">
        <f>AY5</f>
        <v>44039</v>
      </c>
      <c r="AZ4" s="80"/>
      <c r="BA4" s="80"/>
      <c r="BB4" s="80"/>
      <c r="BC4" s="80"/>
      <c r="BD4" s="80"/>
      <c r="BE4" s="81"/>
      <c r="BF4" s="79">
        <f>BF5</f>
        <v>44046</v>
      </c>
      <c r="BG4" s="80"/>
      <c r="BH4" s="80"/>
      <c r="BI4" s="80"/>
      <c r="BJ4" s="80"/>
      <c r="BK4" s="80"/>
      <c r="BL4" s="81"/>
      <c r="BM4" s="79">
        <f>BM5</f>
        <v>44053</v>
      </c>
      <c r="BN4" s="80"/>
      <c r="BO4" s="80"/>
      <c r="BP4" s="80"/>
      <c r="BQ4" s="80"/>
    </row>
    <row r="5" spans="1:69" ht="15" customHeight="1" x14ac:dyDescent="0.25">
      <c r="A5" s="40" t="s">
        <v>27</v>
      </c>
      <c r="B5" s="78"/>
      <c r="C5" s="78"/>
      <c r="D5" s="78"/>
      <c r="E5" s="78"/>
      <c r="F5" s="78"/>
      <c r="G5" s="78"/>
      <c r="I5" s="11">
        <f>Project_Start-WEEKDAY(Project_Start,1)+2+7*(Display_Week-1)</f>
        <v>43997</v>
      </c>
      <c r="J5" s="10">
        <f>I5+1</f>
        <v>43998</v>
      </c>
      <c r="K5" s="10">
        <f t="shared" ref="K5:AX5" si="0">J5+1</f>
        <v>43999</v>
      </c>
      <c r="L5" s="10">
        <f t="shared" si="0"/>
        <v>44000</v>
      </c>
      <c r="M5" s="10">
        <f t="shared" si="0"/>
        <v>44001</v>
      </c>
      <c r="N5" s="10">
        <f t="shared" si="0"/>
        <v>44002</v>
      </c>
      <c r="O5" s="12">
        <f t="shared" si="0"/>
        <v>44003</v>
      </c>
      <c r="P5" s="11">
        <f>O5+1</f>
        <v>44004</v>
      </c>
      <c r="Q5" s="10">
        <f>P5+1</f>
        <v>44005</v>
      </c>
      <c r="R5" s="10">
        <f t="shared" si="0"/>
        <v>44006</v>
      </c>
      <c r="S5" s="10">
        <f t="shared" si="0"/>
        <v>44007</v>
      </c>
      <c r="T5" s="10">
        <f t="shared" si="0"/>
        <v>44008</v>
      </c>
      <c r="U5" s="10">
        <f t="shared" si="0"/>
        <v>44009</v>
      </c>
      <c r="V5" s="12">
        <f t="shared" si="0"/>
        <v>44010</v>
      </c>
      <c r="W5" s="11">
        <f>V5+1</f>
        <v>44011</v>
      </c>
      <c r="X5" s="10">
        <f>W5+1</f>
        <v>44012</v>
      </c>
      <c r="Y5" s="10">
        <f t="shared" si="0"/>
        <v>44013</v>
      </c>
      <c r="Z5" s="10">
        <f t="shared" si="0"/>
        <v>44014</v>
      </c>
      <c r="AA5" s="10">
        <f t="shared" si="0"/>
        <v>44015</v>
      </c>
      <c r="AB5" s="10">
        <f t="shared" si="0"/>
        <v>44016</v>
      </c>
      <c r="AC5" s="12">
        <f t="shared" si="0"/>
        <v>44017</v>
      </c>
      <c r="AD5" s="11">
        <f>AC5+1</f>
        <v>44018</v>
      </c>
      <c r="AE5" s="10">
        <f>AD5+1</f>
        <v>44019</v>
      </c>
      <c r="AF5" s="10">
        <f t="shared" si="0"/>
        <v>44020</v>
      </c>
      <c r="AG5" s="10">
        <f t="shared" si="0"/>
        <v>44021</v>
      </c>
      <c r="AH5" s="10">
        <f t="shared" si="0"/>
        <v>44022</v>
      </c>
      <c r="AI5" s="10">
        <f t="shared" si="0"/>
        <v>44023</v>
      </c>
      <c r="AJ5" s="12">
        <f t="shared" si="0"/>
        <v>44024</v>
      </c>
      <c r="AK5" s="11">
        <f>AJ5+1</f>
        <v>44025</v>
      </c>
      <c r="AL5" s="10">
        <f>AK5+1</f>
        <v>44026</v>
      </c>
      <c r="AM5" s="10">
        <f t="shared" si="0"/>
        <v>44027</v>
      </c>
      <c r="AN5" s="10">
        <f t="shared" si="0"/>
        <v>44028</v>
      </c>
      <c r="AO5" s="10">
        <f t="shared" si="0"/>
        <v>44029</v>
      </c>
      <c r="AP5" s="10">
        <f t="shared" si="0"/>
        <v>44030</v>
      </c>
      <c r="AQ5" s="12">
        <f t="shared" si="0"/>
        <v>44031</v>
      </c>
      <c r="AR5" s="11">
        <f>AQ5+1</f>
        <v>44032</v>
      </c>
      <c r="AS5" s="10">
        <f>AR5+1</f>
        <v>44033</v>
      </c>
      <c r="AT5" s="10">
        <f t="shared" si="0"/>
        <v>44034</v>
      </c>
      <c r="AU5" s="10">
        <f t="shared" si="0"/>
        <v>44035</v>
      </c>
      <c r="AV5" s="10">
        <f t="shared" si="0"/>
        <v>44036</v>
      </c>
      <c r="AW5" s="10">
        <f t="shared" si="0"/>
        <v>44037</v>
      </c>
      <c r="AX5" s="12">
        <f t="shared" si="0"/>
        <v>44038</v>
      </c>
      <c r="AY5" s="11">
        <f>AX5+1</f>
        <v>44039</v>
      </c>
      <c r="AZ5" s="10">
        <f>AY5+1</f>
        <v>44040</v>
      </c>
      <c r="BA5" s="10">
        <f t="shared" ref="BA5:BE5" si="1">AZ5+1</f>
        <v>44041</v>
      </c>
      <c r="BB5" s="10">
        <f t="shared" si="1"/>
        <v>44042</v>
      </c>
      <c r="BC5" s="10">
        <f t="shared" si="1"/>
        <v>44043</v>
      </c>
      <c r="BD5" s="10">
        <f t="shared" si="1"/>
        <v>44044</v>
      </c>
      <c r="BE5" s="12">
        <f t="shared" si="1"/>
        <v>44045</v>
      </c>
      <c r="BF5" s="11">
        <f>BE5+1</f>
        <v>44046</v>
      </c>
      <c r="BG5" s="10">
        <f>BF5+1</f>
        <v>44047</v>
      </c>
      <c r="BH5" s="10">
        <f t="shared" ref="BH5:BL5" si="2">BG5+1</f>
        <v>44048</v>
      </c>
      <c r="BI5" s="10">
        <f t="shared" si="2"/>
        <v>44049</v>
      </c>
      <c r="BJ5" s="10">
        <f t="shared" si="2"/>
        <v>44050</v>
      </c>
      <c r="BK5" s="10">
        <f t="shared" si="2"/>
        <v>44051</v>
      </c>
      <c r="BL5" s="12">
        <f t="shared" si="2"/>
        <v>44052</v>
      </c>
      <c r="BM5" s="11">
        <f>BL5+1</f>
        <v>44053</v>
      </c>
      <c r="BN5" s="10">
        <f>BM5+1</f>
        <v>44054</v>
      </c>
      <c r="BO5" s="10">
        <f t="shared" ref="BO5" si="3">BN5+1</f>
        <v>44055</v>
      </c>
      <c r="BP5" s="10">
        <f t="shared" ref="BP5" si="4">BO5+1</f>
        <v>44056</v>
      </c>
      <c r="BQ5" s="10">
        <f t="shared" ref="BQ5" si="5">BP5+1</f>
        <v>44057</v>
      </c>
    </row>
    <row r="6" spans="1:69" ht="30" customHeight="1" thickBot="1" x14ac:dyDescent="0.3">
      <c r="A6" s="40" t="s">
        <v>28</v>
      </c>
      <c r="B6" s="8" t="s">
        <v>7</v>
      </c>
      <c r="C6" s="9"/>
      <c r="D6" s="9" t="s">
        <v>1</v>
      </c>
      <c r="E6" s="9" t="s">
        <v>3</v>
      </c>
      <c r="F6" s="9" t="s">
        <v>4</v>
      </c>
      <c r="G6" s="9"/>
      <c r="H6" s="9" t="s">
        <v>5</v>
      </c>
      <c r="I6" s="13" t="str">
        <f t="shared" ref="I6" si="6">LEFT(TEXT(I5,"ddd"),1)</f>
        <v>M</v>
      </c>
      <c r="J6" s="13" t="str">
        <f t="shared" ref="J6:AR6" si="7">LEFT(TEXT(J5,"ddd"),1)</f>
        <v>T</v>
      </c>
      <c r="K6" s="13" t="str">
        <f t="shared" si="7"/>
        <v>W</v>
      </c>
      <c r="L6" s="13" t="str">
        <f t="shared" si="7"/>
        <v>T</v>
      </c>
      <c r="M6" s="13" t="str">
        <f t="shared" si="7"/>
        <v>F</v>
      </c>
      <c r="N6" s="13" t="str">
        <f t="shared" si="7"/>
        <v>S</v>
      </c>
      <c r="O6" s="13" t="str">
        <f t="shared" si="7"/>
        <v>S</v>
      </c>
      <c r="P6" s="13" t="str">
        <f t="shared" si="7"/>
        <v>M</v>
      </c>
      <c r="Q6" s="13" t="str">
        <f t="shared" si="7"/>
        <v>T</v>
      </c>
      <c r="R6" s="13" t="str">
        <f t="shared" si="7"/>
        <v>W</v>
      </c>
      <c r="S6" s="13" t="str">
        <f t="shared" si="7"/>
        <v>T</v>
      </c>
      <c r="T6" s="13" t="str">
        <f t="shared" si="7"/>
        <v>F</v>
      </c>
      <c r="U6" s="13" t="str">
        <f t="shared" si="7"/>
        <v>S</v>
      </c>
      <c r="V6" s="13" t="str">
        <f t="shared" si="7"/>
        <v>S</v>
      </c>
      <c r="W6" s="13" t="str">
        <f t="shared" si="7"/>
        <v>M</v>
      </c>
      <c r="X6" s="13" t="str">
        <f t="shared" si="7"/>
        <v>T</v>
      </c>
      <c r="Y6" s="13" t="str">
        <f t="shared" si="7"/>
        <v>W</v>
      </c>
      <c r="Z6" s="13" t="str">
        <f t="shared" si="7"/>
        <v>T</v>
      </c>
      <c r="AA6" s="13" t="str">
        <f t="shared" si="7"/>
        <v>F</v>
      </c>
      <c r="AB6" s="13" t="str">
        <f t="shared" si="7"/>
        <v>S</v>
      </c>
      <c r="AC6" s="13" t="str">
        <f t="shared" si="7"/>
        <v>S</v>
      </c>
      <c r="AD6" s="13" t="str">
        <f t="shared" si="7"/>
        <v>M</v>
      </c>
      <c r="AE6" s="13" t="str">
        <f t="shared" si="7"/>
        <v>T</v>
      </c>
      <c r="AF6" s="13" t="str">
        <f t="shared" si="7"/>
        <v>W</v>
      </c>
      <c r="AG6" s="13" t="str">
        <f t="shared" si="7"/>
        <v>T</v>
      </c>
      <c r="AH6" s="13" t="str">
        <f t="shared" si="7"/>
        <v>F</v>
      </c>
      <c r="AI6" s="13" t="str">
        <f t="shared" si="7"/>
        <v>S</v>
      </c>
      <c r="AJ6" s="13" t="str">
        <f t="shared" si="7"/>
        <v>S</v>
      </c>
      <c r="AK6" s="13" t="str">
        <f t="shared" si="7"/>
        <v>M</v>
      </c>
      <c r="AL6" s="13" t="str">
        <f t="shared" si="7"/>
        <v>T</v>
      </c>
      <c r="AM6" s="13" t="str">
        <f t="shared" si="7"/>
        <v>W</v>
      </c>
      <c r="AN6" s="13" t="str">
        <f t="shared" si="7"/>
        <v>T</v>
      </c>
      <c r="AO6" s="13" t="str">
        <f t="shared" si="7"/>
        <v>F</v>
      </c>
      <c r="AP6" s="13" t="str">
        <f t="shared" si="7"/>
        <v>S</v>
      </c>
      <c r="AQ6" s="13" t="str">
        <f t="shared" si="7"/>
        <v>S</v>
      </c>
      <c r="AR6" s="13" t="str">
        <f t="shared" si="7"/>
        <v>M</v>
      </c>
      <c r="AS6" s="13" t="str">
        <f t="shared" ref="AS6:BL6" si="8">LEFT(TEXT(AS5,"ddd"),1)</f>
        <v>T</v>
      </c>
      <c r="AT6" s="13" t="str">
        <f t="shared" si="8"/>
        <v>W</v>
      </c>
      <c r="AU6" s="13" t="str">
        <f t="shared" si="8"/>
        <v>T</v>
      </c>
      <c r="AV6" s="13" t="str">
        <f t="shared" si="8"/>
        <v>F</v>
      </c>
      <c r="AW6" s="13" t="str">
        <f t="shared" si="8"/>
        <v>S</v>
      </c>
      <c r="AX6" s="13" t="str">
        <f t="shared" si="8"/>
        <v>S</v>
      </c>
      <c r="AY6" s="13" t="str">
        <f t="shared" si="8"/>
        <v>M</v>
      </c>
      <c r="AZ6" s="13" t="str">
        <f t="shared" si="8"/>
        <v>T</v>
      </c>
      <c r="BA6" s="13" t="str">
        <f t="shared" si="8"/>
        <v>W</v>
      </c>
      <c r="BB6" s="13" t="str">
        <f t="shared" si="8"/>
        <v>T</v>
      </c>
      <c r="BC6" s="13" t="str">
        <f t="shared" si="8"/>
        <v>F</v>
      </c>
      <c r="BD6" s="13" t="str">
        <f t="shared" si="8"/>
        <v>S</v>
      </c>
      <c r="BE6" s="13" t="str">
        <f t="shared" si="8"/>
        <v>S</v>
      </c>
      <c r="BF6" s="13" t="str">
        <f t="shared" si="8"/>
        <v>M</v>
      </c>
      <c r="BG6" s="13" t="str">
        <f t="shared" si="8"/>
        <v>T</v>
      </c>
      <c r="BH6" s="13" t="str">
        <f t="shared" si="8"/>
        <v>W</v>
      </c>
      <c r="BI6" s="13" t="str">
        <f t="shared" si="8"/>
        <v>T</v>
      </c>
      <c r="BJ6" s="13" t="str">
        <f t="shared" si="8"/>
        <v>F</v>
      </c>
      <c r="BK6" s="13" t="str">
        <f t="shared" si="8"/>
        <v>S</v>
      </c>
      <c r="BL6" s="13" t="str">
        <f t="shared" si="8"/>
        <v>S</v>
      </c>
      <c r="BM6" s="13" t="str">
        <f t="shared" ref="BM6:BQ6" si="9">LEFT(TEXT(BM5,"ddd"),1)</f>
        <v>M</v>
      </c>
      <c r="BN6" s="13" t="str">
        <f t="shared" si="9"/>
        <v>T</v>
      </c>
      <c r="BO6" s="13" t="str">
        <f t="shared" si="9"/>
        <v>W</v>
      </c>
      <c r="BP6" s="13" t="str">
        <f t="shared" si="9"/>
        <v>T</v>
      </c>
      <c r="BQ6" s="13" t="str">
        <f t="shared" si="9"/>
        <v>F</v>
      </c>
    </row>
    <row r="7" spans="1:69" ht="30" hidden="1" customHeight="1" thickBot="1" x14ac:dyDescent="0.3">
      <c r="A7" s="39" t="s">
        <v>23</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row>
    <row r="8" spans="1:69" s="3" customFormat="1" ht="30" customHeight="1" thickBot="1" x14ac:dyDescent="0.3">
      <c r="A8" s="40" t="s">
        <v>29</v>
      </c>
      <c r="B8" s="17" t="s">
        <v>35</v>
      </c>
      <c r="C8" s="47"/>
      <c r="D8" s="18"/>
      <c r="E8" s="19"/>
      <c r="F8" s="20"/>
      <c r="G8" s="20"/>
      <c r="H8" s="20"/>
      <c r="I8" s="20"/>
      <c r="J8" s="20"/>
      <c r="K8" s="20"/>
      <c r="L8" s="20"/>
      <c r="M8" s="20"/>
      <c r="N8" s="20"/>
      <c r="O8" s="20"/>
      <c r="P8" s="20"/>
      <c r="Q8" s="20"/>
      <c r="R8" s="20"/>
      <c r="S8" s="20"/>
      <c r="T8" s="20"/>
      <c r="U8" s="20"/>
      <c r="V8" s="20"/>
      <c r="W8" s="20"/>
      <c r="X8" s="20"/>
      <c r="Y8" s="20"/>
      <c r="Z8" s="20"/>
      <c r="AA8" s="20"/>
      <c r="AB8" s="20"/>
      <c r="AC8" s="20"/>
      <c r="AD8" s="20"/>
      <c r="AE8" s="47"/>
      <c r="AF8" s="18"/>
      <c r="AG8" s="19"/>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47"/>
      <c r="BH8" s="18"/>
      <c r="BI8" s="19"/>
      <c r="BJ8" s="20"/>
      <c r="BK8" s="20"/>
      <c r="BL8" s="20"/>
      <c r="BM8" s="20"/>
      <c r="BN8" s="20"/>
      <c r="BO8" s="20"/>
      <c r="BP8" s="20"/>
      <c r="BQ8" s="71"/>
    </row>
    <row r="9" spans="1:69" s="3" customFormat="1" ht="30" customHeight="1" thickBot="1" x14ac:dyDescent="0.3">
      <c r="A9" s="39"/>
      <c r="B9" s="56" t="s">
        <v>43</v>
      </c>
      <c r="C9" s="48"/>
      <c r="D9" s="21">
        <f ca="1">(60-DATEDIF(NOW(),F9,"D"))/59</f>
        <v>3.3898305084745763E-2</v>
      </c>
      <c r="E9" s="52">
        <f>Project_Start</f>
        <v>43997</v>
      </c>
      <c r="F9" s="52">
        <f>E9+59</f>
        <v>44056</v>
      </c>
      <c r="G9" s="62"/>
      <c r="H9" s="16">
        <f t="shared" ref="H9:H20" si="10">IF(OR(ISBLANK(task_start),ISBLANK(task_end)),"",task_end-task_start+1)</f>
        <v>60</v>
      </c>
      <c r="I9" s="26"/>
      <c r="J9" s="26"/>
      <c r="K9" s="26"/>
      <c r="L9" s="26"/>
      <c r="M9" s="26"/>
      <c r="N9" s="26"/>
      <c r="O9" s="26"/>
      <c r="P9" s="26"/>
      <c r="Q9" s="26"/>
      <c r="R9" s="26"/>
      <c r="S9" s="26"/>
      <c r="T9" s="26"/>
      <c r="U9" s="26"/>
      <c r="V9" s="26"/>
      <c r="W9" s="26"/>
      <c r="X9" s="26"/>
      <c r="Y9" s="27"/>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74"/>
    </row>
    <row r="10" spans="1:69" s="3" customFormat="1" ht="30" customHeight="1" thickBot="1" x14ac:dyDescent="0.3">
      <c r="A10" s="40" t="s">
        <v>30</v>
      </c>
      <c r="B10" s="56" t="s">
        <v>40</v>
      </c>
      <c r="C10" s="48"/>
      <c r="D10" s="21">
        <v>0.3</v>
      </c>
      <c r="E10" s="52">
        <f>Project_Start</f>
        <v>43997</v>
      </c>
      <c r="F10" s="52">
        <f>E10+6</f>
        <v>44003</v>
      </c>
      <c r="G10" s="62"/>
      <c r="H10" s="16">
        <f t="shared" si="10"/>
        <v>7</v>
      </c>
      <c r="I10" s="64"/>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74"/>
    </row>
    <row r="11" spans="1:69" s="3" customFormat="1" ht="30" customHeight="1" thickBot="1" x14ac:dyDescent="0.3">
      <c r="A11" s="40" t="s">
        <v>31</v>
      </c>
      <c r="B11" s="56" t="s">
        <v>41</v>
      </c>
      <c r="C11" s="48"/>
      <c r="D11" s="21">
        <v>0</v>
      </c>
      <c r="E11" s="52">
        <f>F10+1</f>
        <v>44004</v>
      </c>
      <c r="F11" s="52">
        <f>E11+1</f>
        <v>44005</v>
      </c>
      <c r="G11" s="62"/>
      <c r="H11" s="16">
        <f t="shared" si="10"/>
        <v>2</v>
      </c>
      <c r="I11" s="65"/>
      <c r="J11" s="65"/>
      <c r="K11" s="65"/>
      <c r="L11" s="65"/>
      <c r="M11" s="65"/>
      <c r="N11" s="65"/>
      <c r="O11" s="65"/>
      <c r="P11" s="65"/>
      <c r="Q11" s="65"/>
      <c r="R11" s="65"/>
      <c r="S11" s="65"/>
      <c r="T11" s="65"/>
      <c r="U11" s="66"/>
      <c r="V11" s="66"/>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74"/>
    </row>
    <row r="12" spans="1:69" s="3" customFormat="1" ht="30" customHeight="1" thickBot="1" x14ac:dyDescent="0.3">
      <c r="A12" s="39"/>
      <c r="B12" s="56" t="s">
        <v>42</v>
      </c>
      <c r="C12" s="48"/>
      <c r="D12" s="21">
        <v>0</v>
      </c>
      <c r="E12" s="52">
        <f>E11+1</f>
        <v>44005</v>
      </c>
      <c r="F12" s="52">
        <f>E12+7</f>
        <v>44012</v>
      </c>
      <c r="G12" s="62"/>
      <c r="H12" s="16">
        <f t="shared" si="10"/>
        <v>8</v>
      </c>
      <c r="I12" s="65"/>
      <c r="J12" s="65"/>
      <c r="K12" s="65"/>
      <c r="L12" s="65"/>
      <c r="M12" s="65"/>
      <c r="N12" s="65"/>
      <c r="O12" s="65"/>
      <c r="P12" s="65"/>
      <c r="Q12" s="67"/>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74"/>
    </row>
    <row r="13" spans="1:69" s="3" customFormat="1" ht="30" customHeight="1" thickBot="1" x14ac:dyDescent="0.3">
      <c r="A13" s="40" t="s">
        <v>32</v>
      </c>
      <c r="B13" s="22" t="s">
        <v>36</v>
      </c>
      <c r="C13" s="49"/>
      <c r="D13" s="23"/>
      <c r="E13" s="53"/>
      <c r="F13" s="5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73"/>
    </row>
    <row r="14" spans="1:69" s="3" customFormat="1" ht="30" customHeight="1" thickBot="1" x14ac:dyDescent="0.3">
      <c r="A14" s="39"/>
      <c r="B14" s="57" t="s">
        <v>52</v>
      </c>
      <c r="C14" s="50"/>
      <c r="D14" s="25">
        <v>0</v>
      </c>
      <c r="E14" s="55">
        <f>E15</f>
        <v>44009</v>
      </c>
      <c r="F14" s="55">
        <f>E14+2</f>
        <v>44011</v>
      </c>
      <c r="G14" s="63"/>
      <c r="H14" s="16">
        <f t="shared" si="10"/>
        <v>3</v>
      </c>
      <c r="I14" s="68"/>
      <c r="J14" s="68"/>
      <c r="K14" s="68"/>
      <c r="L14" s="68"/>
      <c r="M14" s="68"/>
      <c r="N14" s="68"/>
      <c r="O14" s="68"/>
      <c r="P14" s="68"/>
      <c r="Q14" s="68"/>
      <c r="R14" s="68"/>
      <c r="S14" s="68"/>
      <c r="T14" s="68"/>
      <c r="U14" s="68"/>
      <c r="V14" s="68"/>
      <c r="W14" s="68"/>
      <c r="X14" s="68"/>
      <c r="Y14" s="69"/>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75"/>
    </row>
    <row r="15" spans="1:69" s="3" customFormat="1" ht="30" customHeight="1" thickBot="1" x14ac:dyDescent="0.3">
      <c r="A15" s="40"/>
      <c r="B15" s="57" t="s">
        <v>44</v>
      </c>
      <c r="C15" s="50"/>
      <c r="D15" s="25">
        <v>0</v>
      </c>
      <c r="E15" s="55">
        <f>F12-3</f>
        <v>44009</v>
      </c>
      <c r="F15" s="55">
        <f>E15+21</f>
        <v>44030</v>
      </c>
      <c r="G15" s="63"/>
      <c r="H15" s="16">
        <f t="shared" si="10"/>
        <v>22</v>
      </c>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75"/>
    </row>
    <row r="16" spans="1:69" s="3" customFormat="1" ht="30" customHeight="1" thickBot="1" x14ac:dyDescent="0.3">
      <c r="A16" s="39"/>
      <c r="B16" s="57" t="s">
        <v>46</v>
      </c>
      <c r="C16" s="50"/>
      <c r="D16" s="25">
        <v>0</v>
      </c>
      <c r="E16" s="55">
        <f>F15-7</f>
        <v>44023</v>
      </c>
      <c r="F16" s="55">
        <f>E16+7</f>
        <v>44030</v>
      </c>
      <c r="G16" s="63"/>
      <c r="H16" s="16">
        <f t="shared" si="10"/>
        <v>8</v>
      </c>
      <c r="I16" s="68"/>
      <c r="J16" s="68"/>
      <c r="K16" s="68"/>
      <c r="L16" s="68"/>
      <c r="M16" s="68"/>
      <c r="N16" s="68"/>
      <c r="O16" s="68"/>
      <c r="P16" s="68"/>
      <c r="Q16" s="68"/>
      <c r="R16" s="68"/>
      <c r="S16" s="68"/>
      <c r="T16" s="68"/>
      <c r="U16" s="68"/>
      <c r="V16" s="68"/>
      <c r="W16" s="68"/>
      <c r="X16" s="68"/>
      <c r="Y16" s="69"/>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75"/>
    </row>
    <row r="17" spans="1:69" s="3" customFormat="1" ht="30" customHeight="1" thickBot="1" x14ac:dyDescent="0.3">
      <c r="A17" s="39"/>
      <c r="B17" s="57" t="s">
        <v>45</v>
      </c>
      <c r="C17" s="50"/>
      <c r="D17" s="25">
        <v>0</v>
      </c>
      <c r="E17" s="55">
        <f>F15-7</f>
        <v>44023</v>
      </c>
      <c r="F17" s="55">
        <f>E17+10</f>
        <v>44033</v>
      </c>
      <c r="G17" s="63"/>
      <c r="H17" s="16">
        <f t="shared" si="10"/>
        <v>11</v>
      </c>
      <c r="I17" s="68"/>
      <c r="J17" s="68"/>
      <c r="K17" s="68"/>
      <c r="L17" s="68"/>
      <c r="M17" s="68"/>
      <c r="N17" s="68"/>
      <c r="O17" s="68"/>
      <c r="P17" s="68"/>
      <c r="Q17" s="68"/>
      <c r="R17" s="68"/>
      <c r="S17" s="68"/>
      <c r="T17" s="68"/>
      <c r="U17" s="69"/>
      <c r="V17" s="69"/>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75"/>
    </row>
    <row r="18" spans="1:69" s="3" customFormat="1" ht="30" customHeight="1" thickBot="1" x14ac:dyDescent="0.3">
      <c r="A18" s="39"/>
      <c r="B18" s="57" t="s">
        <v>49</v>
      </c>
      <c r="C18" s="50"/>
      <c r="D18" s="25">
        <v>0</v>
      </c>
      <c r="E18" s="55">
        <f>F17-3</f>
        <v>44030</v>
      </c>
      <c r="F18" s="55">
        <f>E18+10</f>
        <v>44040</v>
      </c>
      <c r="G18" s="63"/>
      <c r="H18" s="16">
        <f t="shared" si="10"/>
        <v>11</v>
      </c>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75"/>
    </row>
    <row r="19" spans="1:69" s="3" customFormat="1" ht="30" customHeight="1" thickBot="1" x14ac:dyDescent="0.3">
      <c r="A19" s="39"/>
      <c r="B19" s="57" t="s">
        <v>48</v>
      </c>
      <c r="C19" s="50"/>
      <c r="D19" s="25">
        <v>0</v>
      </c>
      <c r="E19" s="55">
        <f>F17</f>
        <v>44033</v>
      </c>
      <c r="F19" s="55">
        <f>E19+9</f>
        <v>44042</v>
      </c>
      <c r="G19" s="63"/>
      <c r="H19" s="16">
        <f t="shared" si="10"/>
        <v>10</v>
      </c>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75"/>
    </row>
    <row r="20" spans="1:69" s="3" customFormat="1" ht="30" customHeight="1" thickBot="1" x14ac:dyDescent="0.3">
      <c r="A20" s="39"/>
      <c r="B20" s="57" t="s">
        <v>47</v>
      </c>
      <c r="C20" s="50"/>
      <c r="D20" s="25">
        <v>0</v>
      </c>
      <c r="E20" s="55">
        <f>F19-5</f>
        <v>44037</v>
      </c>
      <c r="F20" s="55">
        <f>E20+12</f>
        <v>44049</v>
      </c>
      <c r="G20" s="63"/>
      <c r="H20" s="16">
        <f t="shared" si="10"/>
        <v>13</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75"/>
    </row>
    <row r="21" spans="1:69" ht="30" customHeight="1" x14ac:dyDescent="0.25">
      <c r="G21" s="6"/>
    </row>
    <row r="22" spans="1:69" ht="30" customHeight="1" x14ac:dyDescent="0.25">
      <c r="C22" s="14"/>
      <c r="F22" s="41"/>
    </row>
    <row r="23" spans="1:69" ht="30" customHeight="1" x14ac:dyDescent="0.25">
      <c r="C23" s="15"/>
    </row>
  </sheetData>
  <mergeCells count="12">
    <mergeCell ref="C3:D3"/>
    <mergeCell ref="B5:G5"/>
    <mergeCell ref="AK4:AQ4"/>
    <mergeCell ref="AR4:AX4"/>
    <mergeCell ref="BM4:BQ4"/>
    <mergeCell ref="AY4:BE4"/>
    <mergeCell ref="BF4:BL4"/>
    <mergeCell ref="E3:F3"/>
    <mergeCell ref="I4:O4"/>
    <mergeCell ref="P4:V4"/>
    <mergeCell ref="W4:AC4"/>
    <mergeCell ref="AD4:AJ4"/>
  </mergeCells>
  <conditionalFormatting sqref="AF8:AF9 BH8:BH9 D7:D20">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P7 I9:BP12 I20:BL20 BM19:BP20 I15:BP19">
    <cfRule type="expression" dxfId="14" priority="50">
      <formula>AND(TODAY()&gt;=I$5,TODAY()&lt;J$5)</formula>
    </cfRule>
  </conditionalFormatting>
  <conditionalFormatting sqref="I7:BP7 I9:BP12 I20:BL20 BM19:BP20 I15:BP19">
    <cfRule type="expression" dxfId="13" priority="44">
      <formula>AND(task_start&lt;=I$5,ROUNDDOWN((task_end-task_start+1)*task_progress,0)+task_start-1&gt;=I$5)</formula>
    </cfRule>
    <cfRule type="expression" dxfId="12" priority="45" stopIfTrue="1">
      <formula>AND(task_end&gt;=I$5,task_start&lt;J$5)</formula>
    </cfRule>
  </conditionalFormatting>
  <conditionalFormatting sqref="D19">
    <cfRule type="dataBar" priority="11">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19:BL19">
    <cfRule type="expression" dxfId="11" priority="14">
      <formula>AND(TODAY()&gt;=I$5,TODAY()&lt;J$5)</formula>
    </cfRule>
  </conditionalFormatting>
  <conditionalFormatting sqref="I19:BL19">
    <cfRule type="expression" dxfId="10" priority="12">
      <formula>AND(task_start&lt;=I$5,ROUNDDOWN((task_end-task_start+1)*task_progress,0)+task_start-1&gt;=I$5)</formula>
    </cfRule>
    <cfRule type="expression" dxfId="9" priority="13" stopIfTrue="1">
      <formula>AND(task_end&gt;=I$5,task_start&lt;J$5)</formula>
    </cfRule>
  </conditionalFormatting>
  <conditionalFormatting sqref="BQ5:BQ7 BQ9:BQ12 BQ15:BQ20">
    <cfRule type="expression" dxfId="8" priority="52">
      <formula>AND(TODAY()&gt;=BQ$5,TODAY()&lt;#REF!)</formula>
    </cfRule>
  </conditionalFormatting>
  <conditionalFormatting sqref="BQ7 BQ9:BQ12 BQ15:BQ20">
    <cfRule type="expression" dxfId="7" priority="55">
      <formula>AND(task_start&lt;=BQ$5,ROUNDDOWN((task_end-task_start+1)*task_progress,0)+task_start-1&gt;=BQ$5)</formula>
    </cfRule>
    <cfRule type="expression" dxfId="6" priority="56" stopIfTrue="1">
      <formula>AND(task_end&gt;=BQ$5,task_start&lt;#REF!)</formula>
    </cfRule>
  </conditionalFormatting>
  <conditionalFormatting sqref="D14">
    <cfRule type="dataBar" priority="1">
      <dataBar>
        <cfvo type="num" val="0"/>
        <cfvo type="num" val="1"/>
        <color theme="0" tint="-0.249977111117893"/>
      </dataBar>
      <extLst>
        <ext xmlns:x14="http://schemas.microsoft.com/office/spreadsheetml/2009/9/main" uri="{B025F937-C7B1-47D3-B67F-A62EFF666E3E}">
          <x14:id>{788803AA-61D0-401D-A7E2-8CCEAE2E2732}</x14:id>
        </ext>
      </extLst>
    </cfRule>
  </conditionalFormatting>
  <conditionalFormatting sqref="I14:BP14">
    <cfRule type="expression" dxfId="5" priority="4">
      <formula>AND(TODAY()&gt;=I$5,TODAY()&lt;J$5)</formula>
    </cfRule>
  </conditionalFormatting>
  <conditionalFormatting sqref="I14:BP14">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BQ14">
    <cfRule type="expression" dxfId="2" priority="5">
      <formula>AND(TODAY()&gt;=BQ$5,TODAY()&lt;#REF!)</formula>
    </cfRule>
  </conditionalFormatting>
  <conditionalFormatting sqref="BQ14">
    <cfRule type="expression" dxfId="1" priority="6">
      <formula>AND(task_start&lt;=BQ$5,ROUNDDOWN((task_end-task_start+1)*task_progress,0)+task_start-1&gt;=BQ$5)</formula>
    </cfRule>
    <cfRule type="expression" dxfId="0" priority="7" stopIfTrue="1">
      <formula>AND(task_end&gt;=BQ$5,task_start&lt;#REF!)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AF8:AF9 BH8:BH9 D7:D20</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788803AA-61D0-401D-A7E2-8CCEAE2E2732}">
            <x14:dataBar minLength="0" maxLength="100" gradient="0">
              <x14:cfvo type="num">
                <xm:f>0</xm:f>
              </x14:cfvo>
              <x14:cfvo type="num">
                <xm:f>1</xm:f>
              </x14:cfvo>
              <x14:negativeFillColor rgb="FFFF0000"/>
              <x14:axisColor rgb="FF000000"/>
            </x14:dataBar>
          </x14:cfRule>
          <xm:sqref>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1" zoomScaleNormal="100" workbookViewId="0"/>
  </sheetViews>
  <sheetFormatPr defaultRowHeight="12.75" x14ac:dyDescent="0.2"/>
  <cols>
    <col min="1" max="1" width="87.140625" style="29" customWidth="1"/>
    <col min="2" max="16384" width="9.140625" style="2"/>
  </cols>
  <sheetData>
    <row r="1" spans="1:2" ht="46.5" customHeight="1" x14ac:dyDescent="0.2"/>
    <row r="2" spans="1:2" s="31" customFormat="1" ht="15.75" x14ac:dyDescent="0.25">
      <c r="A2" s="30" t="s">
        <v>10</v>
      </c>
      <c r="B2" s="30"/>
    </row>
    <row r="3" spans="1:2" s="35" customFormat="1" ht="27" customHeight="1" x14ac:dyDescent="0.25">
      <c r="A3" s="36" t="s">
        <v>15</v>
      </c>
      <c r="B3" s="36"/>
    </row>
    <row r="4" spans="1:2" s="32" customFormat="1" ht="26.25" x14ac:dyDescent="0.4">
      <c r="A4" s="33" t="s">
        <v>9</v>
      </c>
    </row>
    <row r="5" spans="1:2" ht="74.099999999999994" customHeight="1" x14ac:dyDescent="0.2">
      <c r="A5" s="34" t="s">
        <v>18</v>
      </c>
    </row>
    <row r="6" spans="1:2" ht="26.25" customHeight="1" x14ac:dyDescent="0.2">
      <c r="A6" s="33" t="s">
        <v>21</v>
      </c>
    </row>
    <row r="7" spans="1:2" s="29" customFormat="1" ht="204.95" customHeight="1" x14ac:dyDescent="0.25">
      <c r="A7" s="38" t="s">
        <v>20</v>
      </c>
    </row>
    <row r="8" spans="1:2" s="32" customFormat="1" ht="26.25" x14ac:dyDescent="0.4">
      <c r="A8" s="33" t="s">
        <v>11</v>
      </c>
    </row>
    <row r="9" spans="1:2" ht="60" x14ac:dyDescent="0.2">
      <c r="A9" s="34" t="s">
        <v>19</v>
      </c>
    </row>
    <row r="10" spans="1:2" s="29" customFormat="1" ht="27.95" customHeight="1" x14ac:dyDescent="0.25">
      <c r="A10" s="37" t="s">
        <v>17</v>
      </c>
    </row>
    <row r="11" spans="1:2" s="32" customFormat="1" ht="26.25" x14ac:dyDescent="0.4">
      <c r="A11" s="33" t="s">
        <v>8</v>
      </c>
    </row>
    <row r="12" spans="1:2" ht="30" x14ac:dyDescent="0.2">
      <c r="A12" s="34" t="s">
        <v>16</v>
      </c>
    </row>
    <row r="13" spans="1:2" s="29" customFormat="1" ht="27.95" customHeight="1" x14ac:dyDescent="0.25">
      <c r="A13" s="37" t="s">
        <v>2</v>
      </c>
    </row>
    <row r="14" spans="1:2" s="32" customFormat="1" ht="26.25" x14ac:dyDescent="0.4">
      <c r="A14" s="33" t="s">
        <v>12</v>
      </c>
    </row>
    <row r="15" spans="1:2" ht="75" customHeight="1" x14ac:dyDescent="0.2">
      <c r="A15" s="34" t="s">
        <v>13</v>
      </c>
    </row>
    <row r="16" spans="1:2" ht="75" x14ac:dyDescent="0.2">
      <c r="A16" s="3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2020-06-16T09:17:15Z</dcterms:modified>
</cp:coreProperties>
</file>