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F9BC64D1-CAA3-46B5-B83D-BA255C862AF9}" xr6:coauthVersionLast="45" xr6:coauthVersionMax="45" xr10:uidLastSave="{00000000-0000-0000-0000-000000000000}"/>
  <bookViews>
    <workbookView xWindow="2037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9" i="11" s="1"/>
  <c r="F9" i="11" s="1"/>
  <c r="D9" i="11" l="1"/>
  <c r="C4" i="11"/>
  <c r="H7" i="11"/>
  <c r="E10" i="11" l="1"/>
  <c r="F10" i="11" s="1"/>
  <c r="E11" i="11" l="1"/>
  <c r="F11" i="11" s="1"/>
  <c r="E12" i="11" s="1"/>
  <c r="F12" i="11" s="1"/>
  <c r="E14" i="11" s="1"/>
  <c r="F14" i="11" s="1"/>
  <c r="I5" i="11"/>
  <c r="E16" i="11" l="1"/>
  <c r="F16" i="11" s="1"/>
  <c r="E15" i="11"/>
  <c r="F15" i="11" s="1"/>
  <c r="H10" i="11"/>
  <c r="I6" i="11"/>
  <c r="H11" i="11" l="1"/>
  <c r="J5" i="11"/>
  <c r="K5" i="11" s="1"/>
  <c r="L5" i="11" s="1"/>
  <c r="M5" i="11" s="1"/>
  <c r="N5" i="11" s="1"/>
  <c r="O5" i="11" s="1"/>
  <c r="P5" i="11" s="1"/>
  <c r="I4" i="11"/>
  <c r="H14" i="11" l="1"/>
  <c r="E17" i="11"/>
  <c r="F17" i="11" s="1"/>
  <c r="E19" i="11" s="1"/>
  <c r="F19" i="11" s="1"/>
  <c r="H12" i="11"/>
  <c r="H9" i="11"/>
  <c r="P4" i="11"/>
  <c r="Q5" i="11"/>
  <c r="R5" i="11" s="1"/>
  <c r="S5" i="11" s="1"/>
  <c r="T5" i="11" s="1"/>
  <c r="U5" i="11" s="1"/>
  <c r="V5" i="11" s="1"/>
  <c r="W5" i="11" s="1"/>
  <c r="J6" i="11"/>
  <c r="E18" i="11" l="1"/>
  <c r="F18" i="11" s="1"/>
  <c r="H16" i="11"/>
  <c r="W4" i="11"/>
  <c r="X5" i="11"/>
  <c r="Y5" i="11" s="1"/>
  <c r="Z5" i="11" s="1"/>
  <c r="AA5" i="11" s="1"/>
  <c r="AB5" i="11" s="1"/>
  <c r="AC5" i="11" s="1"/>
  <c r="AD5" i="11" s="1"/>
  <c r="K6" i="11"/>
  <c r="H17" i="11" l="1"/>
  <c r="AE5" i="11"/>
  <c r="AF5" i="11" s="1"/>
  <c r="AG5" i="11" s="1"/>
  <c r="AH5" i="11" s="1"/>
  <c r="AI5" i="11" s="1"/>
  <c r="AJ5" i="11" s="1"/>
  <c r="AD4" i="11"/>
  <c r="L6" i="11"/>
  <c r="H15" i="11" l="1"/>
  <c r="AK5" i="11"/>
  <c r="AL5" i="11" s="1"/>
  <c r="AM5" i="11" s="1"/>
  <c r="AN5" i="11" s="1"/>
  <c r="AO5" i="11" s="1"/>
  <c r="AP5" i="11" s="1"/>
  <c r="AQ5" i="11" s="1"/>
  <c r="M6" i="11"/>
  <c r="H19" i="11" l="1"/>
  <c r="AR5" i="11"/>
  <c r="AS5" i="11" s="1"/>
  <c r="AK4" i="11"/>
  <c r="N6" i="11"/>
  <c r="H18"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alcChain>
</file>

<file path=xl/sharedStrings.xml><?xml version="1.0" encoding="utf-8"?>
<sst xmlns="http://schemas.openxmlformats.org/spreadsheetml/2006/main" count="54" uniqueCount="52">
  <si>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</si>
  <si>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</si>
  <si>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</si>
  <si>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</si>
  <si>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</si>
  <si>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</si>
  <si>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</si>
  <si>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</si>
  <si>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</si>
  <si>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</si>
  <si>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</si>
  <si>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</si>
  <si>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</si>
  <si>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</si>
  <si>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</si>
  <si>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</si>
  <si>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</si>
  <si>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</si>
  <si>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</si>
  <si>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</si>
  <si>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</si>
  <si>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</si>
  <si>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</si>
  <si>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</si>
  <si>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</si>
  <si>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</si>
  <si>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</si>
  <si>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</si>
  <si>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</si>
  <si>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</si>
  <si>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</si>
  <si>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</si>
  <si>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</si>
  <si>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</si>
  <si>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</si>
  <si>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</si>
  <si>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</si>
  <si>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</si>
  <si>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</si>
  <si>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</si>
  <si>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</si>
  <si>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</si>
  <si>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</si>
  <si>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</si>
  <si>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</si>
  <si>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</si>
  <si>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</si>
  <si>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</si>
  <si>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</si>
  <si>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</si>
  <si>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</si>
  <si>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Actual Time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</si>
</sst>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165" fontId="20" fillId="9" borderId="2" xfId="13" applyNumberFormat="1" applyBorder="1" applyAlignment="1">
      <alignment horizontal="center" vertical="center"/>
    </xf>
    <xf numFmtId="0" fontId="20" fillId="9" borderId="9" xfId="13" applyBorder="1" applyAlignment="1">
      <alignment vertical="center"/>
    </xf>
    <xf numFmtId="0" fontId="23" fillId="0" borderId="0" xfId="8" applyFont="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light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lightUp">
          <fgColor rgb="FF80CA3C"/>
          <bgColor auto="1"/>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none">
          <fgColor indexed="64"/>
          <bgColor auto="1"/>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BA4C"/>
      <color rgb="FF80CA3C"/>
      <color rgb="FF86A264"/>
      <color rgb="FF87B959"/>
      <color rgb="FF99FF33"/>
      <color rgb="FF8064A2"/>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2"/>
  <sheetViews>
    <sheetView showGridLines="0" tabSelected="1" showRuler="0" zoomScaleNormal="100" zoomScalePageLayoutView="70" workbookViewId="0">
      <pane ySplit="6" topLeftCell="A7" activePane="bottomLeft" state="frozen"/>
      <selection pane="bottomLeft" activeCell="N19" sqref="N19"/>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69"/>
      <c r="AM1" s="69"/>
      <c r="AN1" t="s">
        <v>38</v>
      </c>
      <c r="AW1" s="71"/>
      <c r="AX1" s="71"/>
      <c r="AY1" t="s">
        <v>51</v>
      </c>
    </row>
    <row r="2" spans="1:69" ht="24.75" customHeight="1" x14ac:dyDescent="0.3">
      <c r="A2" s="39" t="s">
        <v>22</v>
      </c>
      <c r="B2" s="45" t="s">
        <v>34</v>
      </c>
      <c r="I2" s="42" t="s">
        <v>15</v>
      </c>
      <c r="AL2" s="70"/>
      <c r="AM2" s="70"/>
      <c r="AN2" t="s">
        <v>39</v>
      </c>
    </row>
    <row r="3" spans="1:69" ht="24.75" customHeight="1" x14ac:dyDescent="0.25">
      <c r="A3" s="39" t="s">
        <v>25</v>
      </c>
      <c r="B3" s="46"/>
      <c r="C3" s="61" t="s">
        <v>0</v>
      </c>
      <c r="D3" s="62"/>
      <c r="E3" s="67">
        <f>DATE(2020, 6, 15)</f>
        <v>43997</v>
      </c>
      <c r="F3" s="68"/>
    </row>
    <row r="4" spans="1:69" ht="30" customHeight="1" x14ac:dyDescent="0.25">
      <c r="A4" s="40" t="s">
        <v>26</v>
      </c>
      <c r="B4" s="80" t="s">
        <v>50</v>
      </c>
      <c r="C4" s="60">
        <f ca="1">DATEDIF(NOW(),F9,"D")</f>
        <v>59</v>
      </c>
      <c r="D4" s="51" t="s">
        <v>6</v>
      </c>
      <c r="E4" s="7">
        <v>1</v>
      </c>
      <c r="I4" s="64">
        <f>I5</f>
        <v>43997</v>
      </c>
      <c r="J4" s="65"/>
      <c r="K4" s="65"/>
      <c r="L4" s="65"/>
      <c r="M4" s="65"/>
      <c r="N4" s="65"/>
      <c r="O4" s="66"/>
      <c r="P4" s="64">
        <f>P5</f>
        <v>44004</v>
      </c>
      <c r="Q4" s="65"/>
      <c r="R4" s="65"/>
      <c r="S4" s="65"/>
      <c r="T4" s="65"/>
      <c r="U4" s="65"/>
      <c r="V4" s="66"/>
      <c r="W4" s="64">
        <f>W5</f>
        <v>44011</v>
      </c>
      <c r="X4" s="65"/>
      <c r="Y4" s="65"/>
      <c r="Z4" s="65"/>
      <c r="AA4" s="65"/>
      <c r="AB4" s="65"/>
      <c r="AC4" s="66"/>
      <c r="AD4" s="64">
        <f>AD5</f>
        <v>44018</v>
      </c>
      <c r="AE4" s="65"/>
      <c r="AF4" s="65"/>
      <c r="AG4" s="65"/>
      <c r="AH4" s="65"/>
      <c r="AI4" s="65"/>
      <c r="AJ4" s="66"/>
      <c r="AK4" s="64">
        <f>AK5</f>
        <v>44025</v>
      </c>
      <c r="AL4" s="65"/>
      <c r="AM4" s="65"/>
      <c r="AN4" s="65"/>
      <c r="AO4" s="65"/>
      <c r="AP4" s="65"/>
      <c r="AQ4" s="66"/>
      <c r="AR4" s="64">
        <f>AR5</f>
        <v>44032</v>
      </c>
      <c r="AS4" s="65"/>
      <c r="AT4" s="65"/>
      <c r="AU4" s="65"/>
      <c r="AV4" s="65"/>
      <c r="AW4" s="65"/>
      <c r="AX4" s="66"/>
      <c r="AY4" s="64">
        <f>AY5</f>
        <v>44039</v>
      </c>
      <c r="AZ4" s="65"/>
      <c r="BA4" s="65"/>
      <c r="BB4" s="65"/>
      <c r="BC4" s="65"/>
      <c r="BD4" s="65"/>
      <c r="BE4" s="66"/>
      <c r="BF4" s="64">
        <f>BF5</f>
        <v>44046</v>
      </c>
      <c r="BG4" s="65"/>
      <c r="BH4" s="65"/>
      <c r="BI4" s="65"/>
      <c r="BJ4" s="65"/>
      <c r="BK4" s="65"/>
      <c r="BL4" s="66"/>
      <c r="BM4" s="64">
        <f>BM5</f>
        <v>44053</v>
      </c>
      <c r="BN4" s="65"/>
      <c r="BO4" s="65"/>
      <c r="BP4" s="65"/>
      <c r="BQ4" s="65"/>
    </row>
    <row r="5" spans="1:69" ht="15" customHeight="1" x14ac:dyDescent="0.25">
      <c r="A5" s="40" t="s">
        <v>27</v>
      </c>
      <c r="B5" s="63"/>
      <c r="C5" s="63"/>
      <c r="D5" s="63"/>
      <c r="E5" s="63"/>
      <c r="F5" s="63"/>
      <c r="G5" s="63"/>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58"/>
    </row>
    <row r="9" spans="1:69" s="3" customFormat="1" ht="30" customHeight="1" thickBot="1" x14ac:dyDescent="0.3">
      <c r="A9" s="39"/>
      <c r="B9" s="56" t="s">
        <v>43</v>
      </c>
      <c r="C9" s="48"/>
      <c r="D9" s="21">
        <f ca="1">(60-DATEDIF(NOW(),F9,"D"))/59</f>
        <v>1.6949152542372881E-2</v>
      </c>
      <c r="E9" s="52">
        <f>Project_Start</f>
        <v>43997</v>
      </c>
      <c r="F9" s="52">
        <f>E9+59</f>
        <v>44056</v>
      </c>
      <c r="G9" s="72"/>
      <c r="H9" s="16">
        <f t="shared" ref="H9:H19"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59"/>
    </row>
    <row r="10" spans="1:69" s="3" customFormat="1" ht="30" customHeight="1" thickBot="1" x14ac:dyDescent="0.3">
      <c r="A10" s="40" t="s">
        <v>30</v>
      </c>
      <c r="B10" s="56" t="s">
        <v>40</v>
      </c>
      <c r="C10" s="48"/>
      <c r="D10" s="21">
        <v>0</v>
      </c>
      <c r="E10" s="52">
        <f>Project_Start</f>
        <v>43997</v>
      </c>
      <c r="F10" s="52">
        <f>E10+6</f>
        <v>44003</v>
      </c>
      <c r="G10" s="72"/>
      <c r="H10" s="16">
        <f t="shared" si="10"/>
        <v>7</v>
      </c>
      <c r="I10" s="74"/>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59"/>
    </row>
    <row r="11" spans="1:69" s="3" customFormat="1" ht="30" customHeight="1" thickBot="1" x14ac:dyDescent="0.3">
      <c r="A11" s="40" t="s">
        <v>31</v>
      </c>
      <c r="B11" s="56" t="s">
        <v>41</v>
      </c>
      <c r="C11" s="48"/>
      <c r="D11" s="21">
        <v>0</v>
      </c>
      <c r="E11" s="52">
        <f>F10</f>
        <v>44003</v>
      </c>
      <c r="F11" s="52">
        <f>E11+1</f>
        <v>44004</v>
      </c>
      <c r="G11" s="72"/>
      <c r="H11" s="16">
        <f t="shared" si="10"/>
        <v>2</v>
      </c>
      <c r="I11" s="75"/>
      <c r="J11" s="75"/>
      <c r="K11" s="75"/>
      <c r="L11" s="75"/>
      <c r="M11" s="75"/>
      <c r="N11" s="75"/>
      <c r="O11" s="75"/>
      <c r="P11" s="75"/>
      <c r="Q11" s="75"/>
      <c r="R11" s="75"/>
      <c r="S11" s="75"/>
      <c r="T11" s="75"/>
      <c r="U11" s="76"/>
      <c r="V11" s="76"/>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59"/>
    </row>
    <row r="12" spans="1:69" s="3" customFormat="1" ht="30" customHeight="1" thickBot="1" x14ac:dyDescent="0.3">
      <c r="A12" s="39"/>
      <c r="B12" s="56" t="s">
        <v>42</v>
      </c>
      <c r="C12" s="48"/>
      <c r="D12" s="21">
        <v>0</v>
      </c>
      <c r="E12" s="52">
        <f>F11+1</f>
        <v>44005</v>
      </c>
      <c r="F12" s="52">
        <f>E12+7</f>
        <v>44012</v>
      </c>
      <c r="G12" s="72"/>
      <c r="H12" s="16">
        <f t="shared" si="10"/>
        <v>8</v>
      </c>
      <c r="I12" s="75"/>
      <c r="J12" s="75"/>
      <c r="K12" s="75"/>
      <c r="L12" s="75"/>
      <c r="M12" s="75"/>
      <c r="N12" s="75"/>
      <c r="O12" s="75"/>
      <c r="P12" s="75"/>
      <c r="Q12" s="77"/>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59"/>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58"/>
    </row>
    <row r="14" spans="1:69" s="3" customFormat="1" ht="30" customHeight="1" thickBot="1" x14ac:dyDescent="0.3">
      <c r="A14" s="40"/>
      <c r="B14" s="57" t="s">
        <v>44</v>
      </c>
      <c r="C14" s="50"/>
      <c r="D14" s="25">
        <v>0</v>
      </c>
      <c r="E14" s="55">
        <f>F12-2</f>
        <v>44010</v>
      </c>
      <c r="F14" s="55">
        <f>E14+21</f>
        <v>44031</v>
      </c>
      <c r="G14" s="73"/>
      <c r="H14" s="16">
        <f t="shared" si="10"/>
        <v>22</v>
      </c>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59"/>
    </row>
    <row r="15" spans="1:69" s="3" customFormat="1" ht="30" customHeight="1" thickBot="1" x14ac:dyDescent="0.3">
      <c r="A15" s="39"/>
      <c r="B15" s="57" t="s">
        <v>46</v>
      </c>
      <c r="C15" s="50"/>
      <c r="D15" s="25"/>
      <c r="E15" s="55">
        <f>F14-7</f>
        <v>44024</v>
      </c>
      <c r="F15" s="55">
        <f>E15+7</f>
        <v>44031</v>
      </c>
      <c r="G15" s="73"/>
      <c r="H15" s="16">
        <f t="shared" si="10"/>
        <v>8</v>
      </c>
      <c r="I15" s="78"/>
      <c r="J15" s="78"/>
      <c r="K15" s="78"/>
      <c r="L15" s="78"/>
      <c r="M15" s="78"/>
      <c r="N15" s="78"/>
      <c r="O15" s="78"/>
      <c r="P15" s="78"/>
      <c r="Q15" s="78"/>
      <c r="R15" s="78"/>
      <c r="S15" s="78"/>
      <c r="T15" s="78"/>
      <c r="U15" s="78"/>
      <c r="V15" s="78"/>
      <c r="W15" s="78"/>
      <c r="X15" s="78"/>
      <c r="Y15" s="79"/>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59"/>
    </row>
    <row r="16" spans="1:69" s="3" customFormat="1" ht="30" customHeight="1" thickBot="1" x14ac:dyDescent="0.3">
      <c r="A16" s="39"/>
      <c r="B16" s="57" t="s">
        <v>45</v>
      </c>
      <c r="C16" s="50"/>
      <c r="D16" s="25">
        <v>0</v>
      </c>
      <c r="E16" s="55">
        <f>F14-7</f>
        <v>44024</v>
      </c>
      <c r="F16" s="55">
        <f>E16+10</f>
        <v>44034</v>
      </c>
      <c r="G16" s="73"/>
      <c r="H16" s="16">
        <f t="shared" si="10"/>
        <v>11</v>
      </c>
      <c r="I16" s="78"/>
      <c r="J16" s="78"/>
      <c r="K16" s="78"/>
      <c r="L16" s="78"/>
      <c r="M16" s="78"/>
      <c r="N16" s="78"/>
      <c r="O16" s="78"/>
      <c r="P16" s="78"/>
      <c r="Q16" s="78"/>
      <c r="R16" s="78"/>
      <c r="S16" s="78"/>
      <c r="T16" s="78"/>
      <c r="U16" s="79"/>
      <c r="V16" s="79"/>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59"/>
    </row>
    <row r="17" spans="1:69" s="3" customFormat="1" ht="30" customHeight="1" thickBot="1" x14ac:dyDescent="0.3">
      <c r="A17" s="39"/>
      <c r="B17" s="57" t="s">
        <v>49</v>
      </c>
      <c r="C17" s="50"/>
      <c r="D17" s="25"/>
      <c r="E17" s="55">
        <f>F16</f>
        <v>44034</v>
      </c>
      <c r="F17" s="55">
        <f>E17+10</f>
        <v>44044</v>
      </c>
      <c r="G17" s="73"/>
      <c r="H17" s="16">
        <f t="shared" si="10"/>
        <v>11</v>
      </c>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59"/>
    </row>
    <row r="18" spans="1:69" s="3" customFormat="1" ht="30" customHeight="1" thickBot="1" x14ac:dyDescent="0.3">
      <c r="A18" s="39"/>
      <c r="B18" s="57" t="s">
        <v>48</v>
      </c>
      <c r="C18" s="50"/>
      <c r="D18" s="25"/>
      <c r="E18" s="55">
        <f>E19</f>
        <v>44039</v>
      </c>
      <c r="F18" s="55">
        <f>E18+9</f>
        <v>44048</v>
      </c>
      <c r="G18" s="73"/>
      <c r="H18" s="16">
        <f t="shared" si="10"/>
        <v>10</v>
      </c>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59"/>
    </row>
    <row r="19" spans="1:69" s="3" customFormat="1" ht="30" customHeight="1" thickBot="1" x14ac:dyDescent="0.3">
      <c r="A19" s="39"/>
      <c r="B19" s="57" t="s">
        <v>47</v>
      </c>
      <c r="C19" s="50"/>
      <c r="D19" s="25"/>
      <c r="E19" s="55">
        <f>F17-5</f>
        <v>44039</v>
      </c>
      <c r="F19" s="55">
        <f>E19+12</f>
        <v>44051</v>
      </c>
      <c r="G19" s="73"/>
      <c r="H19" s="16">
        <f t="shared" si="10"/>
        <v>13</v>
      </c>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59"/>
    </row>
    <row r="20" spans="1:69" ht="30" customHeight="1" x14ac:dyDescent="0.25">
      <c r="G20" s="6"/>
    </row>
    <row r="21" spans="1:69" ht="30" customHeight="1" x14ac:dyDescent="0.25">
      <c r="C21" s="14"/>
      <c r="F21" s="41"/>
    </row>
    <row r="22" spans="1:69" ht="30" customHeight="1" x14ac:dyDescent="0.25">
      <c r="C22"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1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19:BL19 I14:BP18 BM18:BP19">
    <cfRule type="expression" dxfId="8" priority="43">
      <formula>AND(TODAY()&gt;=I$5,TODAY()&lt;J$5)</formula>
    </cfRule>
  </conditionalFormatting>
  <conditionalFormatting sqref="I7:BP7 I9:BP12 I19:BL19 I14:BP18 BM18:BP19">
    <cfRule type="expression" dxfId="7" priority="37">
      <formula>AND(task_start&lt;=I$5,ROUNDDOWN((task_end-task_start+1)*task_progress,0)+task_start-1&gt;=I$5)</formula>
    </cfRule>
    <cfRule type="expression" dxfId="6" priority="38" stopIfTrue="1">
      <formula>AND(task_end&gt;=I$5,task_start&lt;J$5)</formula>
    </cfRule>
  </conditionalFormatting>
  <conditionalFormatting sqref="D18">
    <cfRule type="dataBar" priority="4">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8:BL18">
    <cfRule type="expression" dxfId="5" priority="7">
      <formula>AND(TODAY()&gt;=I$5,TODAY()&lt;J$5)</formula>
    </cfRule>
  </conditionalFormatting>
  <conditionalFormatting sqref="I18:BL18">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Q5:BQ7 BQ9:BQ12 BQ14:BQ19">
    <cfRule type="expression" dxfId="2" priority="45">
      <formula>AND(TODAY()&gt;=BQ$5,TODAY()&lt;#REF!)</formula>
    </cfRule>
  </conditionalFormatting>
  <conditionalFormatting sqref="BQ7 BQ9:BQ12 BQ14:BQ19">
    <cfRule type="expression" dxfId="1" priority="48">
      <formula>AND(task_start&lt;=BQ$5,ROUNDDOWN((task_end-task_start+1)*task_progress,0)+task_start-1&gt;=BQ$5)</formula>
    </cfRule>
    <cfRule type="expression" dxfId="0" priority="49"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D7:D19</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2020-06-15T08:25:58Z</dcterms:modified>
</cp:coreProperties>
</file>