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iplets_out" sheetId="1" state="visible" r:id="rId2"/>
    <sheet name="Feuil2" sheetId="2" state="visible" r:id="rId3"/>
    <sheet name="Mon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<sst xmlns="http://schemas.openxmlformats.org/spreadsheetml/2006/main" count="1741" uniqueCount="49">
  <si>
    <t xml:space="preserve">Cond1</t>
  </si>
  <si>
    <t xml:space="preserve">Cond2</t>
  </si>
  <si>
    <t xml:space="preserve">Cond3</t>
  </si>
  <si>
    <t xml:space="preserve">MCC</t>
  </si>
  <si>
    <t xml:space="preserve">Cond1MCC</t>
  </si>
  <si>
    <t xml:space="preserve">Cond2MCC</t>
  </si>
  <si>
    <t xml:space="preserve">Cond3MCC</t>
  </si>
  <si>
    <t xml:space="preserve">DeltaMin</t>
  </si>
  <si>
    <t xml:space="preserve">DeltaAvg</t>
  </si>
  <si>
    <t xml:space="preserve">DeltaMax</t>
  </si>
  <si>
    <t xml:space="preserve">HasNAI-CMCTMg?</t>
  </si>
  <si>
    <t xml:space="preserve">1M7ILUMg</t>
  </si>
  <si>
    <t xml:space="preserve">1M7ILU</t>
  </si>
  <si>
    <t xml:space="preserve">DMSMg</t>
  </si>
  <si>
    <t xml:space="preserve">NMIAMg</t>
  </si>
  <si>
    <t xml:space="preserve">NMIA</t>
  </si>
  <si>
    <t xml:space="preserve">1M7ILU3Mg</t>
  </si>
  <si>
    <t xml:space="preserve">NMIAMgCE</t>
  </si>
  <si>
    <t xml:space="preserve">NaiMg</t>
  </si>
  <si>
    <t xml:space="preserve">1M7Mg</t>
  </si>
  <si>
    <t xml:space="preserve">BzCNMg</t>
  </si>
  <si>
    <t xml:space="preserve">1M7</t>
  </si>
  <si>
    <t xml:space="preserve">1M7ILU3</t>
  </si>
  <si>
    <t xml:space="preserve">CMCTMg</t>
  </si>
  <si>
    <t xml:space="preserve">BzCN</t>
  </si>
  <si>
    <t xml:space="preserve">Nai</t>
  </si>
  <si>
    <t xml:space="preserve">NMIACE</t>
  </si>
  <si>
    <t xml:space="preserve">Moyenne</t>
  </si>
  <si>
    <t xml:space="preserve">Upper Bound</t>
  </si>
  <si>
    <t xml:space="preserve">Moyenne -Nai</t>
  </si>
  <si>
    <t xml:space="preserve">Lower Bound</t>
  </si>
  <si>
    <t xml:space="preserve">Moyenne -Nai -CMCTMg</t>
  </si>
  <si>
    <t xml:space="preserve">Mediane</t>
  </si>
  <si>
    <t xml:space="preserve">StDev</t>
  </si>
  <si>
    <t xml:space="preserve">Number</t>
  </si>
  <si>
    <t xml:space="preserve">StDev  -Nai -CMCTMg</t>
  </si>
  <si>
    <t xml:space="preserve">Best</t>
  </si>
  <si>
    <t xml:space="preserve">Worst</t>
  </si>
  <si>
    <t xml:space="preserve">MIN</t>
  </si>
  <si>
    <t xml:space="preserve">NB&gt;Min</t>
  </si>
  <si>
    <t xml:space="preserve">NB&lt;Min</t>
  </si>
  <si>
    <t xml:space="preserve">AVG</t>
  </si>
  <si>
    <t xml:space="preserve">NB&gt;Avg</t>
  </si>
  <si>
    <t xml:space="preserve">NB&lt;Avg</t>
  </si>
  <si>
    <t xml:space="preserve">MAX</t>
  </si>
  <si>
    <t xml:space="preserve">NB&gt;Max</t>
  </si>
  <si>
    <t xml:space="preserve">NB&lt;Max</t>
  </si>
  <si>
    <t xml:space="preserve">NAIMg</t>
  </si>
  <si>
    <t xml:space="preserve"># CE technology!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</si>
</sst>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_(* #,##0.00_);_(* \(#,##0.00\);_(* \-??_);_(@_)"/>
    <numFmt numFmtId="168" formatCode="_(* #,##0_);_(* \(#,##0\);_(* \-??_);_(@_)"/>
    <numFmt numFmtId="169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61"/>
  <sheetViews>
    <sheetView showFormulas="false" showGridLines="true" showRowColHeaders="true" showZeros="true" rightToLeft="false" tabSelected="true" showOutlineSymbols="true" defaultGridColor="true" view="normal" topLeftCell="A536" colorId="64" zoomScale="100" zoomScaleNormal="100" zoomScalePageLayoutView="100" workbookViewId="0">
      <selection pane="topLeft" activeCell="I565" activeCellId="0" sqref="I565:K568"/>
    </sheetView>
  </sheetViews>
  <sheetFormatPr defaultRowHeight="13.8" zeroHeight="false" outlineLevelRow="0" outlineLevelCol="0"/>
  <cols>
    <col collapsed="false" customWidth="true" hidden="false" outlineLevel="0" max="4" min="1" style="0" width="10.65"/>
    <col collapsed="false" customWidth="true" hidden="false" outlineLevel="0" max="5" min="5" style="0" width="11.64"/>
    <col collapsed="false" customWidth="true" hidden="false" outlineLevel="0" max="6" min="6" style="0" width="11.38"/>
    <col collapsed="false" customWidth="true" hidden="false" outlineLevel="0" max="10" min="7" style="0" width="10.65"/>
    <col collapsed="false" customWidth="true" hidden="false" outlineLevel="0" max="11" min="11" style="0" width="17.27"/>
    <col collapsed="false" customWidth="true" hidden="false" outlineLevel="0" max="1019" min="12" style="0" width="10.65"/>
    <col collapsed="false" customWidth="false" hidden="false" outlineLevel="0" max="1025" min="1020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0" t="s">
        <v>11</v>
      </c>
      <c r="B2" s="0" t="s">
        <v>12</v>
      </c>
      <c r="C2" s="0" t="s">
        <v>13</v>
      </c>
      <c r="D2" s="0" t="n">
        <v>0.8527</v>
      </c>
      <c r="E2" s="0" t="n">
        <f aca="false">VLOOKUP(A2,Mono!$A$1:$B$16,2,0)</f>
        <v>0.85</v>
      </c>
      <c r="F2" s="0" t="n">
        <f aca="false">VLOOKUP(B2,Mono!$A$1:$B$16,2,0)</f>
        <v>0.84</v>
      </c>
      <c r="G2" s="0" t="n">
        <f aca="false">VLOOKUP(C2,Mono!$A$1:$B$16,2,0)</f>
        <v>0.63</v>
      </c>
      <c r="H2" s="1" t="n">
        <f aca="false">D2-MIN(E2:G2)</f>
        <v>0.2227</v>
      </c>
      <c r="I2" s="1" t="n">
        <f aca="false">D2-AVERAGE(E2:G2)</f>
        <v>0.0793666666666667</v>
      </c>
      <c r="J2" s="1" t="n">
        <f aca="false">D2-MAX(E2:G2)</f>
        <v>0.00270000000000004</v>
      </c>
      <c r="K2" s="0" t="n">
        <f aca="false">IF(OR(A2="Nai",B2="Nai",C2="Nai",A2="CMCTMg",B2="CMCTMg",C2="CMCTMg"),1,0)</f>
        <v>0</v>
      </c>
    </row>
    <row r="3" customFormat="false" ht="13.8" hidden="false" customHeight="false" outlineLevel="0" collapsed="false">
      <c r="A3" s="0" t="s">
        <v>11</v>
      </c>
      <c r="B3" s="0" t="s">
        <v>12</v>
      </c>
      <c r="C3" s="0" t="s">
        <v>14</v>
      </c>
      <c r="D3" s="0" t="n">
        <v>0.7477</v>
      </c>
      <c r="E3" s="0" t="n">
        <f aca="false">VLOOKUP(A3,Mono!$A$1:$B$16,2,0)</f>
        <v>0.85</v>
      </c>
      <c r="F3" s="0" t="n">
        <f aca="false">VLOOKUP(B3,Mono!$A$1:$B$16,2,0)</f>
        <v>0.84</v>
      </c>
      <c r="G3" s="0" t="n">
        <f aca="false">VLOOKUP(C3,Mono!$A$1:$B$16,2,0)</f>
        <v>0.81</v>
      </c>
      <c r="H3" s="1" t="n">
        <f aca="false">D3-MIN(E3:G3)</f>
        <v>-0.0623</v>
      </c>
      <c r="I3" s="1" t="n">
        <f aca="false">D3-AVERAGE(E3:G3)</f>
        <v>-0.0856333333333333</v>
      </c>
      <c r="J3" s="1" t="n">
        <f aca="false">D3-MAX(E3:G3)</f>
        <v>-0.1023</v>
      </c>
      <c r="K3" s="0" t="n">
        <f aca="false">IF(OR(A3="Nai",B3="Nai",C3="Nai",A3="CMCTMg",B3="CMCTMg",C3="CMCTMg"),1,0)</f>
        <v>0</v>
      </c>
    </row>
    <row r="4" customFormat="false" ht="13.8" hidden="false" customHeight="false" outlineLevel="0" collapsed="false">
      <c r="A4" s="0" t="s">
        <v>11</v>
      </c>
      <c r="B4" s="0" t="s">
        <v>12</v>
      </c>
      <c r="C4" s="0" t="s">
        <v>15</v>
      </c>
      <c r="D4" s="0" t="n">
        <v>0.8228</v>
      </c>
      <c r="E4" s="0" t="n">
        <f aca="false">VLOOKUP(A4,Mono!$A$1:$B$16,2,0)</f>
        <v>0.85</v>
      </c>
      <c r="F4" s="0" t="n">
        <f aca="false">VLOOKUP(B4,Mono!$A$1:$B$16,2,0)</f>
        <v>0.84</v>
      </c>
      <c r="G4" s="0" t="n">
        <f aca="false">VLOOKUP(C4,Mono!$A$1:$B$16,2,0)</f>
        <v>0.8</v>
      </c>
      <c r="H4" s="1" t="n">
        <f aca="false">D4-MIN(E4:G4)</f>
        <v>0.0228</v>
      </c>
      <c r="I4" s="1" t="n">
        <f aca="false">D4-AVERAGE(E4:G4)</f>
        <v>-0.00719999999999998</v>
      </c>
      <c r="J4" s="1" t="n">
        <f aca="false">D4-MAX(E4:G4)</f>
        <v>-0.0271999999999999</v>
      </c>
      <c r="K4" s="0" t="n">
        <f aca="false">IF(OR(A4="Nai",B4="Nai",C4="Nai",A4="CMCTMg",B4="CMCTMg",C4="CMCTMg"),1,0)</f>
        <v>0</v>
      </c>
    </row>
    <row r="5" customFormat="false" ht="13.8" hidden="false" customHeight="false" outlineLevel="0" collapsed="false">
      <c r="A5" s="0" t="s">
        <v>11</v>
      </c>
      <c r="B5" s="0" t="s">
        <v>12</v>
      </c>
      <c r="C5" s="0" t="s">
        <v>16</v>
      </c>
      <c r="D5" s="0" t="n">
        <v>0.8188</v>
      </c>
      <c r="E5" s="0" t="n">
        <f aca="false">VLOOKUP(A5,Mono!$A$1:$B$16,2,0)</f>
        <v>0.85</v>
      </c>
      <c r="F5" s="0" t="n">
        <f aca="false">VLOOKUP(B5,Mono!$A$1:$B$16,2,0)</f>
        <v>0.84</v>
      </c>
      <c r="G5" s="0" t="n">
        <f aca="false">VLOOKUP(C5,Mono!$A$1:$B$16,2,0)</f>
        <v>0.74</v>
      </c>
      <c r="H5" s="1" t="n">
        <f aca="false">D5-MIN(E5:G5)</f>
        <v>0.0788000000000001</v>
      </c>
      <c r="I5" s="1" t="n">
        <f aca="false">D5-AVERAGE(E5:G5)</f>
        <v>0.00880000000000003</v>
      </c>
      <c r="J5" s="1" t="n">
        <f aca="false">D5-MAX(E5:G5)</f>
        <v>-0.0311999999999999</v>
      </c>
      <c r="K5" s="0" t="n">
        <f aca="false">IF(OR(A5="Nai",B5="Nai",C5="Nai",A5="CMCTMg",B5="CMCTMg",C5="CMCTMg"),1,0)</f>
        <v>0</v>
      </c>
    </row>
    <row r="6" customFormat="false" ht="13.8" hidden="false" customHeight="false" outlineLevel="0" collapsed="false">
      <c r="A6" s="0" t="s">
        <v>11</v>
      </c>
      <c r="B6" s="0" t="s">
        <v>12</v>
      </c>
      <c r="C6" s="0" t="s">
        <v>17</v>
      </c>
      <c r="D6" s="0" t="n">
        <v>0.8527</v>
      </c>
      <c r="E6" s="0" t="n">
        <f aca="false">VLOOKUP(A6,Mono!$A$1:$B$16,2,0)</f>
        <v>0.85</v>
      </c>
      <c r="F6" s="0" t="n">
        <f aca="false">VLOOKUP(B6,Mono!$A$1:$B$16,2,0)</f>
        <v>0.84</v>
      </c>
      <c r="G6" s="0" t="n">
        <f aca="false">VLOOKUP(C6,Mono!$A$1:$B$16,2,0)</f>
        <v>0.73</v>
      </c>
      <c r="H6" s="1" t="n">
        <f aca="false">D6-MIN(E6:G6)</f>
        <v>0.1227</v>
      </c>
      <c r="I6" s="1" t="n">
        <f aca="false">D6-AVERAGE(E6:G6)</f>
        <v>0.0460333333333334</v>
      </c>
      <c r="J6" s="1" t="n">
        <f aca="false">D6-MAX(E6:G6)</f>
        <v>0.00270000000000004</v>
      </c>
      <c r="K6" s="0" t="n">
        <f aca="false">IF(OR(A6="Nai",B6="Nai",C6="Nai",A6="CMCTMg",B6="CMCTMg",C6="CMCTMg"),1,0)</f>
        <v>0</v>
      </c>
    </row>
    <row r="7" customFormat="false" ht="13.8" hidden="false" customHeight="false" outlineLevel="0" collapsed="false">
      <c r="A7" s="0" t="s">
        <v>11</v>
      </c>
      <c r="B7" s="0" t="s">
        <v>12</v>
      </c>
      <c r="C7" s="0" t="s">
        <v>18</v>
      </c>
      <c r="D7" s="0" t="n">
        <v>0.8228</v>
      </c>
      <c r="E7" s="0" t="n">
        <f aca="false">VLOOKUP(A7,Mono!$A$1:$B$16,2,0)</f>
        <v>0.85</v>
      </c>
      <c r="F7" s="0" t="n">
        <f aca="false">VLOOKUP(B7,Mono!$A$1:$B$16,2,0)</f>
        <v>0.84</v>
      </c>
      <c r="G7" s="0" t="n">
        <f aca="false">VLOOKUP(C7,Mono!$A$1:$B$16,2,0)</f>
        <v>0.73</v>
      </c>
      <c r="H7" s="1" t="n">
        <f aca="false">D7-MIN(E7:G7)</f>
        <v>0.0928000000000001</v>
      </c>
      <c r="I7" s="1" t="n">
        <f aca="false">D7-AVERAGE(E7:G7)</f>
        <v>0.0161333333333334</v>
      </c>
      <c r="J7" s="1" t="n">
        <f aca="false">D7-MAX(E7:G7)</f>
        <v>-0.0271999999999999</v>
      </c>
      <c r="K7" s="0" t="n">
        <f aca="false">IF(OR(A7="Nai",B7="Nai",C7="Nai",A7="CMCTMg",B7="CMCTMg",C7="CMCTMg"),1,0)</f>
        <v>0</v>
      </c>
    </row>
    <row r="8" customFormat="false" ht="13.8" hidden="false" customHeight="false" outlineLevel="0" collapsed="false">
      <c r="A8" s="0" t="s">
        <v>11</v>
      </c>
      <c r="B8" s="0" t="s">
        <v>12</v>
      </c>
      <c r="C8" s="0" t="s">
        <v>19</v>
      </c>
      <c r="D8" s="0" t="n">
        <v>0.8303</v>
      </c>
      <c r="E8" s="0" t="n">
        <f aca="false">VLOOKUP(A8,Mono!$A$1:$B$16,2,0)</f>
        <v>0.85</v>
      </c>
      <c r="F8" s="0" t="n">
        <f aca="false">VLOOKUP(B8,Mono!$A$1:$B$16,2,0)</f>
        <v>0.84</v>
      </c>
      <c r="G8" s="0" t="n">
        <f aca="false">VLOOKUP(C8,Mono!$A$1:$B$16,2,0)</f>
        <v>0.7</v>
      </c>
      <c r="H8" s="1" t="n">
        <f aca="false">D8-MIN(E8:G8)</f>
        <v>0.1303</v>
      </c>
      <c r="I8" s="1" t="n">
        <f aca="false">D8-AVERAGE(E8:G8)</f>
        <v>0.0336333333333333</v>
      </c>
      <c r="J8" s="1" t="n">
        <f aca="false">D8-MAX(E8:G8)</f>
        <v>-0.0196999999999999</v>
      </c>
      <c r="K8" s="0" t="n">
        <f aca="false">IF(OR(A8="Nai",B8="Nai",C8="Nai",A8="CMCTMg",B8="CMCTMg",C8="CMCTMg"),1,0)</f>
        <v>0</v>
      </c>
    </row>
    <row r="9" customFormat="false" ht="13.8" hidden="false" customHeight="false" outlineLevel="0" collapsed="false">
      <c r="A9" s="0" t="s">
        <v>11</v>
      </c>
      <c r="B9" s="0" t="s">
        <v>12</v>
      </c>
      <c r="C9" s="0" t="s">
        <v>20</v>
      </c>
      <c r="D9" s="0" t="n">
        <v>0.8303</v>
      </c>
      <c r="E9" s="0" t="n">
        <f aca="false">VLOOKUP(A9,Mono!$A$1:$B$16,2,0)</f>
        <v>0.85</v>
      </c>
      <c r="F9" s="0" t="n">
        <f aca="false">VLOOKUP(B9,Mono!$A$1:$B$16,2,0)</f>
        <v>0.84</v>
      </c>
      <c r="G9" s="0" t="n">
        <f aca="false">VLOOKUP(C9,Mono!$A$1:$B$16,2,0)</f>
        <v>0.71</v>
      </c>
      <c r="H9" s="1" t="n">
        <f aca="false">D9-MIN(E9:G9)</f>
        <v>0.1203</v>
      </c>
      <c r="I9" s="1" t="n">
        <f aca="false">D9-AVERAGE(E9:G9)</f>
        <v>0.0303000000000001</v>
      </c>
      <c r="J9" s="1" t="n">
        <f aca="false">D9-MAX(E9:G9)</f>
        <v>-0.0196999999999999</v>
      </c>
      <c r="K9" s="0" t="n">
        <f aca="false">IF(OR(A9="Nai",B9="Nai",C9="Nai",A9="CMCTMg",B9="CMCTMg",C9="CMCTMg"),1,0)</f>
        <v>0</v>
      </c>
    </row>
    <row r="10" customFormat="false" ht="13.8" hidden="false" customHeight="false" outlineLevel="0" collapsed="false">
      <c r="A10" s="0" t="s">
        <v>11</v>
      </c>
      <c r="B10" s="0" t="s">
        <v>12</v>
      </c>
      <c r="C10" s="0" t="s">
        <v>21</v>
      </c>
      <c r="D10" s="0" t="n">
        <v>0.7969</v>
      </c>
      <c r="E10" s="0" t="n">
        <f aca="false">VLOOKUP(A10,Mono!$A$1:$B$16,2,0)</f>
        <v>0.85</v>
      </c>
      <c r="F10" s="0" t="n">
        <f aca="false">VLOOKUP(B10,Mono!$A$1:$B$16,2,0)</f>
        <v>0.84</v>
      </c>
      <c r="G10" s="0" t="n">
        <f aca="false">VLOOKUP(C10,Mono!$A$1:$B$16,2,0)</f>
        <v>0.6</v>
      </c>
      <c r="H10" s="1" t="n">
        <f aca="false">D10-MIN(E10:G10)</f>
        <v>0.1969</v>
      </c>
      <c r="I10" s="1" t="n">
        <f aca="false">D10-AVERAGE(E10:G10)</f>
        <v>0.0335666666666667</v>
      </c>
      <c r="J10" s="1" t="n">
        <f aca="false">D10-MAX(E10:G10)</f>
        <v>-0.0530999999999999</v>
      </c>
      <c r="K10" s="0" t="n">
        <f aca="false">IF(OR(A10="Nai",B10="Nai",C10="Nai",A10="CMCTMg",B10="CMCTMg",C10="CMCTMg"),1,0)</f>
        <v>0</v>
      </c>
    </row>
    <row r="11" customFormat="false" ht="13.8" hidden="false" customHeight="false" outlineLevel="0" collapsed="false">
      <c r="A11" s="0" t="s">
        <v>11</v>
      </c>
      <c r="B11" s="0" t="s">
        <v>12</v>
      </c>
      <c r="C11" s="0" t="s">
        <v>22</v>
      </c>
      <c r="D11" s="0" t="n">
        <v>0.79</v>
      </c>
      <c r="E11" s="0" t="n">
        <f aca="false">VLOOKUP(A11,Mono!$A$1:$B$16,2,0)</f>
        <v>0.85</v>
      </c>
      <c r="F11" s="0" t="n">
        <f aca="false">VLOOKUP(B11,Mono!$A$1:$B$16,2,0)</f>
        <v>0.84</v>
      </c>
      <c r="G11" s="0" t="n">
        <f aca="false">VLOOKUP(C11,Mono!$A$1:$B$16,2,0)</f>
        <v>0.64</v>
      </c>
      <c r="H11" s="1" t="n">
        <f aca="false">D11-MIN(E11:G11)</f>
        <v>0.15</v>
      </c>
      <c r="I11" s="1" t="n">
        <f aca="false">D11-AVERAGE(E11:G11)</f>
        <v>0.0133333333333333</v>
      </c>
      <c r="J11" s="1" t="n">
        <f aca="false">D11-MAX(E11:G11)</f>
        <v>-0.06</v>
      </c>
      <c r="K11" s="0" t="n">
        <f aca="false">IF(OR(A11="Nai",B11="Nai",C11="Nai",A11="CMCTMg",B11="CMCTMg",C11="CMCTMg"),1,0)</f>
        <v>0</v>
      </c>
    </row>
    <row r="12" customFormat="false" ht="13.8" hidden="false" customHeight="false" outlineLevel="0" collapsed="false">
      <c r="A12" s="0" t="s">
        <v>11</v>
      </c>
      <c r="B12" s="0" t="s">
        <v>12</v>
      </c>
      <c r="C12" s="0" t="s">
        <v>23</v>
      </c>
      <c r="D12" s="0" t="n">
        <v>0.8228</v>
      </c>
      <c r="E12" s="0" t="n">
        <f aca="false">VLOOKUP(A12,Mono!$A$1:$B$16,2,0)</f>
        <v>0.85</v>
      </c>
      <c r="F12" s="0" t="n">
        <f aca="false">VLOOKUP(B12,Mono!$A$1:$B$16,2,0)</f>
        <v>0.84</v>
      </c>
      <c r="G12" s="0" t="n">
        <f aca="false">VLOOKUP(C12,Mono!$A$1:$B$16,2,0)</f>
        <v>0.7</v>
      </c>
      <c r="H12" s="1" t="n">
        <f aca="false">D12-MIN(E12:G12)</f>
        <v>0.1228</v>
      </c>
      <c r="I12" s="1" t="n">
        <f aca="false">D12-AVERAGE(E12:G12)</f>
        <v>0.0261333333333333</v>
      </c>
      <c r="J12" s="1" t="n">
        <f aca="false">D12-MAX(E12:G12)</f>
        <v>-0.0271999999999999</v>
      </c>
      <c r="K12" s="0" t="n">
        <f aca="false">IF(OR(A12="Nai",B12="Nai",C12="Nai",A12="CMCTMg",B12="CMCTMg",C12="CMCTMg"),1,0)</f>
        <v>1</v>
      </c>
    </row>
    <row r="13" customFormat="false" ht="13.8" hidden="false" customHeight="false" outlineLevel="0" collapsed="false">
      <c r="A13" s="0" t="s">
        <v>11</v>
      </c>
      <c r="B13" s="0" t="s">
        <v>12</v>
      </c>
      <c r="C13" s="0" t="s">
        <v>24</v>
      </c>
      <c r="D13" s="0" t="n">
        <v>0.7969</v>
      </c>
      <c r="E13" s="0" t="n">
        <f aca="false">VLOOKUP(A13,Mono!$A$1:$B$16,2,0)</f>
        <v>0.85</v>
      </c>
      <c r="F13" s="0" t="n">
        <f aca="false">VLOOKUP(B13,Mono!$A$1:$B$16,2,0)</f>
        <v>0.84</v>
      </c>
      <c r="G13" s="0" t="n">
        <f aca="false">VLOOKUP(C13,Mono!$A$1:$B$16,2,0)</f>
        <v>0.6</v>
      </c>
      <c r="H13" s="1" t="n">
        <f aca="false">D13-MIN(E13:G13)</f>
        <v>0.1969</v>
      </c>
      <c r="I13" s="1" t="n">
        <f aca="false">D13-AVERAGE(E13:G13)</f>
        <v>0.0335666666666667</v>
      </c>
      <c r="J13" s="1" t="n">
        <f aca="false">D13-MAX(E13:G13)</f>
        <v>-0.0530999999999999</v>
      </c>
      <c r="K13" s="0" t="n">
        <f aca="false">IF(OR(A13="Nai",B13="Nai",C13="Nai",A13="CMCTMg",B13="CMCTMg",C13="CMCTMg"),1,0)</f>
        <v>0</v>
      </c>
    </row>
    <row r="14" customFormat="false" ht="13.8" hidden="false" customHeight="false" outlineLevel="0" collapsed="false">
      <c r="A14" s="0" t="s">
        <v>11</v>
      </c>
      <c r="B14" s="0" t="s">
        <v>12</v>
      </c>
      <c r="C14" s="0" t="s">
        <v>25</v>
      </c>
      <c r="D14" s="0" t="n">
        <v>0.5938</v>
      </c>
      <c r="E14" s="0" t="n">
        <f aca="false">VLOOKUP(A14,Mono!$A$1:$B$16,2,0)</f>
        <v>0.85</v>
      </c>
      <c r="F14" s="0" t="n">
        <f aca="false">VLOOKUP(B14,Mono!$A$1:$B$16,2,0)</f>
        <v>0.84</v>
      </c>
      <c r="G14" s="0" t="n">
        <f aca="false">VLOOKUP(C14,Mono!$A$1:$B$16,2,0)</f>
        <v>0.6</v>
      </c>
      <c r="H14" s="1" t="n">
        <f aca="false">D14-MIN(E14:G14)</f>
        <v>-0.00620000000000009</v>
      </c>
      <c r="I14" s="1" t="n">
        <f aca="false">D14-AVERAGE(E14:G14)</f>
        <v>-0.169533333333333</v>
      </c>
      <c r="J14" s="1" t="n">
        <f aca="false">D14-MAX(E14:G14)</f>
        <v>-0.2562</v>
      </c>
      <c r="K14" s="0" t="n">
        <f aca="false">IF(OR(A14="Nai",B14="Nai",C14="Nai",A14="CMCTMg",B14="CMCTMg",C14="CMCTMg"),1,0)</f>
        <v>1</v>
      </c>
    </row>
    <row r="15" customFormat="false" ht="13.8" hidden="false" customHeight="false" outlineLevel="0" collapsed="false">
      <c r="A15" s="0" t="s">
        <v>11</v>
      </c>
      <c r="B15" s="0" t="s">
        <v>12</v>
      </c>
      <c r="C15" s="0" t="s">
        <v>26</v>
      </c>
      <c r="D15" s="0" t="n">
        <v>0.7969</v>
      </c>
      <c r="E15" s="0" t="n">
        <f aca="false">VLOOKUP(A15,Mono!$A$1:$B$16,2,0)</f>
        <v>0.85</v>
      </c>
      <c r="F15" s="0" t="n">
        <f aca="false">VLOOKUP(B15,Mono!$A$1:$B$16,2,0)</f>
        <v>0.84</v>
      </c>
      <c r="G15" s="0" t="n">
        <f aca="false">VLOOKUP(C15,Mono!$A$1:$B$16,2,0)</f>
        <v>0.61</v>
      </c>
      <c r="H15" s="1" t="n">
        <f aca="false">D15-MIN(E15:G15)</f>
        <v>0.1869</v>
      </c>
      <c r="I15" s="1" t="n">
        <f aca="false">D15-AVERAGE(E15:G15)</f>
        <v>0.0302333333333334</v>
      </c>
      <c r="J15" s="1" t="n">
        <f aca="false">D15-MAX(E15:G15)</f>
        <v>-0.0530999999999999</v>
      </c>
      <c r="K15" s="0" t="n">
        <f aca="false">IF(OR(A15="Nai",B15="Nai",C15="Nai",A15="CMCTMg",B15="CMCTMg",C15="CMCTMg"),1,0)</f>
        <v>0</v>
      </c>
    </row>
    <row r="16" customFormat="false" ht="13.8" hidden="false" customHeight="false" outlineLevel="0" collapsed="false">
      <c r="A16" s="0" t="s">
        <v>11</v>
      </c>
      <c r="B16" s="0" t="s">
        <v>13</v>
      </c>
      <c r="C16" s="0" t="s">
        <v>14</v>
      </c>
      <c r="D16" s="0" t="n">
        <v>0.7477</v>
      </c>
      <c r="E16" s="0" t="n">
        <f aca="false">VLOOKUP(A16,Mono!$A$1:$B$16,2,0)</f>
        <v>0.85</v>
      </c>
      <c r="F16" s="0" t="n">
        <f aca="false">VLOOKUP(B16,Mono!$A$1:$B$16,2,0)</f>
        <v>0.63</v>
      </c>
      <c r="G16" s="0" t="n">
        <f aca="false">VLOOKUP(C16,Mono!$A$1:$B$16,2,0)</f>
        <v>0.81</v>
      </c>
      <c r="H16" s="1" t="n">
        <f aca="false">D16-MIN(E16:G16)</f>
        <v>0.1177</v>
      </c>
      <c r="I16" s="1" t="n">
        <f aca="false">D16-AVERAGE(E16:G16)</f>
        <v>-0.0156333333333333</v>
      </c>
      <c r="J16" s="1" t="n">
        <f aca="false">D16-MAX(E16:G16)</f>
        <v>-0.1023</v>
      </c>
      <c r="K16" s="0" t="n">
        <f aca="false">IF(OR(A16="Nai",B16="Nai",C16="Nai",A16="CMCTMg",B16="CMCTMg",C16="CMCTMg"),1,0)</f>
        <v>0</v>
      </c>
    </row>
    <row r="17" customFormat="false" ht="13.8" hidden="false" customHeight="false" outlineLevel="0" collapsed="false">
      <c r="A17" s="0" t="s">
        <v>11</v>
      </c>
      <c r="B17" s="0" t="s">
        <v>13</v>
      </c>
      <c r="C17" s="0" t="s">
        <v>15</v>
      </c>
      <c r="D17" s="0" t="n">
        <v>0.7948</v>
      </c>
      <c r="E17" s="0" t="n">
        <f aca="false">VLOOKUP(A17,Mono!$A$1:$B$16,2,0)</f>
        <v>0.85</v>
      </c>
      <c r="F17" s="0" t="n">
        <f aca="false">VLOOKUP(B17,Mono!$A$1:$B$16,2,0)</f>
        <v>0.63</v>
      </c>
      <c r="G17" s="0" t="n">
        <f aca="false">VLOOKUP(C17,Mono!$A$1:$B$16,2,0)</f>
        <v>0.8</v>
      </c>
      <c r="H17" s="1" t="n">
        <f aca="false">D17-MIN(E17:G17)</f>
        <v>0.1648</v>
      </c>
      <c r="I17" s="1" t="n">
        <f aca="false">D17-AVERAGE(E17:G17)</f>
        <v>0.0347999999999999</v>
      </c>
      <c r="J17" s="1" t="n">
        <f aca="false">D17-MAX(E17:G17)</f>
        <v>-0.0551999999999999</v>
      </c>
      <c r="K17" s="0" t="n">
        <f aca="false">IF(OR(A17="Nai",B17="Nai",C17="Nai",A17="CMCTMg",B17="CMCTMg",C17="CMCTMg"),1,0)</f>
        <v>0</v>
      </c>
    </row>
    <row r="18" customFormat="false" ht="13.8" hidden="false" customHeight="false" outlineLevel="0" collapsed="false">
      <c r="A18" s="0" t="s">
        <v>11</v>
      </c>
      <c r="B18" s="0" t="s">
        <v>13</v>
      </c>
      <c r="C18" s="0" t="s">
        <v>16</v>
      </c>
      <c r="D18" s="0" t="n">
        <v>0.8188</v>
      </c>
      <c r="E18" s="0" t="n">
        <f aca="false">VLOOKUP(A18,Mono!$A$1:$B$16,2,0)</f>
        <v>0.85</v>
      </c>
      <c r="F18" s="0" t="n">
        <f aca="false">VLOOKUP(B18,Mono!$A$1:$B$16,2,0)</f>
        <v>0.63</v>
      </c>
      <c r="G18" s="0" t="n">
        <f aca="false">VLOOKUP(C18,Mono!$A$1:$B$16,2,0)</f>
        <v>0.74</v>
      </c>
      <c r="H18" s="1" t="n">
        <f aca="false">D18-MIN(E18:G18)</f>
        <v>0.1888</v>
      </c>
      <c r="I18" s="1" t="n">
        <f aca="false">D18-AVERAGE(E18:G18)</f>
        <v>0.0788</v>
      </c>
      <c r="J18" s="1" t="n">
        <f aca="false">D18-MAX(E18:G18)</f>
        <v>-0.0311999999999999</v>
      </c>
      <c r="K18" s="0" t="n">
        <f aca="false">IF(OR(A18="Nai",B18="Nai",C18="Nai",A18="CMCTMg",B18="CMCTMg",C18="CMCTMg"),1,0)</f>
        <v>0</v>
      </c>
    </row>
    <row r="19" customFormat="false" ht="13.8" hidden="false" customHeight="false" outlineLevel="0" collapsed="false">
      <c r="A19" s="0" t="s">
        <v>11</v>
      </c>
      <c r="B19" s="0" t="s">
        <v>13</v>
      </c>
      <c r="C19" s="0" t="s">
        <v>17</v>
      </c>
      <c r="D19" s="0" t="n">
        <v>0.7853</v>
      </c>
      <c r="E19" s="0" t="n">
        <f aca="false">VLOOKUP(A19,Mono!$A$1:$B$16,2,0)</f>
        <v>0.85</v>
      </c>
      <c r="F19" s="0" t="n">
        <f aca="false">VLOOKUP(B19,Mono!$A$1:$B$16,2,0)</f>
        <v>0.63</v>
      </c>
      <c r="G19" s="0" t="n">
        <f aca="false">VLOOKUP(C19,Mono!$A$1:$B$16,2,0)</f>
        <v>0.73</v>
      </c>
      <c r="H19" s="1" t="n">
        <f aca="false">D19-MIN(E19:G19)</f>
        <v>0.1553</v>
      </c>
      <c r="I19" s="1" t="n">
        <f aca="false">D19-AVERAGE(E19:G19)</f>
        <v>0.0486333333333333</v>
      </c>
      <c r="J19" s="1" t="n">
        <f aca="false">D19-MAX(E19:G19)</f>
        <v>-0.0647</v>
      </c>
      <c r="K19" s="0" t="n">
        <f aca="false">IF(OR(A19="Nai",B19="Nai",C19="Nai",A19="CMCTMg",B19="CMCTMg",C19="CMCTMg"),1,0)</f>
        <v>0</v>
      </c>
    </row>
    <row r="20" customFormat="false" ht="13.8" hidden="false" customHeight="false" outlineLevel="0" collapsed="false">
      <c r="A20" s="0" t="s">
        <v>11</v>
      </c>
      <c r="B20" s="0" t="s">
        <v>13</v>
      </c>
      <c r="C20" s="0" t="s">
        <v>18</v>
      </c>
      <c r="D20" s="0" t="n">
        <v>0.7404</v>
      </c>
      <c r="E20" s="0" t="n">
        <f aca="false">VLOOKUP(A20,Mono!$A$1:$B$16,2,0)</f>
        <v>0.85</v>
      </c>
      <c r="F20" s="0" t="n">
        <f aca="false">VLOOKUP(B20,Mono!$A$1:$B$16,2,0)</f>
        <v>0.63</v>
      </c>
      <c r="G20" s="0" t="n">
        <f aca="false">VLOOKUP(C20,Mono!$A$1:$B$16,2,0)</f>
        <v>0.73</v>
      </c>
      <c r="H20" s="1" t="n">
        <f aca="false">D20-MIN(E20:G20)</f>
        <v>0.1104</v>
      </c>
      <c r="I20" s="1" t="n">
        <f aca="false">D20-AVERAGE(E20:G20)</f>
        <v>0.00373333333333337</v>
      </c>
      <c r="J20" s="1" t="n">
        <f aca="false">D20-MAX(E20:G20)</f>
        <v>-0.1096</v>
      </c>
      <c r="K20" s="0" t="n">
        <f aca="false">IF(OR(A20="Nai",B20="Nai",C20="Nai",A20="CMCTMg",B20="CMCTMg",C20="CMCTMg"),1,0)</f>
        <v>0</v>
      </c>
    </row>
    <row r="21" customFormat="false" ht="13.8" hidden="false" customHeight="false" outlineLevel="0" collapsed="false">
      <c r="A21" s="0" t="s">
        <v>11</v>
      </c>
      <c r="B21" s="0" t="s">
        <v>13</v>
      </c>
      <c r="C21" s="0" t="s">
        <v>19</v>
      </c>
      <c r="D21" s="0" t="n">
        <v>0.6748</v>
      </c>
      <c r="E21" s="0" t="n">
        <f aca="false">VLOOKUP(A21,Mono!$A$1:$B$16,2,0)</f>
        <v>0.85</v>
      </c>
      <c r="F21" s="0" t="n">
        <f aca="false">VLOOKUP(B21,Mono!$A$1:$B$16,2,0)</f>
        <v>0.63</v>
      </c>
      <c r="G21" s="0" t="n">
        <f aca="false">VLOOKUP(C21,Mono!$A$1:$B$16,2,0)</f>
        <v>0.7</v>
      </c>
      <c r="H21" s="1" t="n">
        <f aca="false">D21-MIN(E21:G21)</f>
        <v>0.0448000000000001</v>
      </c>
      <c r="I21" s="1" t="n">
        <f aca="false">D21-AVERAGE(E21:G21)</f>
        <v>-0.0518666666666666</v>
      </c>
      <c r="J21" s="1" t="n">
        <f aca="false">D21-MAX(E21:G21)</f>
        <v>-0.1752</v>
      </c>
      <c r="K21" s="0" t="n">
        <f aca="false">IF(OR(A21="Nai",B21="Nai",C21="Nai",A21="CMCTMg",B21="CMCTMg",C21="CMCTMg"),1,0)</f>
        <v>0</v>
      </c>
    </row>
    <row r="22" customFormat="false" ht="13.8" hidden="false" customHeight="false" outlineLevel="0" collapsed="false">
      <c r="A22" s="0" t="s">
        <v>11</v>
      </c>
      <c r="B22" s="0" t="s">
        <v>13</v>
      </c>
      <c r="C22" s="0" t="s">
        <v>20</v>
      </c>
      <c r="D22" s="0" t="n">
        <v>0.7531</v>
      </c>
      <c r="E22" s="0" t="n">
        <f aca="false">VLOOKUP(A22,Mono!$A$1:$B$16,2,0)</f>
        <v>0.85</v>
      </c>
      <c r="F22" s="0" t="n">
        <f aca="false">VLOOKUP(B22,Mono!$A$1:$B$16,2,0)</f>
        <v>0.63</v>
      </c>
      <c r="G22" s="0" t="n">
        <f aca="false">VLOOKUP(C22,Mono!$A$1:$B$16,2,0)</f>
        <v>0.71</v>
      </c>
      <c r="H22" s="1" t="n">
        <f aca="false">D22-MIN(E22:G22)</f>
        <v>0.1231</v>
      </c>
      <c r="I22" s="1" t="n">
        <f aca="false">D22-AVERAGE(E22:G22)</f>
        <v>0.0231</v>
      </c>
      <c r="J22" s="1" t="n">
        <f aca="false">D22-MAX(E22:G22)</f>
        <v>-0.0969</v>
      </c>
      <c r="K22" s="0" t="n">
        <f aca="false">IF(OR(A22="Nai",B22="Nai",C22="Nai",A22="CMCTMg",B22="CMCTMg",C22="CMCTMg"),1,0)</f>
        <v>0</v>
      </c>
    </row>
    <row r="23" customFormat="false" ht="13.8" hidden="false" customHeight="false" outlineLevel="0" collapsed="false">
      <c r="A23" s="0" t="s">
        <v>11</v>
      </c>
      <c r="B23" s="0" t="s">
        <v>13</v>
      </c>
      <c r="C23" s="0" t="s">
        <v>21</v>
      </c>
      <c r="D23" s="0" t="n">
        <v>0.7853</v>
      </c>
      <c r="E23" s="0" t="n">
        <f aca="false">VLOOKUP(A23,Mono!$A$1:$B$16,2,0)</f>
        <v>0.85</v>
      </c>
      <c r="F23" s="0" t="n">
        <f aca="false">VLOOKUP(B23,Mono!$A$1:$B$16,2,0)</f>
        <v>0.63</v>
      </c>
      <c r="G23" s="0" t="n">
        <f aca="false">VLOOKUP(C23,Mono!$A$1:$B$16,2,0)</f>
        <v>0.6</v>
      </c>
      <c r="H23" s="1" t="n">
        <f aca="false">D23-MIN(E23:G23)</f>
        <v>0.1853</v>
      </c>
      <c r="I23" s="1" t="n">
        <f aca="false">D23-AVERAGE(E23:G23)</f>
        <v>0.0919666666666666</v>
      </c>
      <c r="J23" s="1" t="n">
        <f aca="false">D23-MAX(E23:G23)</f>
        <v>-0.0647</v>
      </c>
      <c r="K23" s="0" t="n">
        <f aca="false">IF(OR(A23="Nai",B23="Nai",C23="Nai",A23="CMCTMg",B23="CMCTMg",C23="CMCTMg"),1,0)</f>
        <v>0</v>
      </c>
    </row>
    <row r="24" customFormat="false" ht="13.8" hidden="false" customHeight="false" outlineLevel="0" collapsed="false">
      <c r="A24" s="0" t="s">
        <v>11</v>
      </c>
      <c r="B24" s="0" t="s">
        <v>13</v>
      </c>
      <c r="C24" s="0" t="s">
        <v>22</v>
      </c>
      <c r="D24" s="0" t="n">
        <v>0.7853</v>
      </c>
      <c r="E24" s="0" t="n">
        <f aca="false">VLOOKUP(A24,Mono!$A$1:$B$16,2,0)</f>
        <v>0.85</v>
      </c>
      <c r="F24" s="0" t="n">
        <f aca="false">VLOOKUP(B24,Mono!$A$1:$B$16,2,0)</f>
        <v>0.63</v>
      </c>
      <c r="G24" s="0" t="n">
        <f aca="false">VLOOKUP(C24,Mono!$A$1:$B$16,2,0)</f>
        <v>0.64</v>
      </c>
      <c r="H24" s="1" t="n">
        <f aca="false">D24-MIN(E24:G24)</f>
        <v>0.1553</v>
      </c>
      <c r="I24" s="1" t="n">
        <f aca="false">D24-AVERAGE(E24:G24)</f>
        <v>0.0786333333333333</v>
      </c>
      <c r="J24" s="1" t="n">
        <f aca="false">D24-MAX(E24:G24)</f>
        <v>-0.0647</v>
      </c>
      <c r="K24" s="0" t="n">
        <f aca="false">IF(OR(A24="Nai",B24="Nai",C24="Nai",A24="CMCTMg",B24="CMCTMg",C24="CMCTMg"),1,0)</f>
        <v>0</v>
      </c>
    </row>
    <row r="25" customFormat="false" ht="13.8" hidden="false" customHeight="false" outlineLevel="0" collapsed="false">
      <c r="A25" s="0" t="s">
        <v>11</v>
      </c>
      <c r="B25" s="0" t="s">
        <v>13</v>
      </c>
      <c r="C25" s="0" t="s">
        <v>23</v>
      </c>
      <c r="D25" s="0" t="n">
        <v>0.8527</v>
      </c>
      <c r="E25" s="0" t="n">
        <f aca="false">VLOOKUP(A25,Mono!$A$1:$B$16,2,0)</f>
        <v>0.85</v>
      </c>
      <c r="F25" s="0" t="n">
        <f aca="false">VLOOKUP(B25,Mono!$A$1:$B$16,2,0)</f>
        <v>0.63</v>
      </c>
      <c r="G25" s="0" t="n">
        <f aca="false">VLOOKUP(C25,Mono!$A$1:$B$16,2,0)</f>
        <v>0.7</v>
      </c>
      <c r="H25" s="1" t="n">
        <f aca="false">D25-MIN(E25:G25)</f>
        <v>0.2227</v>
      </c>
      <c r="I25" s="1" t="n">
        <f aca="false">D25-AVERAGE(E25:G25)</f>
        <v>0.126033333333333</v>
      </c>
      <c r="J25" s="1" t="n">
        <f aca="false">D25-MAX(E25:G25)</f>
        <v>0.00270000000000004</v>
      </c>
      <c r="K25" s="0" t="n">
        <f aca="false">IF(OR(A25="Nai",B25="Nai",C25="Nai",A25="CMCTMg",B25="CMCTMg",C25="CMCTMg"),1,0)</f>
        <v>1</v>
      </c>
    </row>
    <row r="26" customFormat="false" ht="13.8" hidden="false" customHeight="false" outlineLevel="0" collapsed="false">
      <c r="A26" s="0" t="s">
        <v>11</v>
      </c>
      <c r="B26" s="0" t="s">
        <v>13</v>
      </c>
      <c r="C26" s="0" t="s">
        <v>24</v>
      </c>
      <c r="D26" s="0" t="n">
        <v>0.6034</v>
      </c>
      <c r="E26" s="0" t="n">
        <f aca="false">VLOOKUP(A26,Mono!$A$1:$B$16,2,0)</f>
        <v>0.85</v>
      </c>
      <c r="F26" s="0" t="n">
        <f aca="false">VLOOKUP(B26,Mono!$A$1:$B$16,2,0)</f>
        <v>0.63</v>
      </c>
      <c r="G26" s="0" t="n">
        <f aca="false">VLOOKUP(C26,Mono!$A$1:$B$16,2,0)</f>
        <v>0.6</v>
      </c>
      <c r="H26" s="1" t="n">
        <f aca="false">D26-MIN(E26:G26)</f>
        <v>0.00339999999999996</v>
      </c>
      <c r="I26" s="1" t="n">
        <f aca="false">D26-AVERAGE(E26:G26)</f>
        <v>-0.0899333333333333</v>
      </c>
      <c r="J26" s="1" t="n">
        <f aca="false">D26-MAX(E26:G26)</f>
        <v>-0.2466</v>
      </c>
      <c r="K26" s="0" t="n">
        <f aca="false">IF(OR(A26="Nai",B26="Nai",C26="Nai",A26="CMCTMg",B26="CMCTMg",C26="CMCTMg"),1,0)</f>
        <v>0</v>
      </c>
    </row>
    <row r="27" customFormat="false" ht="13.8" hidden="false" customHeight="false" outlineLevel="0" collapsed="false">
      <c r="A27" s="0" t="s">
        <v>11</v>
      </c>
      <c r="B27" s="0" t="s">
        <v>13</v>
      </c>
      <c r="C27" s="0" t="s">
        <v>25</v>
      </c>
      <c r="D27" s="0" t="n">
        <v>0.5986</v>
      </c>
      <c r="E27" s="0" t="n">
        <f aca="false">VLOOKUP(A27,Mono!$A$1:$B$16,2,0)</f>
        <v>0.85</v>
      </c>
      <c r="F27" s="0" t="n">
        <f aca="false">VLOOKUP(B27,Mono!$A$1:$B$16,2,0)</f>
        <v>0.63</v>
      </c>
      <c r="G27" s="0" t="n">
        <f aca="false">VLOOKUP(C27,Mono!$A$1:$B$16,2,0)</f>
        <v>0.6</v>
      </c>
      <c r="H27" s="1" t="n">
        <f aca="false">D27-MIN(E27:G27)</f>
        <v>-0.00140000000000007</v>
      </c>
      <c r="I27" s="1" t="n">
        <f aca="false">D27-AVERAGE(E27:G27)</f>
        <v>-0.0947333333333333</v>
      </c>
      <c r="J27" s="1" t="n">
        <f aca="false">D27-MAX(E27:G27)</f>
        <v>-0.2514</v>
      </c>
      <c r="K27" s="0" t="n">
        <f aca="false">IF(OR(A27="Nai",B27="Nai",C27="Nai",A27="CMCTMg",B27="CMCTMg",C27="CMCTMg"),1,0)</f>
        <v>1</v>
      </c>
    </row>
    <row r="28" customFormat="false" ht="13.8" hidden="false" customHeight="false" outlineLevel="0" collapsed="false">
      <c r="A28" s="0" t="s">
        <v>11</v>
      </c>
      <c r="B28" s="0" t="s">
        <v>13</v>
      </c>
      <c r="C28" s="0" t="s">
        <v>26</v>
      </c>
      <c r="D28" s="0" t="n">
        <v>0.7969</v>
      </c>
      <c r="E28" s="0" t="n">
        <f aca="false">VLOOKUP(A28,Mono!$A$1:$B$16,2,0)</f>
        <v>0.85</v>
      </c>
      <c r="F28" s="0" t="n">
        <f aca="false">VLOOKUP(B28,Mono!$A$1:$B$16,2,0)</f>
        <v>0.63</v>
      </c>
      <c r="G28" s="0" t="n">
        <f aca="false">VLOOKUP(C28,Mono!$A$1:$B$16,2,0)</f>
        <v>0.61</v>
      </c>
      <c r="H28" s="1" t="n">
        <f aca="false">D28-MIN(E28:G28)</f>
        <v>0.1869</v>
      </c>
      <c r="I28" s="1" t="n">
        <f aca="false">D28-AVERAGE(E28:G28)</f>
        <v>0.100233333333333</v>
      </c>
      <c r="J28" s="1" t="n">
        <f aca="false">D28-MAX(E28:G28)</f>
        <v>-0.0530999999999999</v>
      </c>
      <c r="K28" s="0" t="n">
        <f aca="false">IF(OR(A28="Nai",B28="Nai",C28="Nai",A28="CMCTMg",B28="CMCTMg",C28="CMCTMg"),1,0)</f>
        <v>0</v>
      </c>
    </row>
    <row r="29" customFormat="false" ht="13.8" hidden="false" customHeight="false" outlineLevel="0" collapsed="false">
      <c r="A29" s="0" t="s">
        <v>11</v>
      </c>
      <c r="B29" s="0" t="s">
        <v>14</v>
      </c>
      <c r="C29" s="0" t="s">
        <v>15</v>
      </c>
      <c r="D29" s="0" t="n">
        <v>0.8015</v>
      </c>
      <c r="E29" s="0" t="n">
        <f aca="false">VLOOKUP(A29,Mono!$A$1:$B$16,2,0)</f>
        <v>0.85</v>
      </c>
      <c r="F29" s="0" t="n">
        <f aca="false">VLOOKUP(B29,Mono!$A$1:$B$16,2,0)</f>
        <v>0.81</v>
      </c>
      <c r="G29" s="0" t="n">
        <f aca="false">VLOOKUP(C29,Mono!$A$1:$B$16,2,0)</f>
        <v>0.8</v>
      </c>
      <c r="H29" s="1" t="n">
        <f aca="false">D29-MIN(E29:G29)</f>
        <v>0.00149999999999995</v>
      </c>
      <c r="I29" s="1" t="n">
        <f aca="false">D29-AVERAGE(E29:G29)</f>
        <v>-0.0185</v>
      </c>
      <c r="J29" s="1" t="n">
        <f aca="false">D29-MAX(E29:G29)</f>
        <v>-0.0485</v>
      </c>
      <c r="K29" s="0" t="n">
        <f aca="false">IF(OR(A29="Nai",B29="Nai",C29="Nai",A29="CMCTMg",B29="CMCTMg",C29="CMCTMg"),1,0)</f>
        <v>0</v>
      </c>
    </row>
    <row r="30" customFormat="false" ht="13.8" hidden="false" customHeight="false" outlineLevel="0" collapsed="false">
      <c r="A30" s="0" t="s">
        <v>11</v>
      </c>
      <c r="B30" s="0" t="s">
        <v>14</v>
      </c>
      <c r="C30" s="0" t="s">
        <v>16</v>
      </c>
      <c r="D30" s="0" t="n">
        <v>0.8188</v>
      </c>
      <c r="E30" s="0" t="n">
        <f aca="false">VLOOKUP(A30,Mono!$A$1:$B$16,2,0)</f>
        <v>0.85</v>
      </c>
      <c r="F30" s="0" t="n">
        <f aca="false">VLOOKUP(B30,Mono!$A$1:$B$16,2,0)</f>
        <v>0.81</v>
      </c>
      <c r="G30" s="0" t="n">
        <f aca="false">VLOOKUP(C30,Mono!$A$1:$B$16,2,0)</f>
        <v>0.74</v>
      </c>
      <c r="H30" s="1" t="n">
        <f aca="false">D30-MIN(E30:G30)</f>
        <v>0.0788000000000001</v>
      </c>
      <c r="I30" s="1" t="n">
        <f aca="false">D30-AVERAGE(E30:G30)</f>
        <v>0.0188000000000002</v>
      </c>
      <c r="J30" s="1" t="n">
        <f aca="false">D30-MAX(E30:G30)</f>
        <v>-0.0311999999999999</v>
      </c>
      <c r="K30" s="0" t="n">
        <f aca="false">IF(OR(A30="Nai",B30="Nai",C30="Nai",A30="CMCTMg",B30="CMCTMg",C30="CMCTMg"),1,0)</f>
        <v>0</v>
      </c>
    </row>
    <row r="31" customFormat="false" ht="13.8" hidden="false" customHeight="false" outlineLevel="0" collapsed="false">
      <c r="A31" s="0" t="s">
        <v>11</v>
      </c>
      <c r="B31" s="0" t="s">
        <v>14</v>
      </c>
      <c r="C31" s="0" t="s">
        <v>17</v>
      </c>
      <c r="D31" s="0" t="n">
        <v>0.7853</v>
      </c>
      <c r="E31" s="0" t="n">
        <f aca="false">VLOOKUP(A31,Mono!$A$1:$B$16,2,0)</f>
        <v>0.85</v>
      </c>
      <c r="F31" s="0" t="n">
        <f aca="false">VLOOKUP(B31,Mono!$A$1:$B$16,2,0)</f>
        <v>0.81</v>
      </c>
      <c r="G31" s="0" t="n">
        <f aca="false">VLOOKUP(C31,Mono!$A$1:$B$16,2,0)</f>
        <v>0.73</v>
      </c>
      <c r="H31" s="1" t="n">
        <f aca="false">D31-MIN(E31:G31)</f>
        <v>0.0553</v>
      </c>
      <c r="I31" s="1" t="n">
        <f aca="false">D31-AVERAGE(E31:G31)</f>
        <v>-0.0113666666666667</v>
      </c>
      <c r="J31" s="1" t="n">
        <f aca="false">D31-MAX(E31:G31)</f>
        <v>-0.0647</v>
      </c>
      <c r="K31" s="0" t="n">
        <f aca="false">IF(OR(A31="Nai",B31="Nai",C31="Nai",A31="CMCTMg",B31="CMCTMg",C31="CMCTMg"),1,0)</f>
        <v>0</v>
      </c>
    </row>
    <row r="32" customFormat="false" ht="13.8" hidden="false" customHeight="false" outlineLevel="0" collapsed="false">
      <c r="A32" s="0" t="s">
        <v>11</v>
      </c>
      <c r="B32" s="0" t="s">
        <v>14</v>
      </c>
      <c r="C32" s="0" t="s">
        <v>18</v>
      </c>
      <c r="D32" s="0" t="n">
        <v>0.7853</v>
      </c>
      <c r="E32" s="0" t="n">
        <f aca="false">VLOOKUP(A32,Mono!$A$1:$B$16,2,0)</f>
        <v>0.85</v>
      </c>
      <c r="F32" s="0" t="n">
        <f aca="false">VLOOKUP(B32,Mono!$A$1:$B$16,2,0)</f>
        <v>0.81</v>
      </c>
      <c r="G32" s="0" t="n">
        <f aca="false">VLOOKUP(C32,Mono!$A$1:$B$16,2,0)</f>
        <v>0.73</v>
      </c>
      <c r="H32" s="1" t="n">
        <f aca="false">D32-MIN(E32:G32)</f>
        <v>0.0553</v>
      </c>
      <c r="I32" s="1" t="n">
        <f aca="false">D32-AVERAGE(E32:G32)</f>
        <v>-0.0113666666666667</v>
      </c>
      <c r="J32" s="1" t="n">
        <f aca="false">D32-MAX(E32:G32)</f>
        <v>-0.0647</v>
      </c>
      <c r="K32" s="0" t="n">
        <f aca="false">IF(OR(A32="Nai",B32="Nai",C32="Nai",A32="CMCTMg",B32="CMCTMg",C32="CMCTMg"),1,0)</f>
        <v>0</v>
      </c>
    </row>
    <row r="33" customFormat="false" ht="13.8" hidden="false" customHeight="false" outlineLevel="0" collapsed="false">
      <c r="A33" s="0" t="s">
        <v>11</v>
      </c>
      <c r="B33" s="0" t="s">
        <v>14</v>
      </c>
      <c r="C33" s="0" t="s">
        <v>19</v>
      </c>
      <c r="D33" s="0" t="n">
        <v>0.8228</v>
      </c>
      <c r="E33" s="0" t="n">
        <f aca="false">VLOOKUP(A33,Mono!$A$1:$B$16,2,0)</f>
        <v>0.85</v>
      </c>
      <c r="F33" s="0" t="n">
        <f aca="false">VLOOKUP(B33,Mono!$A$1:$B$16,2,0)</f>
        <v>0.81</v>
      </c>
      <c r="G33" s="0" t="n">
        <f aca="false">VLOOKUP(C33,Mono!$A$1:$B$16,2,0)</f>
        <v>0.7</v>
      </c>
      <c r="H33" s="1" t="n">
        <f aca="false">D33-MIN(E33:G33)</f>
        <v>0.1228</v>
      </c>
      <c r="I33" s="1" t="n">
        <f aca="false">D33-AVERAGE(E33:G33)</f>
        <v>0.0361333333333333</v>
      </c>
      <c r="J33" s="1" t="n">
        <f aca="false">D33-MAX(E33:G33)</f>
        <v>-0.0271999999999999</v>
      </c>
      <c r="K33" s="0" t="n">
        <f aca="false">IF(OR(A33="Nai",B33="Nai",C33="Nai",A33="CMCTMg",B33="CMCTMg",C33="CMCTMg"),1,0)</f>
        <v>0</v>
      </c>
    </row>
    <row r="34" customFormat="false" ht="13.8" hidden="false" customHeight="false" outlineLevel="0" collapsed="false">
      <c r="A34" s="0" t="s">
        <v>11</v>
      </c>
      <c r="B34" s="0" t="s">
        <v>14</v>
      </c>
      <c r="C34" s="0" t="s">
        <v>20</v>
      </c>
      <c r="D34" s="0" t="n">
        <v>0.8155</v>
      </c>
      <c r="E34" s="0" t="n">
        <f aca="false">VLOOKUP(A34,Mono!$A$1:$B$16,2,0)</f>
        <v>0.85</v>
      </c>
      <c r="F34" s="0" t="n">
        <f aca="false">VLOOKUP(B34,Mono!$A$1:$B$16,2,0)</f>
        <v>0.81</v>
      </c>
      <c r="G34" s="0" t="n">
        <f aca="false">VLOOKUP(C34,Mono!$A$1:$B$16,2,0)</f>
        <v>0.71</v>
      </c>
      <c r="H34" s="1" t="n">
        <f aca="false">D34-MIN(E34:G34)</f>
        <v>0.1055</v>
      </c>
      <c r="I34" s="1" t="n">
        <f aca="false">D34-AVERAGE(E34:G34)</f>
        <v>0.0255</v>
      </c>
      <c r="J34" s="1" t="n">
        <f aca="false">D34-MAX(E34:G34)</f>
        <v>-0.0345</v>
      </c>
      <c r="K34" s="0" t="n">
        <f aca="false">IF(OR(A34="Nai",B34="Nai",C34="Nai",A34="CMCTMg",B34="CMCTMg",C34="CMCTMg"),1,0)</f>
        <v>0</v>
      </c>
    </row>
    <row r="35" customFormat="false" ht="13.8" hidden="false" customHeight="false" outlineLevel="0" collapsed="false">
      <c r="A35" s="0" t="s">
        <v>11</v>
      </c>
      <c r="B35" s="0" t="s">
        <v>14</v>
      </c>
      <c r="C35" s="0" t="s">
        <v>21</v>
      </c>
      <c r="D35" s="0" t="n">
        <v>0.838</v>
      </c>
      <c r="E35" s="0" t="n">
        <f aca="false">VLOOKUP(A35,Mono!$A$1:$B$16,2,0)</f>
        <v>0.85</v>
      </c>
      <c r="F35" s="0" t="n">
        <f aca="false">VLOOKUP(B35,Mono!$A$1:$B$16,2,0)</f>
        <v>0.81</v>
      </c>
      <c r="G35" s="0" t="n">
        <f aca="false">VLOOKUP(C35,Mono!$A$1:$B$16,2,0)</f>
        <v>0.6</v>
      </c>
      <c r="H35" s="1" t="n">
        <f aca="false">D35-MIN(E35:G35)</f>
        <v>0.238</v>
      </c>
      <c r="I35" s="1" t="n">
        <f aca="false">D35-AVERAGE(E35:G35)</f>
        <v>0.0846666666666666</v>
      </c>
      <c r="J35" s="1" t="n">
        <f aca="false">D35-MAX(E35:G35)</f>
        <v>-0.012</v>
      </c>
      <c r="K35" s="0" t="n">
        <f aca="false">IF(OR(A35="Nai",B35="Nai",C35="Nai",A35="CMCTMg",B35="CMCTMg",C35="CMCTMg"),1,0)</f>
        <v>0</v>
      </c>
    </row>
    <row r="36" customFormat="false" ht="13.8" hidden="false" customHeight="false" outlineLevel="0" collapsed="false">
      <c r="A36" s="0" t="s">
        <v>11</v>
      </c>
      <c r="B36" s="0" t="s">
        <v>14</v>
      </c>
      <c r="C36" s="0" t="s">
        <v>22</v>
      </c>
      <c r="D36" s="0" t="n">
        <v>0.838</v>
      </c>
      <c r="E36" s="0" t="n">
        <f aca="false">VLOOKUP(A36,Mono!$A$1:$B$16,2,0)</f>
        <v>0.85</v>
      </c>
      <c r="F36" s="0" t="n">
        <f aca="false">VLOOKUP(B36,Mono!$A$1:$B$16,2,0)</f>
        <v>0.81</v>
      </c>
      <c r="G36" s="0" t="n">
        <f aca="false">VLOOKUP(C36,Mono!$A$1:$B$16,2,0)</f>
        <v>0.64</v>
      </c>
      <c r="H36" s="1" t="n">
        <f aca="false">D36-MIN(E36:G36)</f>
        <v>0.198</v>
      </c>
      <c r="I36" s="1" t="n">
        <f aca="false">D36-AVERAGE(E36:G36)</f>
        <v>0.0713333333333333</v>
      </c>
      <c r="J36" s="1" t="n">
        <f aca="false">D36-MAX(E36:G36)</f>
        <v>-0.012</v>
      </c>
      <c r="K36" s="0" t="n">
        <f aca="false">IF(OR(A36="Nai",B36="Nai",C36="Nai",A36="CMCTMg",B36="CMCTMg",C36="CMCTMg"),1,0)</f>
        <v>0</v>
      </c>
    </row>
    <row r="37" customFormat="false" ht="13.8" hidden="false" customHeight="false" outlineLevel="0" collapsed="false">
      <c r="A37" s="0" t="s">
        <v>11</v>
      </c>
      <c r="B37" s="0" t="s">
        <v>14</v>
      </c>
      <c r="C37" s="0" t="s">
        <v>23</v>
      </c>
      <c r="D37" s="0" t="n">
        <v>0.8228</v>
      </c>
      <c r="E37" s="0" t="n">
        <f aca="false">VLOOKUP(A37,Mono!$A$1:$B$16,2,0)</f>
        <v>0.85</v>
      </c>
      <c r="F37" s="0" t="n">
        <f aca="false">VLOOKUP(B37,Mono!$A$1:$B$16,2,0)</f>
        <v>0.81</v>
      </c>
      <c r="G37" s="0" t="n">
        <f aca="false">VLOOKUP(C37,Mono!$A$1:$B$16,2,0)</f>
        <v>0.7</v>
      </c>
      <c r="H37" s="1" t="n">
        <f aca="false">D37-MIN(E37:G37)</f>
        <v>0.1228</v>
      </c>
      <c r="I37" s="1" t="n">
        <f aca="false">D37-AVERAGE(E37:G37)</f>
        <v>0.0361333333333333</v>
      </c>
      <c r="J37" s="1" t="n">
        <f aca="false">D37-MAX(E37:G37)</f>
        <v>-0.0271999999999999</v>
      </c>
      <c r="K37" s="0" t="n">
        <f aca="false">IF(OR(A37="Nai",B37="Nai",C37="Nai",A37="CMCTMg",B37="CMCTMg",C37="CMCTMg"),1,0)</f>
        <v>1</v>
      </c>
    </row>
    <row r="38" customFormat="false" ht="13.8" hidden="false" customHeight="false" outlineLevel="0" collapsed="false">
      <c r="A38" s="0" t="s">
        <v>11</v>
      </c>
      <c r="B38" s="0" t="s">
        <v>14</v>
      </c>
      <c r="C38" s="0" t="s">
        <v>24</v>
      </c>
      <c r="D38" s="0" t="n">
        <v>0.8084</v>
      </c>
      <c r="E38" s="0" t="n">
        <f aca="false">VLOOKUP(A38,Mono!$A$1:$B$16,2,0)</f>
        <v>0.85</v>
      </c>
      <c r="F38" s="0" t="n">
        <f aca="false">VLOOKUP(B38,Mono!$A$1:$B$16,2,0)</f>
        <v>0.81</v>
      </c>
      <c r="G38" s="0" t="n">
        <f aca="false">VLOOKUP(C38,Mono!$A$1:$B$16,2,0)</f>
        <v>0.6</v>
      </c>
      <c r="H38" s="1" t="n">
        <f aca="false">D38-MIN(E38:G38)</f>
        <v>0.2084</v>
      </c>
      <c r="I38" s="1" t="n">
        <f aca="false">D38-AVERAGE(E38:G38)</f>
        <v>0.0550666666666666</v>
      </c>
      <c r="J38" s="1" t="n">
        <f aca="false">D38-MAX(E38:G38)</f>
        <v>-0.0416</v>
      </c>
      <c r="K38" s="0" t="n">
        <f aca="false">IF(OR(A38="Nai",B38="Nai",C38="Nai",A38="CMCTMg",B38="CMCTMg",C38="CMCTMg"),1,0)</f>
        <v>0</v>
      </c>
    </row>
    <row r="39" customFormat="false" ht="13.8" hidden="false" customHeight="false" outlineLevel="0" collapsed="false">
      <c r="A39" s="0" t="s">
        <v>11</v>
      </c>
      <c r="B39" s="0" t="s">
        <v>14</v>
      </c>
      <c r="C39" s="0" t="s">
        <v>25</v>
      </c>
      <c r="D39" s="0" t="n">
        <v>0.5986</v>
      </c>
      <c r="E39" s="0" t="n">
        <f aca="false">VLOOKUP(A39,Mono!$A$1:$B$16,2,0)</f>
        <v>0.85</v>
      </c>
      <c r="F39" s="0" t="n">
        <f aca="false">VLOOKUP(B39,Mono!$A$1:$B$16,2,0)</f>
        <v>0.81</v>
      </c>
      <c r="G39" s="0" t="n">
        <f aca="false">VLOOKUP(C39,Mono!$A$1:$B$16,2,0)</f>
        <v>0.6</v>
      </c>
      <c r="H39" s="1" t="n">
        <f aca="false">D39-MIN(E39:G39)</f>
        <v>-0.00140000000000007</v>
      </c>
      <c r="I39" s="1" t="n">
        <f aca="false">D39-AVERAGE(E39:G39)</f>
        <v>-0.154733333333333</v>
      </c>
      <c r="J39" s="1" t="n">
        <f aca="false">D39-MAX(E39:G39)</f>
        <v>-0.2514</v>
      </c>
      <c r="K39" s="0" t="n">
        <f aca="false">IF(OR(A39="Nai",B39="Nai",C39="Nai",A39="CMCTMg",B39="CMCTMg",C39="CMCTMg"),1,0)</f>
        <v>1</v>
      </c>
    </row>
    <row r="40" customFormat="false" ht="13.8" hidden="false" customHeight="false" outlineLevel="0" collapsed="false">
      <c r="A40" s="0" t="s">
        <v>11</v>
      </c>
      <c r="B40" s="0" t="s">
        <v>14</v>
      </c>
      <c r="C40" s="0" t="s">
        <v>26</v>
      </c>
      <c r="D40" s="0" t="n">
        <v>0.7969</v>
      </c>
      <c r="E40" s="0" t="n">
        <f aca="false">VLOOKUP(A40,Mono!$A$1:$B$16,2,0)</f>
        <v>0.85</v>
      </c>
      <c r="F40" s="0" t="n">
        <f aca="false">VLOOKUP(B40,Mono!$A$1:$B$16,2,0)</f>
        <v>0.81</v>
      </c>
      <c r="G40" s="0" t="n">
        <f aca="false">VLOOKUP(C40,Mono!$A$1:$B$16,2,0)</f>
        <v>0.61</v>
      </c>
      <c r="H40" s="1" t="n">
        <f aca="false">D40-MIN(E40:G40)</f>
        <v>0.1869</v>
      </c>
      <c r="I40" s="1" t="n">
        <f aca="false">D40-AVERAGE(E40:G40)</f>
        <v>0.0402333333333333</v>
      </c>
      <c r="J40" s="1" t="n">
        <f aca="false">D40-MAX(E40:G40)</f>
        <v>-0.0530999999999999</v>
      </c>
      <c r="K40" s="0" t="n">
        <f aca="false">IF(OR(A40="Nai",B40="Nai",C40="Nai",A40="CMCTMg",B40="CMCTMg",C40="CMCTMg"),1,0)</f>
        <v>0</v>
      </c>
    </row>
    <row r="41" customFormat="false" ht="13.8" hidden="false" customHeight="false" outlineLevel="0" collapsed="false">
      <c r="A41" s="0" t="s">
        <v>11</v>
      </c>
      <c r="B41" s="0" t="s">
        <v>15</v>
      </c>
      <c r="C41" s="0" t="s">
        <v>16</v>
      </c>
      <c r="D41" s="0" t="n">
        <v>0.8188</v>
      </c>
      <c r="E41" s="0" t="n">
        <f aca="false">VLOOKUP(A41,Mono!$A$1:$B$16,2,0)</f>
        <v>0.85</v>
      </c>
      <c r="F41" s="0" t="n">
        <f aca="false">VLOOKUP(B41,Mono!$A$1:$B$16,2,0)</f>
        <v>0.8</v>
      </c>
      <c r="G41" s="0" t="n">
        <f aca="false">VLOOKUP(C41,Mono!$A$1:$B$16,2,0)</f>
        <v>0.74</v>
      </c>
      <c r="H41" s="1" t="n">
        <f aca="false">D41-MIN(E41:G41)</f>
        <v>0.0788000000000001</v>
      </c>
      <c r="I41" s="1" t="n">
        <f aca="false">D41-AVERAGE(E41:G41)</f>
        <v>0.0221333333333333</v>
      </c>
      <c r="J41" s="1" t="n">
        <f aca="false">D41-MAX(E41:G41)</f>
        <v>-0.0311999999999999</v>
      </c>
      <c r="K41" s="0" t="n">
        <f aca="false">IF(OR(A41="Nai",B41="Nai",C41="Nai",A41="CMCTMg",B41="CMCTMg",C41="CMCTMg"),1,0)</f>
        <v>0</v>
      </c>
    </row>
    <row r="42" customFormat="false" ht="13.8" hidden="false" customHeight="false" outlineLevel="0" collapsed="false">
      <c r="A42" s="0" t="s">
        <v>11</v>
      </c>
      <c r="B42" s="0" t="s">
        <v>15</v>
      </c>
      <c r="C42" s="0" t="s">
        <v>17</v>
      </c>
      <c r="D42" s="0" t="n">
        <v>0.7948</v>
      </c>
      <c r="E42" s="0" t="n">
        <f aca="false">VLOOKUP(A42,Mono!$A$1:$B$16,2,0)</f>
        <v>0.85</v>
      </c>
      <c r="F42" s="0" t="n">
        <f aca="false">VLOOKUP(B42,Mono!$A$1:$B$16,2,0)</f>
        <v>0.8</v>
      </c>
      <c r="G42" s="0" t="n">
        <f aca="false">VLOOKUP(C42,Mono!$A$1:$B$16,2,0)</f>
        <v>0.73</v>
      </c>
      <c r="H42" s="1" t="n">
        <f aca="false">D42-MIN(E42:G42)</f>
        <v>0.0648000000000001</v>
      </c>
      <c r="I42" s="1" t="n">
        <f aca="false">D42-AVERAGE(E42:G42)</f>
        <v>0.00146666666666673</v>
      </c>
      <c r="J42" s="1" t="n">
        <f aca="false">D42-MAX(E42:G42)</f>
        <v>-0.0551999999999999</v>
      </c>
      <c r="K42" s="0" t="n">
        <f aca="false">IF(OR(A42="Nai",B42="Nai",C42="Nai",A42="CMCTMg",B42="CMCTMg",C42="CMCTMg"),1,0)</f>
        <v>0</v>
      </c>
    </row>
    <row r="43" customFormat="false" ht="13.8" hidden="false" customHeight="false" outlineLevel="0" collapsed="false">
      <c r="A43" s="0" t="s">
        <v>11</v>
      </c>
      <c r="B43" s="0" t="s">
        <v>15</v>
      </c>
      <c r="C43" s="0" t="s">
        <v>18</v>
      </c>
      <c r="D43" s="0" t="n">
        <v>0.7347</v>
      </c>
      <c r="E43" s="0" t="n">
        <f aca="false">VLOOKUP(A43,Mono!$A$1:$B$16,2,0)</f>
        <v>0.85</v>
      </c>
      <c r="F43" s="0" t="n">
        <f aca="false">VLOOKUP(B43,Mono!$A$1:$B$16,2,0)</f>
        <v>0.8</v>
      </c>
      <c r="G43" s="0" t="n">
        <f aca="false">VLOOKUP(C43,Mono!$A$1:$B$16,2,0)</f>
        <v>0.73</v>
      </c>
      <c r="H43" s="1" t="n">
        <f aca="false">D43-MIN(E43:G43)</f>
        <v>0.00470000000000004</v>
      </c>
      <c r="I43" s="1" t="n">
        <f aca="false">D43-AVERAGE(E43:G43)</f>
        <v>-0.0586333333333333</v>
      </c>
      <c r="J43" s="1" t="n">
        <f aca="false">D43-MAX(E43:G43)</f>
        <v>-0.1153</v>
      </c>
      <c r="K43" s="0" t="n">
        <f aca="false">IF(OR(A43="Nai",B43="Nai",C43="Nai",A43="CMCTMg",B43="CMCTMg",C43="CMCTMg"),1,0)</f>
        <v>0</v>
      </c>
    </row>
    <row r="44" customFormat="false" ht="13.8" hidden="false" customHeight="false" outlineLevel="0" collapsed="false">
      <c r="A44" s="0" t="s">
        <v>11</v>
      </c>
      <c r="B44" s="0" t="s">
        <v>15</v>
      </c>
      <c r="C44" s="0" t="s">
        <v>19</v>
      </c>
      <c r="D44" s="0" t="n">
        <v>0.8266</v>
      </c>
      <c r="E44" s="0" t="n">
        <f aca="false">VLOOKUP(A44,Mono!$A$1:$B$16,2,0)</f>
        <v>0.85</v>
      </c>
      <c r="F44" s="0" t="n">
        <f aca="false">VLOOKUP(B44,Mono!$A$1:$B$16,2,0)</f>
        <v>0.8</v>
      </c>
      <c r="G44" s="0" t="n">
        <f aca="false">VLOOKUP(C44,Mono!$A$1:$B$16,2,0)</f>
        <v>0.7</v>
      </c>
      <c r="H44" s="1" t="n">
        <f aca="false">D44-MIN(E44:G44)</f>
        <v>0.1266</v>
      </c>
      <c r="I44" s="1" t="n">
        <f aca="false">D44-AVERAGE(E44:G44)</f>
        <v>0.0432666666666667</v>
      </c>
      <c r="J44" s="1" t="n">
        <f aca="false">D44-MAX(E44:G44)</f>
        <v>-0.0234</v>
      </c>
      <c r="K44" s="0" t="n">
        <f aca="false">IF(OR(A44="Nai",B44="Nai",C44="Nai",A44="CMCTMg",B44="CMCTMg",C44="CMCTMg"),1,0)</f>
        <v>0</v>
      </c>
    </row>
    <row r="45" customFormat="false" ht="13.8" hidden="false" customHeight="false" outlineLevel="0" collapsed="false">
      <c r="A45" s="0" t="s">
        <v>11</v>
      </c>
      <c r="B45" s="0" t="s">
        <v>15</v>
      </c>
      <c r="C45" s="0" t="s">
        <v>20</v>
      </c>
      <c r="D45" s="0" t="n">
        <v>0.8303</v>
      </c>
      <c r="E45" s="0" t="n">
        <f aca="false">VLOOKUP(A45,Mono!$A$1:$B$16,2,0)</f>
        <v>0.85</v>
      </c>
      <c r="F45" s="0" t="n">
        <f aca="false">VLOOKUP(B45,Mono!$A$1:$B$16,2,0)</f>
        <v>0.8</v>
      </c>
      <c r="G45" s="0" t="n">
        <f aca="false">VLOOKUP(C45,Mono!$A$1:$B$16,2,0)</f>
        <v>0.71</v>
      </c>
      <c r="H45" s="1" t="n">
        <f aca="false">D45-MIN(E45:G45)</f>
        <v>0.1203</v>
      </c>
      <c r="I45" s="1" t="n">
        <f aca="false">D45-AVERAGE(E45:G45)</f>
        <v>0.0436333333333334</v>
      </c>
      <c r="J45" s="1" t="n">
        <f aca="false">D45-MAX(E45:G45)</f>
        <v>-0.0196999999999999</v>
      </c>
      <c r="K45" s="0" t="n">
        <f aca="false">IF(OR(A45="Nai",B45="Nai",C45="Nai",A45="CMCTMg",B45="CMCTMg",C45="CMCTMg"),1,0)</f>
        <v>0</v>
      </c>
    </row>
    <row r="46" customFormat="false" ht="13.8" hidden="false" customHeight="false" outlineLevel="0" collapsed="false">
      <c r="A46" s="0" t="s">
        <v>11</v>
      </c>
      <c r="B46" s="0" t="s">
        <v>15</v>
      </c>
      <c r="C46" s="0" t="s">
        <v>21</v>
      </c>
      <c r="D46" s="0" t="n">
        <v>0.6034</v>
      </c>
      <c r="E46" s="0" t="n">
        <f aca="false">VLOOKUP(A46,Mono!$A$1:$B$16,2,0)</f>
        <v>0.85</v>
      </c>
      <c r="F46" s="0" t="n">
        <f aca="false">VLOOKUP(B46,Mono!$A$1:$B$16,2,0)</f>
        <v>0.8</v>
      </c>
      <c r="G46" s="0" t="n">
        <f aca="false">VLOOKUP(C46,Mono!$A$1:$B$16,2,0)</f>
        <v>0.6</v>
      </c>
      <c r="H46" s="1" t="n">
        <f aca="false">D46-MIN(E46:G46)</f>
        <v>0.00339999999999996</v>
      </c>
      <c r="I46" s="1" t="n">
        <f aca="false">D46-AVERAGE(E46:G46)</f>
        <v>-0.1466</v>
      </c>
      <c r="J46" s="1" t="n">
        <f aca="false">D46-MAX(E46:G46)</f>
        <v>-0.2466</v>
      </c>
      <c r="K46" s="0" t="n">
        <f aca="false">IF(OR(A46="Nai",B46="Nai",C46="Nai",A46="CMCTMg",B46="CMCTMg",C46="CMCTMg"),1,0)</f>
        <v>0</v>
      </c>
    </row>
    <row r="47" customFormat="false" ht="13.8" hidden="false" customHeight="false" outlineLevel="0" collapsed="false">
      <c r="A47" s="0" t="s">
        <v>11</v>
      </c>
      <c r="B47" s="0" t="s">
        <v>15</v>
      </c>
      <c r="C47" s="0" t="s">
        <v>22</v>
      </c>
      <c r="D47" s="0" t="n">
        <v>0.6657</v>
      </c>
      <c r="E47" s="0" t="n">
        <f aca="false">VLOOKUP(A47,Mono!$A$1:$B$16,2,0)</f>
        <v>0.85</v>
      </c>
      <c r="F47" s="0" t="n">
        <f aca="false">VLOOKUP(B47,Mono!$A$1:$B$16,2,0)</f>
        <v>0.8</v>
      </c>
      <c r="G47" s="0" t="n">
        <f aca="false">VLOOKUP(C47,Mono!$A$1:$B$16,2,0)</f>
        <v>0.64</v>
      </c>
      <c r="H47" s="1" t="n">
        <f aca="false">D47-MIN(E47:G47)</f>
        <v>0.0257000000000001</v>
      </c>
      <c r="I47" s="1" t="n">
        <f aca="false">D47-AVERAGE(E47:G47)</f>
        <v>-0.0976333333333332</v>
      </c>
      <c r="J47" s="1" t="n">
        <f aca="false">D47-MAX(E47:G47)</f>
        <v>-0.1843</v>
      </c>
      <c r="K47" s="0" t="n">
        <f aca="false">IF(OR(A47="Nai",B47="Nai",C47="Nai",A47="CMCTMg",B47="CMCTMg",C47="CMCTMg"),1,0)</f>
        <v>0</v>
      </c>
    </row>
    <row r="48" customFormat="false" ht="13.8" hidden="false" customHeight="false" outlineLevel="0" collapsed="false">
      <c r="A48" s="0" t="s">
        <v>11</v>
      </c>
      <c r="B48" s="0" t="s">
        <v>15</v>
      </c>
      <c r="C48" s="0" t="s">
        <v>23</v>
      </c>
      <c r="D48" s="0" t="n">
        <v>0.7832</v>
      </c>
      <c r="E48" s="0" t="n">
        <f aca="false">VLOOKUP(A48,Mono!$A$1:$B$16,2,0)</f>
        <v>0.85</v>
      </c>
      <c r="F48" s="0" t="n">
        <f aca="false">VLOOKUP(B48,Mono!$A$1:$B$16,2,0)</f>
        <v>0.8</v>
      </c>
      <c r="G48" s="0" t="n">
        <f aca="false">VLOOKUP(C48,Mono!$A$1:$B$16,2,0)</f>
        <v>0.7</v>
      </c>
      <c r="H48" s="1" t="n">
        <f aca="false">D48-MIN(E48:G48)</f>
        <v>0.0831999999999999</v>
      </c>
      <c r="I48" s="1" t="n">
        <f aca="false">D48-AVERAGE(E48:G48)</f>
        <v>-0.000133333333333319</v>
      </c>
      <c r="J48" s="1" t="n">
        <f aca="false">D48-MAX(E48:G48)</f>
        <v>-0.0668</v>
      </c>
      <c r="K48" s="0" t="n">
        <f aca="false">IF(OR(A48="Nai",B48="Nai",C48="Nai",A48="CMCTMg",B48="CMCTMg",C48="CMCTMg"),1,0)</f>
        <v>1</v>
      </c>
    </row>
    <row r="49" customFormat="false" ht="13.8" hidden="false" customHeight="false" outlineLevel="0" collapsed="false">
      <c r="A49" s="0" t="s">
        <v>11</v>
      </c>
      <c r="B49" s="0" t="s">
        <v>15</v>
      </c>
      <c r="C49" s="0" t="s">
        <v>24</v>
      </c>
      <c r="D49" s="0" t="n">
        <v>0.8266</v>
      </c>
      <c r="E49" s="0" t="n">
        <f aca="false">VLOOKUP(A49,Mono!$A$1:$B$16,2,0)</f>
        <v>0.85</v>
      </c>
      <c r="F49" s="0" t="n">
        <f aca="false">VLOOKUP(B49,Mono!$A$1:$B$16,2,0)</f>
        <v>0.8</v>
      </c>
      <c r="G49" s="0" t="n">
        <f aca="false">VLOOKUP(C49,Mono!$A$1:$B$16,2,0)</f>
        <v>0.6</v>
      </c>
      <c r="H49" s="1" t="n">
        <f aca="false">D49-MIN(E49:G49)</f>
        <v>0.2266</v>
      </c>
      <c r="I49" s="1" t="n">
        <f aca="false">D49-AVERAGE(E49:G49)</f>
        <v>0.0766</v>
      </c>
      <c r="J49" s="1" t="n">
        <f aca="false">D49-MAX(E49:G49)</f>
        <v>-0.0234</v>
      </c>
      <c r="K49" s="0" t="n">
        <f aca="false">IF(OR(A49="Nai",B49="Nai",C49="Nai",A49="CMCTMg",B49="CMCTMg",C49="CMCTMg"),1,0)</f>
        <v>0</v>
      </c>
    </row>
    <row r="50" customFormat="false" ht="13.8" hidden="false" customHeight="false" outlineLevel="0" collapsed="false">
      <c r="A50" s="0" t="s">
        <v>11</v>
      </c>
      <c r="B50" s="0" t="s">
        <v>15</v>
      </c>
      <c r="C50" s="0" t="s">
        <v>25</v>
      </c>
      <c r="D50" s="0" t="n">
        <v>0.5986</v>
      </c>
      <c r="E50" s="0" t="n">
        <f aca="false">VLOOKUP(A50,Mono!$A$1:$B$16,2,0)</f>
        <v>0.85</v>
      </c>
      <c r="F50" s="0" t="n">
        <f aca="false">VLOOKUP(B50,Mono!$A$1:$B$16,2,0)</f>
        <v>0.8</v>
      </c>
      <c r="G50" s="0" t="n">
        <f aca="false">VLOOKUP(C50,Mono!$A$1:$B$16,2,0)</f>
        <v>0.6</v>
      </c>
      <c r="H50" s="1" t="n">
        <f aca="false">D50-MIN(E50:G50)</f>
        <v>-0.00140000000000007</v>
      </c>
      <c r="I50" s="1" t="n">
        <f aca="false">D50-AVERAGE(E50:G50)</f>
        <v>-0.1514</v>
      </c>
      <c r="J50" s="1" t="n">
        <f aca="false">D50-MAX(E50:G50)</f>
        <v>-0.2514</v>
      </c>
      <c r="K50" s="0" t="n">
        <f aca="false">IF(OR(A50="Nai",B50="Nai",C50="Nai",A50="CMCTMg",B50="CMCTMg",C50="CMCTMg"),1,0)</f>
        <v>1</v>
      </c>
    </row>
    <row r="51" customFormat="false" ht="13.8" hidden="false" customHeight="false" outlineLevel="0" collapsed="false">
      <c r="A51" s="0" t="s">
        <v>11</v>
      </c>
      <c r="B51" s="0" t="s">
        <v>15</v>
      </c>
      <c r="C51" s="0" t="s">
        <v>26</v>
      </c>
      <c r="D51" s="0" t="n">
        <v>0.8015</v>
      </c>
      <c r="E51" s="0" t="n">
        <f aca="false">VLOOKUP(A51,Mono!$A$1:$B$16,2,0)</f>
        <v>0.85</v>
      </c>
      <c r="F51" s="0" t="n">
        <f aca="false">VLOOKUP(B51,Mono!$A$1:$B$16,2,0)</f>
        <v>0.8</v>
      </c>
      <c r="G51" s="0" t="n">
        <f aca="false">VLOOKUP(C51,Mono!$A$1:$B$16,2,0)</f>
        <v>0.61</v>
      </c>
      <c r="H51" s="1" t="n">
        <f aca="false">D51-MIN(E51:G51)</f>
        <v>0.1915</v>
      </c>
      <c r="I51" s="1" t="n">
        <f aca="false">D51-AVERAGE(E51:G51)</f>
        <v>0.0481666666666666</v>
      </c>
      <c r="J51" s="1" t="n">
        <f aca="false">D51-MAX(E51:G51)</f>
        <v>-0.0485</v>
      </c>
      <c r="K51" s="0" t="n">
        <f aca="false">IF(OR(A51="Nai",B51="Nai",C51="Nai",A51="CMCTMg",B51="CMCTMg",C51="CMCTMg"),1,0)</f>
        <v>0</v>
      </c>
    </row>
    <row r="52" customFormat="false" ht="13.8" hidden="false" customHeight="false" outlineLevel="0" collapsed="false">
      <c r="A52" s="0" t="s">
        <v>11</v>
      </c>
      <c r="B52" s="0" t="s">
        <v>16</v>
      </c>
      <c r="C52" s="0" t="s">
        <v>17</v>
      </c>
      <c r="D52" s="0" t="n">
        <v>0.8188</v>
      </c>
      <c r="E52" s="0" t="n">
        <f aca="false">VLOOKUP(A52,Mono!$A$1:$B$16,2,0)</f>
        <v>0.85</v>
      </c>
      <c r="F52" s="0" t="n">
        <f aca="false">VLOOKUP(B52,Mono!$A$1:$B$16,2,0)</f>
        <v>0.74</v>
      </c>
      <c r="G52" s="0" t="n">
        <f aca="false">VLOOKUP(C52,Mono!$A$1:$B$16,2,0)</f>
        <v>0.73</v>
      </c>
      <c r="H52" s="1" t="n">
        <f aca="false">D52-MIN(E52:G52)</f>
        <v>0.0888000000000001</v>
      </c>
      <c r="I52" s="1" t="n">
        <f aca="false">D52-AVERAGE(E52:G52)</f>
        <v>0.0454666666666668</v>
      </c>
      <c r="J52" s="1" t="n">
        <f aca="false">D52-MAX(E52:G52)</f>
        <v>-0.0311999999999999</v>
      </c>
      <c r="K52" s="0" t="n">
        <f aca="false">IF(OR(A52="Nai",B52="Nai",C52="Nai",A52="CMCTMg",B52="CMCTMg",C52="CMCTMg"),1,0)</f>
        <v>0</v>
      </c>
    </row>
    <row r="53" customFormat="false" ht="13.8" hidden="false" customHeight="false" outlineLevel="0" collapsed="false">
      <c r="A53" s="0" t="s">
        <v>11</v>
      </c>
      <c r="B53" s="0" t="s">
        <v>16</v>
      </c>
      <c r="C53" s="0" t="s">
        <v>18</v>
      </c>
      <c r="D53" s="0" t="n">
        <v>0.8188</v>
      </c>
      <c r="E53" s="0" t="n">
        <f aca="false">VLOOKUP(A53,Mono!$A$1:$B$16,2,0)</f>
        <v>0.85</v>
      </c>
      <c r="F53" s="0" t="n">
        <f aca="false">VLOOKUP(B53,Mono!$A$1:$B$16,2,0)</f>
        <v>0.74</v>
      </c>
      <c r="G53" s="0" t="n">
        <f aca="false">VLOOKUP(C53,Mono!$A$1:$B$16,2,0)</f>
        <v>0.73</v>
      </c>
      <c r="H53" s="1" t="n">
        <f aca="false">D53-MIN(E53:G53)</f>
        <v>0.0888000000000001</v>
      </c>
      <c r="I53" s="1" t="n">
        <f aca="false">D53-AVERAGE(E53:G53)</f>
        <v>0.0454666666666668</v>
      </c>
      <c r="J53" s="1" t="n">
        <f aca="false">D53-MAX(E53:G53)</f>
        <v>-0.0311999999999999</v>
      </c>
      <c r="K53" s="0" t="n">
        <f aca="false">IF(OR(A53="Nai",B53="Nai",C53="Nai",A53="CMCTMg",B53="CMCTMg",C53="CMCTMg"),1,0)</f>
        <v>0</v>
      </c>
    </row>
    <row r="54" customFormat="false" ht="13.8" hidden="false" customHeight="false" outlineLevel="0" collapsed="false">
      <c r="A54" s="0" t="s">
        <v>11</v>
      </c>
      <c r="B54" s="0" t="s">
        <v>16</v>
      </c>
      <c r="C54" s="0" t="s">
        <v>19</v>
      </c>
      <c r="D54" s="0" t="n">
        <v>0.8188</v>
      </c>
      <c r="E54" s="0" t="n">
        <f aca="false">VLOOKUP(A54,Mono!$A$1:$B$16,2,0)</f>
        <v>0.85</v>
      </c>
      <c r="F54" s="0" t="n">
        <f aca="false">VLOOKUP(B54,Mono!$A$1:$B$16,2,0)</f>
        <v>0.74</v>
      </c>
      <c r="G54" s="0" t="n">
        <f aca="false">VLOOKUP(C54,Mono!$A$1:$B$16,2,0)</f>
        <v>0.7</v>
      </c>
      <c r="H54" s="1" t="n">
        <f aca="false">D54-MIN(E54:G54)</f>
        <v>0.1188</v>
      </c>
      <c r="I54" s="1" t="n">
        <f aca="false">D54-AVERAGE(E54:G54)</f>
        <v>0.0554666666666668</v>
      </c>
      <c r="J54" s="1" t="n">
        <f aca="false">D54-MAX(E54:G54)</f>
        <v>-0.0311999999999999</v>
      </c>
      <c r="K54" s="0" t="n">
        <f aca="false">IF(OR(A54="Nai",B54="Nai",C54="Nai",A54="CMCTMg",B54="CMCTMg",C54="CMCTMg"),1,0)</f>
        <v>0</v>
      </c>
    </row>
    <row r="55" customFormat="false" ht="13.8" hidden="false" customHeight="false" outlineLevel="0" collapsed="false">
      <c r="A55" s="0" t="s">
        <v>11</v>
      </c>
      <c r="B55" s="0" t="s">
        <v>16</v>
      </c>
      <c r="C55" s="0" t="s">
        <v>20</v>
      </c>
      <c r="D55" s="0" t="n">
        <v>0.8416</v>
      </c>
      <c r="E55" s="0" t="n">
        <f aca="false">VLOOKUP(A55,Mono!$A$1:$B$16,2,0)</f>
        <v>0.85</v>
      </c>
      <c r="F55" s="0" t="n">
        <f aca="false">VLOOKUP(B55,Mono!$A$1:$B$16,2,0)</f>
        <v>0.74</v>
      </c>
      <c r="G55" s="0" t="n">
        <f aca="false">VLOOKUP(C55,Mono!$A$1:$B$16,2,0)</f>
        <v>0.71</v>
      </c>
      <c r="H55" s="1" t="n">
        <f aca="false">D55-MIN(E55:G55)</f>
        <v>0.1316</v>
      </c>
      <c r="I55" s="1" t="n">
        <f aca="false">D55-AVERAGE(E55:G55)</f>
        <v>0.0749333333333334</v>
      </c>
      <c r="J55" s="1" t="n">
        <f aca="false">D55-MAX(E55:G55)</f>
        <v>-0.00839999999999996</v>
      </c>
      <c r="K55" s="0" t="n">
        <f aca="false">IF(OR(A55="Nai",B55="Nai",C55="Nai",A55="CMCTMg",B55="CMCTMg",C55="CMCTMg"),1,0)</f>
        <v>0</v>
      </c>
    </row>
    <row r="56" customFormat="false" ht="13.8" hidden="false" customHeight="false" outlineLevel="0" collapsed="false">
      <c r="A56" s="0" t="s">
        <v>11</v>
      </c>
      <c r="B56" s="0" t="s">
        <v>16</v>
      </c>
      <c r="C56" s="0" t="s">
        <v>21</v>
      </c>
      <c r="D56" s="0" t="n">
        <v>0.8188</v>
      </c>
      <c r="E56" s="0" t="n">
        <f aca="false">VLOOKUP(A56,Mono!$A$1:$B$16,2,0)</f>
        <v>0.85</v>
      </c>
      <c r="F56" s="0" t="n">
        <f aca="false">VLOOKUP(B56,Mono!$A$1:$B$16,2,0)</f>
        <v>0.74</v>
      </c>
      <c r="G56" s="0" t="n">
        <f aca="false">VLOOKUP(C56,Mono!$A$1:$B$16,2,0)</f>
        <v>0.6</v>
      </c>
      <c r="H56" s="1" t="n">
        <f aca="false">D56-MIN(E56:G56)</f>
        <v>0.2188</v>
      </c>
      <c r="I56" s="1" t="n">
        <f aca="false">D56-AVERAGE(E56:G56)</f>
        <v>0.0888000000000001</v>
      </c>
      <c r="J56" s="1" t="n">
        <f aca="false">D56-MAX(E56:G56)</f>
        <v>-0.0311999999999999</v>
      </c>
      <c r="K56" s="0" t="n">
        <f aca="false">IF(OR(A56="Nai",B56="Nai",C56="Nai",A56="CMCTMg",B56="CMCTMg",C56="CMCTMg"),1,0)</f>
        <v>0</v>
      </c>
    </row>
    <row r="57" customFormat="false" ht="13.8" hidden="false" customHeight="false" outlineLevel="0" collapsed="false">
      <c r="A57" s="0" t="s">
        <v>11</v>
      </c>
      <c r="B57" s="0" t="s">
        <v>16</v>
      </c>
      <c r="C57" s="0" t="s">
        <v>22</v>
      </c>
      <c r="D57" s="0" t="n">
        <v>0.8188</v>
      </c>
      <c r="E57" s="0" t="n">
        <f aca="false">VLOOKUP(A57,Mono!$A$1:$B$16,2,0)</f>
        <v>0.85</v>
      </c>
      <c r="F57" s="0" t="n">
        <f aca="false">VLOOKUP(B57,Mono!$A$1:$B$16,2,0)</f>
        <v>0.74</v>
      </c>
      <c r="G57" s="0" t="n">
        <f aca="false">VLOOKUP(C57,Mono!$A$1:$B$16,2,0)</f>
        <v>0.64</v>
      </c>
      <c r="H57" s="1" t="n">
        <f aca="false">D57-MIN(E57:G57)</f>
        <v>0.1788</v>
      </c>
      <c r="I57" s="1" t="n">
        <f aca="false">D57-AVERAGE(E57:G57)</f>
        <v>0.0754666666666668</v>
      </c>
      <c r="J57" s="1" t="n">
        <f aca="false">D57-MAX(E57:G57)</f>
        <v>-0.0311999999999999</v>
      </c>
      <c r="K57" s="0" t="n">
        <f aca="false">IF(OR(A57="Nai",B57="Nai",C57="Nai",A57="CMCTMg",B57="CMCTMg",C57="CMCTMg"),1,0)</f>
        <v>0</v>
      </c>
    </row>
    <row r="58" customFormat="false" ht="13.8" hidden="false" customHeight="false" outlineLevel="0" collapsed="false">
      <c r="A58" s="0" t="s">
        <v>11</v>
      </c>
      <c r="B58" s="0" t="s">
        <v>16</v>
      </c>
      <c r="C58" s="0" t="s">
        <v>23</v>
      </c>
      <c r="D58" s="0" t="n">
        <v>0.8188</v>
      </c>
      <c r="E58" s="0" t="n">
        <f aca="false">VLOOKUP(A58,Mono!$A$1:$B$16,2,0)</f>
        <v>0.85</v>
      </c>
      <c r="F58" s="0" t="n">
        <f aca="false">VLOOKUP(B58,Mono!$A$1:$B$16,2,0)</f>
        <v>0.74</v>
      </c>
      <c r="G58" s="0" t="n">
        <f aca="false">VLOOKUP(C58,Mono!$A$1:$B$16,2,0)</f>
        <v>0.7</v>
      </c>
      <c r="H58" s="1" t="n">
        <f aca="false">D58-MIN(E58:G58)</f>
        <v>0.1188</v>
      </c>
      <c r="I58" s="1" t="n">
        <f aca="false">D58-AVERAGE(E58:G58)</f>
        <v>0.0554666666666668</v>
      </c>
      <c r="J58" s="1" t="n">
        <f aca="false">D58-MAX(E58:G58)</f>
        <v>-0.0311999999999999</v>
      </c>
      <c r="K58" s="0" t="n">
        <f aca="false">IF(OR(A58="Nai",B58="Nai",C58="Nai",A58="CMCTMg",B58="CMCTMg",C58="CMCTMg"),1,0)</f>
        <v>1</v>
      </c>
    </row>
    <row r="59" customFormat="false" ht="13.8" hidden="false" customHeight="false" outlineLevel="0" collapsed="false">
      <c r="A59" s="0" t="s">
        <v>11</v>
      </c>
      <c r="B59" s="0" t="s">
        <v>16</v>
      </c>
      <c r="C59" s="0" t="s">
        <v>24</v>
      </c>
      <c r="D59" s="0" t="n">
        <v>0.8188</v>
      </c>
      <c r="E59" s="0" t="n">
        <f aca="false">VLOOKUP(A59,Mono!$A$1:$B$16,2,0)</f>
        <v>0.85</v>
      </c>
      <c r="F59" s="0" t="n">
        <f aca="false">VLOOKUP(B59,Mono!$A$1:$B$16,2,0)</f>
        <v>0.74</v>
      </c>
      <c r="G59" s="0" t="n">
        <f aca="false">VLOOKUP(C59,Mono!$A$1:$B$16,2,0)</f>
        <v>0.6</v>
      </c>
      <c r="H59" s="1" t="n">
        <f aca="false">D59-MIN(E59:G59)</f>
        <v>0.2188</v>
      </c>
      <c r="I59" s="1" t="n">
        <f aca="false">D59-AVERAGE(E59:G59)</f>
        <v>0.0888000000000001</v>
      </c>
      <c r="J59" s="1" t="n">
        <f aca="false">D59-MAX(E59:G59)</f>
        <v>-0.0311999999999999</v>
      </c>
      <c r="K59" s="0" t="n">
        <f aca="false">IF(OR(A59="Nai",B59="Nai",C59="Nai",A59="CMCTMg",B59="CMCTMg",C59="CMCTMg"),1,0)</f>
        <v>0</v>
      </c>
    </row>
    <row r="60" customFormat="false" ht="13.8" hidden="false" customHeight="false" outlineLevel="0" collapsed="false">
      <c r="A60" s="0" t="s">
        <v>11</v>
      </c>
      <c r="B60" s="0" t="s">
        <v>16</v>
      </c>
      <c r="C60" s="0" t="s">
        <v>25</v>
      </c>
      <c r="D60" s="0" t="n">
        <v>0.8188</v>
      </c>
      <c r="E60" s="0" t="n">
        <f aca="false">VLOOKUP(A60,Mono!$A$1:$B$16,2,0)</f>
        <v>0.85</v>
      </c>
      <c r="F60" s="0" t="n">
        <f aca="false">VLOOKUP(B60,Mono!$A$1:$B$16,2,0)</f>
        <v>0.74</v>
      </c>
      <c r="G60" s="0" t="n">
        <f aca="false">VLOOKUP(C60,Mono!$A$1:$B$16,2,0)</f>
        <v>0.6</v>
      </c>
      <c r="H60" s="1" t="n">
        <f aca="false">D60-MIN(E60:G60)</f>
        <v>0.2188</v>
      </c>
      <c r="I60" s="1" t="n">
        <f aca="false">D60-AVERAGE(E60:G60)</f>
        <v>0.0888000000000001</v>
      </c>
      <c r="J60" s="1" t="n">
        <f aca="false">D60-MAX(E60:G60)</f>
        <v>-0.0311999999999999</v>
      </c>
      <c r="K60" s="0" t="n">
        <f aca="false">IF(OR(A60="Nai",B60="Nai",C60="Nai",A60="CMCTMg",B60="CMCTMg",C60="CMCTMg"),1,0)</f>
        <v>1</v>
      </c>
    </row>
    <row r="61" customFormat="false" ht="13.8" hidden="false" customHeight="false" outlineLevel="0" collapsed="false">
      <c r="A61" s="0" t="s">
        <v>11</v>
      </c>
      <c r="B61" s="0" t="s">
        <v>16</v>
      </c>
      <c r="C61" s="0" t="s">
        <v>26</v>
      </c>
      <c r="D61" s="0" t="n">
        <v>0.7783</v>
      </c>
      <c r="E61" s="0" t="n">
        <f aca="false">VLOOKUP(A61,Mono!$A$1:$B$16,2,0)</f>
        <v>0.85</v>
      </c>
      <c r="F61" s="0" t="n">
        <f aca="false">VLOOKUP(B61,Mono!$A$1:$B$16,2,0)</f>
        <v>0.74</v>
      </c>
      <c r="G61" s="0" t="n">
        <f aca="false">VLOOKUP(C61,Mono!$A$1:$B$16,2,0)</f>
        <v>0.61</v>
      </c>
      <c r="H61" s="1" t="n">
        <f aca="false">D61-MIN(E61:G61)</f>
        <v>0.1683</v>
      </c>
      <c r="I61" s="1" t="n">
        <f aca="false">D61-AVERAGE(E61:G61)</f>
        <v>0.0449666666666666</v>
      </c>
      <c r="J61" s="1" t="n">
        <f aca="false">D61-MAX(E61:G61)</f>
        <v>-0.0717</v>
      </c>
      <c r="K61" s="0" t="n">
        <f aca="false">IF(OR(A61="Nai",B61="Nai",C61="Nai",A61="CMCTMg",B61="CMCTMg",C61="CMCTMg"),1,0)</f>
        <v>0</v>
      </c>
    </row>
    <row r="62" customFormat="false" ht="13.8" hidden="false" customHeight="false" outlineLevel="0" collapsed="false">
      <c r="A62" s="0" t="s">
        <v>11</v>
      </c>
      <c r="B62" s="0" t="s">
        <v>17</v>
      </c>
      <c r="C62" s="0" t="s">
        <v>18</v>
      </c>
      <c r="D62" s="0" t="n">
        <v>0.7343</v>
      </c>
      <c r="E62" s="0" t="n">
        <f aca="false">VLOOKUP(A62,Mono!$A$1:$B$16,2,0)</f>
        <v>0.85</v>
      </c>
      <c r="F62" s="0" t="n">
        <f aca="false">VLOOKUP(B62,Mono!$A$1:$B$16,2,0)</f>
        <v>0.73</v>
      </c>
      <c r="G62" s="0" t="n">
        <f aca="false">VLOOKUP(C62,Mono!$A$1:$B$16,2,0)</f>
        <v>0.73</v>
      </c>
      <c r="H62" s="1" t="n">
        <f aca="false">D62-MIN(E62:G62)</f>
        <v>0.00430000000000008</v>
      </c>
      <c r="I62" s="1" t="n">
        <f aca="false">D62-AVERAGE(E62:G62)</f>
        <v>-0.0357</v>
      </c>
      <c r="J62" s="1" t="n">
        <f aca="false">D62-MAX(E62:G62)</f>
        <v>-0.1157</v>
      </c>
      <c r="K62" s="0" t="n">
        <f aca="false">IF(OR(A62="Nai",B62="Nai",C62="Nai",A62="CMCTMg",B62="CMCTMg",C62="CMCTMg"),1,0)</f>
        <v>0</v>
      </c>
    </row>
    <row r="63" customFormat="false" ht="13.8" hidden="false" customHeight="false" outlineLevel="0" collapsed="false">
      <c r="A63" s="0" t="s">
        <v>11</v>
      </c>
      <c r="B63" s="0" t="s">
        <v>17</v>
      </c>
      <c r="C63" s="0" t="s">
        <v>19</v>
      </c>
      <c r="D63" s="0" t="n">
        <v>0.7343</v>
      </c>
      <c r="E63" s="0" t="n">
        <f aca="false">VLOOKUP(A63,Mono!$A$1:$B$16,2,0)</f>
        <v>0.85</v>
      </c>
      <c r="F63" s="0" t="n">
        <f aca="false">VLOOKUP(B63,Mono!$A$1:$B$16,2,0)</f>
        <v>0.73</v>
      </c>
      <c r="G63" s="0" t="n">
        <f aca="false">VLOOKUP(C63,Mono!$A$1:$B$16,2,0)</f>
        <v>0.7</v>
      </c>
      <c r="H63" s="1" t="n">
        <f aca="false">D63-MIN(E63:G63)</f>
        <v>0.0343</v>
      </c>
      <c r="I63" s="1" t="n">
        <f aca="false">D63-AVERAGE(E63:G63)</f>
        <v>-0.0257000000000001</v>
      </c>
      <c r="J63" s="1" t="n">
        <f aca="false">D63-MAX(E63:G63)</f>
        <v>-0.1157</v>
      </c>
      <c r="K63" s="0" t="n">
        <f aca="false">IF(OR(A63="Nai",B63="Nai",C63="Nai",A63="CMCTMg",B63="CMCTMg",C63="CMCTMg"),1,0)</f>
        <v>0</v>
      </c>
    </row>
    <row r="64" customFormat="false" ht="13.8" hidden="false" customHeight="false" outlineLevel="0" collapsed="false">
      <c r="A64" s="0" t="s">
        <v>11</v>
      </c>
      <c r="B64" s="0" t="s">
        <v>17</v>
      </c>
      <c r="C64" s="0" t="s">
        <v>20</v>
      </c>
      <c r="D64" s="0" t="n">
        <v>0.79</v>
      </c>
      <c r="E64" s="0" t="n">
        <f aca="false">VLOOKUP(A64,Mono!$A$1:$B$16,2,0)</f>
        <v>0.85</v>
      </c>
      <c r="F64" s="0" t="n">
        <f aca="false">VLOOKUP(B64,Mono!$A$1:$B$16,2,0)</f>
        <v>0.73</v>
      </c>
      <c r="G64" s="0" t="n">
        <f aca="false">VLOOKUP(C64,Mono!$A$1:$B$16,2,0)</f>
        <v>0.71</v>
      </c>
      <c r="H64" s="1" t="n">
        <f aca="false">D64-MIN(E64:G64)</f>
        <v>0.0800000000000001</v>
      </c>
      <c r="I64" s="1" t="n">
        <f aca="false">D64-AVERAGE(E64:G64)</f>
        <v>0.0266666666666667</v>
      </c>
      <c r="J64" s="1" t="n">
        <f aca="false">D64-MAX(E64:G64)</f>
        <v>-0.06</v>
      </c>
      <c r="K64" s="0" t="n">
        <f aca="false">IF(OR(A64="Nai",B64="Nai",C64="Nai",A64="CMCTMg",B64="CMCTMg",C64="CMCTMg"),1,0)</f>
        <v>0</v>
      </c>
    </row>
    <row r="65" customFormat="false" ht="13.8" hidden="false" customHeight="false" outlineLevel="0" collapsed="false">
      <c r="A65" s="0" t="s">
        <v>11</v>
      </c>
      <c r="B65" s="0" t="s">
        <v>17</v>
      </c>
      <c r="C65" s="0" t="s">
        <v>21</v>
      </c>
      <c r="D65" s="0" t="n">
        <v>0.7853</v>
      </c>
      <c r="E65" s="0" t="n">
        <f aca="false">VLOOKUP(A65,Mono!$A$1:$B$16,2,0)</f>
        <v>0.85</v>
      </c>
      <c r="F65" s="0" t="n">
        <f aca="false">VLOOKUP(B65,Mono!$A$1:$B$16,2,0)</f>
        <v>0.73</v>
      </c>
      <c r="G65" s="0" t="n">
        <f aca="false">VLOOKUP(C65,Mono!$A$1:$B$16,2,0)</f>
        <v>0.6</v>
      </c>
      <c r="H65" s="1" t="n">
        <f aca="false">D65-MIN(E65:G65)</f>
        <v>0.1853</v>
      </c>
      <c r="I65" s="1" t="n">
        <f aca="false">D65-AVERAGE(E65:G65)</f>
        <v>0.0586333333333333</v>
      </c>
      <c r="J65" s="1" t="n">
        <f aca="false">D65-MAX(E65:G65)</f>
        <v>-0.0647</v>
      </c>
      <c r="K65" s="0" t="n">
        <f aca="false">IF(OR(A65="Nai",B65="Nai",C65="Nai",A65="CMCTMg",B65="CMCTMg",C65="CMCTMg"),1,0)</f>
        <v>0</v>
      </c>
    </row>
    <row r="66" customFormat="false" ht="13.8" hidden="false" customHeight="false" outlineLevel="0" collapsed="false">
      <c r="A66" s="0" t="s">
        <v>11</v>
      </c>
      <c r="B66" s="0" t="s">
        <v>17</v>
      </c>
      <c r="C66" s="0" t="s">
        <v>22</v>
      </c>
      <c r="D66" s="0" t="n">
        <v>0.8416</v>
      </c>
      <c r="E66" s="0" t="n">
        <f aca="false">VLOOKUP(A66,Mono!$A$1:$B$16,2,0)</f>
        <v>0.85</v>
      </c>
      <c r="F66" s="0" t="n">
        <f aca="false">VLOOKUP(B66,Mono!$A$1:$B$16,2,0)</f>
        <v>0.73</v>
      </c>
      <c r="G66" s="0" t="n">
        <f aca="false">VLOOKUP(C66,Mono!$A$1:$B$16,2,0)</f>
        <v>0.64</v>
      </c>
      <c r="H66" s="1" t="n">
        <f aca="false">D66-MIN(E66:G66)</f>
        <v>0.2016</v>
      </c>
      <c r="I66" s="1" t="n">
        <f aca="false">D66-AVERAGE(E66:G66)</f>
        <v>0.1016</v>
      </c>
      <c r="J66" s="1" t="n">
        <f aca="false">D66-MAX(E66:G66)</f>
        <v>-0.00839999999999996</v>
      </c>
      <c r="K66" s="0" t="n">
        <f aca="false">IF(OR(A66="Nai",B66="Nai",C66="Nai",A66="CMCTMg",B66="CMCTMg",C66="CMCTMg"),1,0)</f>
        <v>0</v>
      </c>
    </row>
    <row r="67" customFormat="false" ht="13.8" hidden="false" customHeight="false" outlineLevel="0" collapsed="false">
      <c r="A67" s="0" t="s">
        <v>11</v>
      </c>
      <c r="B67" s="0" t="s">
        <v>17</v>
      </c>
      <c r="C67" s="0" t="s">
        <v>23</v>
      </c>
      <c r="D67" s="0" t="n">
        <v>0.7343</v>
      </c>
      <c r="E67" s="0" t="n">
        <f aca="false">VLOOKUP(A67,Mono!$A$1:$B$16,2,0)</f>
        <v>0.85</v>
      </c>
      <c r="F67" s="0" t="n">
        <f aca="false">VLOOKUP(B67,Mono!$A$1:$B$16,2,0)</f>
        <v>0.73</v>
      </c>
      <c r="G67" s="0" t="n">
        <f aca="false">VLOOKUP(C67,Mono!$A$1:$B$16,2,0)</f>
        <v>0.7</v>
      </c>
      <c r="H67" s="1" t="n">
        <f aca="false">D67-MIN(E67:G67)</f>
        <v>0.0343</v>
      </c>
      <c r="I67" s="1" t="n">
        <f aca="false">D67-AVERAGE(E67:G67)</f>
        <v>-0.0257000000000001</v>
      </c>
      <c r="J67" s="1" t="n">
        <f aca="false">D67-MAX(E67:G67)</f>
        <v>-0.1157</v>
      </c>
      <c r="K67" s="0" t="n">
        <f aca="false">IF(OR(A67="Nai",B67="Nai",C67="Nai",A67="CMCTMg",B67="CMCTMg",C67="CMCTMg"),1,0)</f>
        <v>1</v>
      </c>
    </row>
    <row r="68" customFormat="false" ht="13.8" hidden="false" customHeight="false" outlineLevel="0" collapsed="false">
      <c r="A68" s="0" t="s">
        <v>11</v>
      </c>
      <c r="B68" s="0" t="s">
        <v>17</v>
      </c>
      <c r="C68" s="0" t="s">
        <v>24</v>
      </c>
      <c r="D68" s="0" t="n">
        <v>0.7853</v>
      </c>
      <c r="E68" s="0" t="n">
        <f aca="false">VLOOKUP(A68,Mono!$A$1:$B$16,2,0)</f>
        <v>0.85</v>
      </c>
      <c r="F68" s="0" t="n">
        <f aca="false">VLOOKUP(B68,Mono!$A$1:$B$16,2,0)</f>
        <v>0.73</v>
      </c>
      <c r="G68" s="0" t="n">
        <f aca="false">VLOOKUP(C68,Mono!$A$1:$B$16,2,0)</f>
        <v>0.6</v>
      </c>
      <c r="H68" s="1" t="n">
        <f aca="false">D68-MIN(E68:G68)</f>
        <v>0.1853</v>
      </c>
      <c r="I68" s="1" t="n">
        <f aca="false">D68-AVERAGE(E68:G68)</f>
        <v>0.0586333333333333</v>
      </c>
      <c r="J68" s="1" t="n">
        <f aca="false">D68-MAX(E68:G68)</f>
        <v>-0.0647</v>
      </c>
      <c r="K68" s="0" t="n">
        <f aca="false">IF(OR(A68="Nai",B68="Nai",C68="Nai",A68="CMCTMg",B68="CMCTMg",C68="CMCTMg"),1,0)</f>
        <v>0</v>
      </c>
    </row>
    <row r="69" customFormat="false" ht="13.8" hidden="false" customHeight="false" outlineLevel="0" collapsed="false">
      <c r="A69" s="0" t="s">
        <v>11</v>
      </c>
      <c r="B69" s="0" t="s">
        <v>17</v>
      </c>
      <c r="C69" s="0" t="s">
        <v>25</v>
      </c>
      <c r="D69" s="0" t="n">
        <v>0.5986</v>
      </c>
      <c r="E69" s="0" t="n">
        <f aca="false">VLOOKUP(A69,Mono!$A$1:$B$16,2,0)</f>
        <v>0.85</v>
      </c>
      <c r="F69" s="0" t="n">
        <f aca="false">VLOOKUP(B69,Mono!$A$1:$B$16,2,0)</f>
        <v>0.73</v>
      </c>
      <c r="G69" s="0" t="n">
        <f aca="false">VLOOKUP(C69,Mono!$A$1:$B$16,2,0)</f>
        <v>0.6</v>
      </c>
      <c r="H69" s="1" t="n">
        <f aca="false">D69-MIN(E69:G69)</f>
        <v>-0.00140000000000007</v>
      </c>
      <c r="I69" s="1" t="n">
        <f aca="false">D69-AVERAGE(E69:G69)</f>
        <v>-0.128066666666667</v>
      </c>
      <c r="J69" s="1" t="n">
        <f aca="false">D69-MAX(E69:G69)</f>
        <v>-0.2514</v>
      </c>
      <c r="K69" s="0" t="n">
        <f aca="false">IF(OR(A69="Nai",B69="Nai",C69="Nai",A69="CMCTMg",B69="CMCTMg",C69="CMCTMg"),1,0)</f>
        <v>1</v>
      </c>
    </row>
    <row r="70" customFormat="false" ht="13.8" hidden="false" customHeight="false" outlineLevel="0" collapsed="false">
      <c r="A70" s="0" t="s">
        <v>11</v>
      </c>
      <c r="B70" s="0" t="s">
        <v>17</v>
      </c>
      <c r="C70" s="0" t="s">
        <v>26</v>
      </c>
      <c r="D70" s="0" t="n">
        <v>0.7853</v>
      </c>
      <c r="E70" s="0" t="n">
        <f aca="false">VLOOKUP(A70,Mono!$A$1:$B$16,2,0)</f>
        <v>0.85</v>
      </c>
      <c r="F70" s="0" t="n">
        <f aca="false">VLOOKUP(B70,Mono!$A$1:$B$16,2,0)</f>
        <v>0.73</v>
      </c>
      <c r="G70" s="0" t="n">
        <f aca="false">VLOOKUP(C70,Mono!$A$1:$B$16,2,0)</f>
        <v>0.61</v>
      </c>
      <c r="H70" s="1" t="n">
        <f aca="false">D70-MIN(E70:G70)</f>
        <v>0.1753</v>
      </c>
      <c r="I70" s="1" t="n">
        <f aca="false">D70-AVERAGE(E70:G70)</f>
        <v>0.0553</v>
      </c>
      <c r="J70" s="1" t="n">
        <f aca="false">D70-MAX(E70:G70)</f>
        <v>-0.0647</v>
      </c>
      <c r="K70" s="0" t="n">
        <f aca="false">IF(OR(A70="Nai",B70="Nai",C70="Nai",A70="CMCTMg",B70="CMCTMg",C70="CMCTMg"),1,0)</f>
        <v>0</v>
      </c>
    </row>
    <row r="71" customFormat="false" ht="13.8" hidden="false" customHeight="false" outlineLevel="0" collapsed="false">
      <c r="A71" s="0" t="s">
        <v>11</v>
      </c>
      <c r="B71" s="0" t="s">
        <v>18</v>
      </c>
      <c r="C71" s="0" t="s">
        <v>19</v>
      </c>
      <c r="D71" s="0" t="n">
        <v>0.7924</v>
      </c>
      <c r="E71" s="0" t="n">
        <f aca="false">VLOOKUP(A71,Mono!$A$1:$B$16,2,0)</f>
        <v>0.85</v>
      </c>
      <c r="F71" s="0" t="n">
        <f aca="false">VLOOKUP(B71,Mono!$A$1:$B$16,2,0)</f>
        <v>0.73</v>
      </c>
      <c r="G71" s="0" t="n">
        <f aca="false">VLOOKUP(C71,Mono!$A$1:$B$16,2,0)</f>
        <v>0.7</v>
      </c>
      <c r="H71" s="1" t="n">
        <f aca="false">D71-MIN(E71:G71)</f>
        <v>0.0923999999999999</v>
      </c>
      <c r="I71" s="1" t="n">
        <f aca="false">D71-AVERAGE(E71:G71)</f>
        <v>0.0323999999999999</v>
      </c>
      <c r="J71" s="1" t="n">
        <f aca="false">D71-MAX(E71:G71)</f>
        <v>-0.0576</v>
      </c>
      <c r="K71" s="0" t="n">
        <f aca="false">IF(OR(A71="Nai",B71="Nai",C71="Nai",A71="CMCTMg",B71="CMCTMg",C71="CMCTMg"),1,0)</f>
        <v>0</v>
      </c>
    </row>
    <row r="72" customFormat="false" ht="13.8" hidden="false" customHeight="false" outlineLevel="0" collapsed="false">
      <c r="A72" s="0" t="s">
        <v>11</v>
      </c>
      <c r="B72" s="0" t="s">
        <v>18</v>
      </c>
      <c r="C72" s="0" t="s">
        <v>20</v>
      </c>
      <c r="D72" s="0" t="n">
        <v>0.8155</v>
      </c>
      <c r="E72" s="0" t="n">
        <f aca="false">VLOOKUP(A72,Mono!$A$1:$B$16,2,0)</f>
        <v>0.85</v>
      </c>
      <c r="F72" s="0" t="n">
        <f aca="false">VLOOKUP(B72,Mono!$A$1:$B$16,2,0)</f>
        <v>0.73</v>
      </c>
      <c r="G72" s="0" t="n">
        <f aca="false">VLOOKUP(C72,Mono!$A$1:$B$16,2,0)</f>
        <v>0.71</v>
      </c>
      <c r="H72" s="1" t="n">
        <f aca="false">D72-MIN(E72:G72)</f>
        <v>0.1055</v>
      </c>
      <c r="I72" s="1" t="n">
        <f aca="false">D72-AVERAGE(E72:G72)</f>
        <v>0.0521666666666667</v>
      </c>
      <c r="J72" s="1" t="n">
        <f aca="false">D72-MAX(E72:G72)</f>
        <v>-0.0345</v>
      </c>
      <c r="K72" s="0" t="n">
        <f aca="false">IF(OR(A72="Nai",B72="Nai",C72="Nai",A72="CMCTMg",B72="CMCTMg",C72="CMCTMg"),1,0)</f>
        <v>0</v>
      </c>
    </row>
    <row r="73" customFormat="false" ht="13.8" hidden="false" customHeight="false" outlineLevel="0" collapsed="false">
      <c r="A73" s="0" t="s">
        <v>11</v>
      </c>
      <c r="B73" s="0" t="s">
        <v>18</v>
      </c>
      <c r="C73" s="0" t="s">
        <v>21</v>
      </c>
      <c r="D73" s="0" t="n">
        <v>0.7853</v>
      </c>
      <c r="E73" s="0" t="n">
        <f aca="false">VLOOKUP(A73,Mono!$A$1:$B$16,2,0)</f>
        <v>0.85</v>
      </c>
      <c r="F73" s="0" t="n">
        <f aca="false">VLOOKUP(B73,Mono!$A$1:$B$16,2,0)</f>
        <v>0.73</v>
      </c>
      <c r="G73" s="0" t="n">
        <f aca="false">VLOOKUP(C73,Mono!$A$1:$B$16,2,0)</f>
        <v>0.6</v>
      </c>
      <c r="H73" s="1" t="n">
        <f aca="false">D73-MIN(E73:G73)</f>
        <v>0.1853</v>
      </c>
      <c r="I73" s="1" t="n">
        <f aca="false">D73-AVERAGE(E73:G73)</f>
        <v>0.0586333333333333</v>
      </c>
      <c r="J73" s="1" t="n">
        <f aca="false">D73-MAX(E73:G73)</f>
        <v>-0.0647</v>
      </c>
      <c r="K73" s="0" t="n">
        <f aca="false">IF(OR(A73="Nai",B73="Nai",C73="Nai",A73="CMCTMg",B73="CMCTMg",C73="CMCTMg"),1,0)</f>
        <v>0</v>
      </c>
    </row>
    <row r="74" customFormat="false" ht="13.8" hidden="false" customHeight="false" outlineLevel="0" collapsed="false">
      <c r="A74" s="0" t="s">
        <v>11</v>
      </c>
      <c r="B74" s="0" t="s">
        <v>18</v>
      </c>
      <c r="C74" s="0" t="s">
        <v>22</v>
      </c>
      <c r="D74" s="0" t="n">
        <v>0.7853</v>
      </c>
      <c r="E74" s="0" t="n">
        <f aca="false">VLOOKUP(A74,Mono!$A$1:$B$16,2,0)</f>
        <v>0.85</v>
      </c>
      <c r="F74" s="0" t="n">
        <f aca="false">VLOOKUP(B74,Mono!$A$1:$B$16,2,0)</f>
        <v>0.73</v>
      </c>
      <c r="G74" s="0" t="n">
        <f aca="false">VLOOKUP(C74,Mono!$A$1:$B$16,2,0)</f>
        <v>0.64</v>
      </c>
      <c r="H74" s="1" t="n">
        <f aca="false">D74-MIN(E74:G74)</f>
        <v>0.1453</v>
      </c>
      <c r="I74" s="1" t="n">
        <f aca="false">D74-AVERAGE(E74:G74)</f>
        <v>0.0452999999999999</v>
      </c>
      <c r="J74" s="1" t="n">
        <f aca="false">D74-MAX(E74:G74)</f>
        <v>-0.0647</v>
      </c>
      <c r="K74" s="0" t="n">
        <f aca="false">IF(OR(A74="Nai",B74="Nai",C74="Nai",A74="CMCTMg",B74="CMCTMg",C74="CMCTMg"),1,0)</f>
        <v>0</v>
      </c>
    </row>
    <row r="75" customFormat="false" ht="13.8" hidden="false" customHeight="false" outlineLevel="0" collapsed="false">
      <c r="A75" s="0" t="s">
        <v>11</v>
      </c>
      <c r="B75" s="0" t="s">
        <v>18</v>
      </c>
      <c r="C75" s="0" t="s">
        <v>23</v>
      </c>
      <c r="D75" s="0" t="n">
        <v>0.7284</v>
      </c>
      <c r="E75" s="0" t="n">
        <f aca="false">VLOOKUP(A75,Mono!$A$1:$B$16,2,0)</f>
        <v>0.85</v>
      </c>
      <c r="F75" s="0" t="n">
        <f aca="false">VLOOKUP(B75,Mono!$A$1:$B$16,2,0)</f>
        <v>0.73</v>
      </c>
      <c r="G75" s="0" t="n">
        <f aca="false">VLOOKUP(C75,Mono!$A$1:$B$16,2,0)</f>
        <v>0.7</v>
      </c>
      <c r="H75" s="1" t="n">
        <f aca="false">D75-MIN(E75:G75)</f>
        <v>0.0284</v>
      </c>
      <c r="I75" s="1" t="n">
        <f aca="false">D75-AVERAGE(E75:G75)</f>
        <v>-0.0316000000000001</v>
      </c>
      <c r="J75" s="1" t="n">
        <f aca="false">D75-MAX(E75:G75)</f>
        <v>-0.1216</v>
      </c>
      <c r="K75" s="0" t="n">
        <f aca="false">IF(OR(A75="Nai",B75="Nai",C75="Nai",A75="CMCTMg",B75="CMCTMg",C75="CMCTMg"),1,0)</f>
        <v>1</v>
      </c>
    </row>
    <row r="76" customFormat="false" ht="13.8" hidden="false" customHeight="false" outlineLevel="0" collapsed="false">
      <c r="A76" s="0" t="s">
        <v>11</v>
      </c>
      <c r="B76" s="0" t="s">
        <v>18</v>
      </c>
      <c r="C76" s="0" t="s">
        <v>24</v>
      </c>
      <c r="D76" s="0" t="n">
        <v>0.7853</v>
      </c>
      <c r="E76" s="0" t="n">
        <f aca="false">VLOOKUP(A76,Mono!$A$1:$B$16,2,0)</f>
        <v>0.85</v>
      </c>
      <c r="F76" s="0" t="n">
        <f aca="false">VLOOKUP(B76,Mono!$A$1:$B$16,2,0)</f>
        <v>0.73</v>
      </c>
      <c r="G76" s="0" t="n">
        <f aca="false">VLOOKUP(C76,Mono!$A$1:$B$16,2,0)</f>
        <v>0.6</v>
      </c>
      <c r="H76" s="1" t="n">
        <f aca="false">D76-MIN(E76:G76)</f>
        <v>0.1853</v>
      </c>
      <c r="I76" s="1" t="n">
        <f aca="false">D76-AVERAGE(E76:G76)</f>
        <v>0.0586333333333333</v>
      </c>
      <c r="J76" s="1" t="n">
        <f aca="false">D76-MAX(E76:G76)</f>
        <v>-0.0647</v>
      </c>
      <c r="K76" s="0" t="n">
        <f aca="false">IF(OR(A76="Nai",B76="Nai",C76="Nai",A76="CMCTMg",B76="CMCTMg",C76="CMCTMg"),1,0)</f>
        <v>0</v>
      </c>
    </row>
    <row r="77" customFormat="false" ht="13.8" hidden="false" customHeight="false" outlineLevel="0" collapsed="false">
      <c r="A77" s="0" t="s">
        <v>11</v>
      </c>
      <c r="B77" s="0" t="s">
        <v>18</v>
      </c>
      <c r="C77" s="0" t="s">
        <v>25</v>
      </c>
      <c r="D77" s="0" t="n">
        <v>0.5986</v>
      </c>
      <c r="E77" s="0" t="n">
        <f aca="false">VLOOKUP(A77,Mono!$A$1:$B$16,2,0)</f>
        <v>0.85</v>
      </c>
      <c r="F77" s="0" t="n">
        <f aca="false">VLOOKUP(B77,Mono!$A$1:$B$16,2,0)</f>
        <v>0.73</v>
      </c>
      <c r="G77" s="0" t="n">
        <f aca="false">VLOOKUP(C77,Mono!$A$1:$B$16,2,0)</f>
        <v>0.6</v>
      </c>
      <c r="H77" s="1" t="n">
        <f aca="false">D77-MIN(E77:G77)</f>
        <v>-0.00140000000000007</v>
      </c>
      <c r="I77" s="1" t="n">
        <f aca="false">D77-AVERAGE(E77:G77)</f>
        <v>-0.128066666666667</v>
      </c>
      <c r="J77" s="1" t="n">
        <f aca="false">D77-MAX(E77:G77)</f>
        <v>-0.2514</v>
      </c>
      <c r="K77" s="0" t="n">
        <f aca="false">IF(OR(A77="Nai",B77="Nai",C77="Nai",A77="CMCTMg",B77="CMCTMg",C77="CMCTMg"),1,0)</f>
        <v>1</v>
      </c>
    </row>
    <row r="78" customFormat="false" ht="13.8" hidden="false" customHeight="false" outlineLevel="0" collapsed="false">
      <c r="A78" s="0" t="s">
        <v>11</v>
      </c>
      <c r="B78" s="0" t="s">
        <v>18</v>
      </c>
      <c r="C78" s="0" t="s">
        <v>26</v>
      </c>
      <c r="D78" s="0" t="n">
        <v>0.7853</v>
      </c>
      <c r="E78" s="0" t="n">
        <f aca="false">VLOOKUP(A78,Mono!$A$1:$B$16,2,0)</f>
        <v>0.85</v>
      </c>
      <c r="F78" s="0" t="n">
        <f aca="false">VLOOKUP(B78,Mono!$A$1:$B$16,2,0)</f>
        <v>0.73</v>
      </c>
      <c r="G78" s="0" t="n">
        <f aca="false">VLOOKUP(C78,Mono!$A$1:$B$16,2,0)</f>
        <v>0.61</v>
      </c>
      <c r="H78" s="1" t="n">
        <f aca="false">D78-MIN(E78:G78)</f>
        <v>0.1753</v>
      </c>
      <c r="I78" s="1" t="n">
        <f aca="false">D78-AVERAGE(E78:G78)</f>
        <v>0.0553</v>
      </c>
      <c r="J78" s="1" t="n">
        <f aca="false">D78-MAX(E78:G78)</f>
        <v>-0.0647</v>
      </c>
      <c r="K78" s="0" t="n">
        <f aca="false">IF(OR(A78="Nai",B78="Nai",C78="Nai",A78="CMCTMg",B78="CMCTMg",C78="CMCTMg"),1,0)</f>
        <v>0</v>
      </c>
    </row>
    <row r="79" customFormat="false" ht="13.8" hidden="false" customHeight="false" outlineLevel="0" collapsed="false">
      <c r="A79" s="0" t="s">
        <v>11</v>
      </c>
      <c r="B79" s="0" t="s">
        <v>19</v>
      </c>
      <c r="C79" s="0" t="s">
        <v>20</v>
      </c>
      <c r="D79" s="0" t="n">
        <v>0.7039</v>
      </c>
      <c r="E79" s="0" t="n">
        <f aca="false">VLOOKUP(A79,Mono!$A$1:$B$16,2,0)</f>
        <v>0.85</v>
      </c>
      <c r="F79" s="0" t="n">
        <f aca="false">VLOOKUP(B79,Mono!$A$1:$B$16,2,0)</f>
        <v>0.7</v>
      </c>
      <c r="G79" s="0" t="n">
        <f aca="false">VLOOKUP(C79,Mono!$A$1:$B$16,2,0)</f>
        <v>0.71</v>
      </c>
      <c r="H79" s="1" t="n">
        <f aca="false">D79-MIN(E79:G79)</f>
        <v>0.00390000000000001</v>
      </c>
      <c r="I79" s="1" t="n">
        <f aca="false">D79-AVERAGE(E79:G79)</f>
        <v>-0.0494333333333333</v>
      </c>
      <c r="J79" s="1" t="n">
        <f aca="false">D79-MAX(E79:G79)</f>
        <v>-0.1461</v>
      </c>
      <c r="K79" s="0" t="n">
        <f aca="false">IF(OR(A79="Nai",B79="Nai",C79="Nai",A79="CMCTMg",B79="CMCTMg",C79="CMCTMg"),1,0)</f>
        <v>0</v>
      </c>
    </row>
    <row r="80" customFormat="false" ht="13.8" hidden="false" customHeight="false" outlineLevel="0" collapsed="false">
      <c r="A80" s="0" t="s">
        <v>11</v>
      </c>
      <c r="B80" s="0" t="s">
        <v>19</v>
      </c>
      <c r="C80" s="0" t="s">
        <v>21</v>
      </c>
      <c r="D80" s="0" t="n">
        <v>0.7853</v>
      </c>
      <c r="E80" s="0" t="n">
        <f aca="false">VLOOKUP(A80,Mono!$A$1:$B$16,2,0)</f>
        <v>0.85</v>
      </c>
      <c r="F80" s="0" t="n">
        <f aca="false">VLOOKUP(B80,Mono!$A$1:$B$16,2,0)</f>
        <v>0.7</v>
      </c>
      <c r="G80" s="0" t="n">
        <f aca="false">VLOOKUP(C80,Mono!$A$1:$B$16,2,0)</f>
        <v>0.6</v>
      </c>
      <c r="H80" s="1" t="n">
        <f aca="false">D80-MIN(E80:G80)</f>
        <v>0.1853</v>
      </c>
      <c r="I80" s="1" t="n">
        <f aca="false">D80-AVERAGE(E80:G80)</f>
        <v>0.0686333333333332</v>
      </c>
      <c r="J80" s="1" t="n">
        <f aca="false">D80-MAX(E80:G80)</f>
        <v>-0.0647</v>
      </c>
      <c r="K80" s="0" t="n">
        <f aca="false">IF(OR(A80="Nai",B80="Nai",C80="Nai",A80="CMCTMg",B80="CMCTMg",C80="CMCTMg"),1,0)</f>
        <v>0</v>
      </c>
    </row>
    <row r="81" customFormat="false" ht="13.8" hidden="false" customHeight="false" outlineLevel="0" collapsed="false">
      <c r="A81" s="0" t="s">
        <v>11</v>
      </c>
      <c r="B81" s="0" t="s">
        <v>19</v>
      </c>
      <c r="C81" s="0" t="s">
        <v>22</v>
      </c>
      <c r="D81" s="0" t="n">
        <v>0.8114</v>
      </c>
      <c r="E81" s="0" t="n">
        <f aca="false">VLOOKUP(A81,Mono!$A$1:$B$16,2,0)</f>
        <v>0.85</v>
      </c>
      <c r="F81" s="0" t="n">
        <f aca="false">VLOOKUP(B81,Mono!$A$1:$B$16,2,0)</f>
        <v>0.7</v>
      </c>
      <c r="G81" s="0" t="n">
        <f aca="false">VLOOKUP(C81,Mono!$A$1:$B$16,2,0)</f>
        <v>0.64</v>
      </c>
      <c r="H81" s="1" t="n">
        <f aca="false">D81-MIN(E81:G81)</f>
        <v>0.1714</v>
      </c>
      <c r="I81" s="1" t="n">
        <f aca="false">D81-AVERAGE(E81:G81)</f>
        <v>0.0814</v>
      </c>
      <c r="J81" s="1" t="n">
        <f aca="false">D81-MAX(E81:G81)</f>
        <v>-0.0386</v>
      </c>
      <c r="K81" s="0" t="n">
        <f aca="false">IF(OR(A81="Nai",B81="Nai",C81="Nai",A81="CMCTMg",B81="CMCTMg",C81="CMCTMg"),1,0)</f>
        <v>0</v>
      </c>
    </row>
    <row r="82" customFormat="false" ht="13.8" hidden="false" customHeight="false" outlineLevel="0" collapsed="false">
      <c r="A82" s="0" t="s">
        <v>11</v>
      </c>
      <c r="B82" s="0" t="s">
        <v>19</v>
      </c>
      <c r="C82" s="0" t="s">
        <v>23</v>
      </c>
      <c r="D82" s="0" t="n">
        <v>0.6978</v>
      </c>
      <c r="E82" s="0" t="n">
        <f aca="false">VLOOKUP(A82,Mono!$A$1:$B$16,2,0)</f>
        <v>0.85</v>
      </c>
      <c r="F82" s="0" t="n">
        <f aca="false">VLOOKUP(B82,Mono!$A$1:$B$16,2,0)</f>
        <v>0.7</v>
      </c>
      <c r="G82" s="0" t="n">
        <f aca="false">VLOOKUP(C82,Mono!$A$1:$B$16,2,0)</f>
        <v>0.7</v>
      </c>
      <c r="H82" s="1" t="n">
        <f aca="false">D82-MIN(E82:G82)</f>
        <v>-0.00219999999999998</v>
      </c>
      <c r="I82" s="1" t="n">
        <f aca="false">D82-AVERAGE(E82:G82)</f>
        <v>-0.0521999999999999</v>
      </c>
      <c r="J82" s="1" t="n">
        <f aca="false">D82-MAX(E82:G82)</f>
        <v>-0.1522</v>
      </c>
      <c r="K82" s="0" t="n">
        <f aca="false">IF(OR(A82="Nai",B82="Nai",C82="Nai",A82="CMCTMg",B82="CMCTMg",C82="CMCTMg"),1,0)</f>
        <v>1</v>
      </c>
    </row>
    <row r="83" customFormat="false" ht="13.8" hidden="false" customHeight="false" outlineLevel="0" collapsed="false">
      <c r="A83" s="0" t="s">
        <v>11</v>
      </c>
      <c r="B83" s="0" t="s">
        <v>19</v>
      </c>
      <c r="C83" s="0" t="s">
        <v>24</v>
      </c>
      <c r="D83" s="0" t="n">
        <v>0.8282</v>
      </c>
      <c r="E83" s="0" t="n">
        <f aca="false">VLOOKUP(A83,Mono!$A$1:$B$16,2,0)</f>
        <v>0.85</v>
      </c>
      <c r="F83" s="0" t="n">
        <f aca="false">VLOOKUP(B83,Mono!$A$1:$B$16,2,0)</f>
        <v>0.7</v>
      </c>
      <c r="G83" s="0" t="n">
        <f aca="false">VLOOKUP(C83,Mono!$A$1:$B$16,2,0)</f>
        <v>0.6</v>
      </c>
      <c r="H83" s="1" t="n">
        <f aca="false">D83-MIN(E83:G83)</f>
        <v>0.2282</v>
      </c>
      <c r="I83" s="1" t="n">
        <f aca="false">D83-AVERAGE(E83:G83)</f>
        <v>0.111533333333333</v>
      </c>
      <c r="J83" s="1" t="n">
        <f aca="false">D83-MAX(E83:G83)</f>
        <v>-0.0217999999999999</v>
      </c>
      <c r="K83" s="0" t="n">
        <f aca="false">IF(OR(A83="Nai",B83="Nai",C83="Nai",A83="CMCTMg",B83="CMCTMg",C83="CMCTMg"),1,0)</f>
        <v>0</v>
      </c>
    </row>
    <row r="84" customFormat="false" ht="13.8" hidden="false" customHeight="false" outlineLevel="0" collapsed="false">
      <c r="A84" s="0" t="s">
        <v>11</v>
      </c>
      <c r="B84" s="0" t="s">
        <v>19</v>
      </c>
      <c r="C84" s="0" t="s">
        <v>25</v>
      </c>
      <c r="D84" s="0" t="n">
        <v>0.5986</v>
      </c>
      <c r="E84" s="0" t="n">
        <f aca="false">VLOOKUP(A84,Mono!$A$1:$B$16,2,0)</f>
        <v>0.85</v>
      </c>
      <c r="F84" s="0" t="n">
        <f aca="false">VLOOKUP(B84,Mono!$A$1:$B$16,2,0)</f>
        <v>0.7</v>
      </c>
      <c r="G84" s="0" t="n">
        <f aca="false">VLOOKUP(C84,Mono!$A$1:$B$16,2,0)</f>
        <v>0.6</v>
      </c>
      <c r="H84" s="1" t="n">
        <f aca="false">D84-MIN(E84:G84)</f>
        <v>-0.00140000000000007</v>
      </c>
      <c r="I84" s="1" t="n">
        <f aca="false">D84-AVERAGE(E84:G84)</f>
        <v>-0.118066666666667</v>
      </c>
      <c r="J84" s="1" t="n">
        <f aca="false">D84-MAX(E84:G84)</f>
        <v>-0.2514</v>
      </c>
      <c r="K84" s="0" t="n">
        <f aca="false">IF(OR(A84="Nai",B84="Nai",C84="Nai",A84="CMCTMg",B84="CMCTMg",C84="CMCTMg"),1,0)</f>
        <v>1</v>
      </c>
    </row>
    <row r="85" customFormat="false" ht="13.8" hidden="false" customHeight="false" outlineLevel="0" collapsed="false">
      <c r="A85" s="0" t="s">
        <v>11</v>
      </c>
      <c r="B85" s="0" t="s">
        <v>19</v>
      </c>
      <c r="C85" s="0" t="s">
        <v>26</v>
      </c>
      <c r="D85" s="0" t="n">
        <v>0.7853</v>
      </c>
      <c r="E85" s="0" t="n">
        <f aca="false">VLOOKUP(A85,Mono!$A$1:$B$16,2,0)</f>
        <v>0.85</v>
      </c>
      <c r="F85" s="0" t="n">
        <f aca="false">VLOOKUP(B85,Mono!$A$1:$B$16,2,0)</f>
        <v>0.7</v>
      </c>
      <c r="G85" s="0" t="n">
        <f aca="false">VLOOKUP(C85,Mono!$A$1:$B$16,2,0)</f>
        <v>0.61</v>
      </c>
      <c r="H85" s="1" t="n">
        <f aca="false">D85-MIN(E85:G85)</f>
        <v>0.1753</v>
      </c>
      <c r="I85" s="1" t="n">
        <f aca="false">D85-AVERAGE(E85:G85)</f>
        <v>0.0652999999999999</v>
      </c>
      <c r="J85" s="1" t="n">
        <f aca="false">D85-MAX(E85:G85)</f>
        <v>-0.0647</v>
      </c>
      <c r="K85" s="0" t="n">
        <f aca="false">IF(OR(A85="Nai",B85="Nai",C85="Nai",A85="CMCTMg",B85="CMCTMg",C85="CMCTMg"),1,0)</f>
        <v>0</v>
      </c>
    </row>
    <row r="86" customFormat="false" ht="13.8" hidden="false" customHeight="false" outlineLevel="0" collapsed="false">
      <c r="A86" s="0" t="s">
        <v>11</v>
      </c>
      <c r="B86" s="0" t="s">
        <v>20</v>
      </c>
      <c r="C86" s="0" t="s">
        <v>21</v>
      </c>
      <c r="D86" s="0" t="n">
        <v>0.7853</v>
      </c>
      <c r="E86" s="0" t="n">
        <f aca="false">VLOOKUP(A86,Mono!$A$1:$B$16,2,0)</f>
        <v>0.85</v>
      </c>
      <c r="F86" s="0" t="n">
        <f aca="false">VLOOKUP(B86,Mono!$A$1:$B$16,2,0)</f>
        <v>0.71</v>
      </c>
      <c r="G86" s="0" t="n">
        <f aca="false">VLOOKUP(C86,Mono!$A$1:$B$16,2,0)</f>
        <v>0.6</v>
      </c>
      <c r="H86" s="1" t="n">
        <f aca="false">D86-MIN(E86:G86)</f>
        <v>0.1853</v>
      </c>
      <c r="I86" s="1" t="n">
        <f aca="false">D86-AVERAGE(E86:G86)</f>
        <v>0.0652999999999999</v>
      </c>
      <c r="J86" s="1" t="n">
        <f aca="false">D86-MAX(E86:G86)</f>
        <v>-0.0647</v>
      </c>
      <c r="K86" s="0" t="n">
        <f aca="false">IF(OR(A86="Nai",B86="Nai",C86="Nai",A86="CMCTMg",B86="CMCTMg",C86="CMCTMg"),1,0)</f>
        <v>0</v>
      </c>
    </row>
    <row r="87" customFormat="false" ht="13.8" hidden="false" customHeight="false" outlineLevel="0" collapsed="false">
      <c r="A87" s="0" t="s">
        <v>11</v>
      </c>
      <c r="B87" s="0" t="s">
        <v>20</v>
      </c>
      <c r="C87" s="0" t="s">
        <v>22</v>
      </c>
      <c r="D87" s="0" t="n">
        <v>0.8527</v>
      </c>
      <c r="E87" s="0" t="n">
        <f aca="false">VLOOKUP(A87,Mono!$A$1:$B$16,2,0)</f>
        <v>0.85</v>
      </c>
      <c r="F87" s="0" t="n">
        <f aca="false">VLOOKUP(B87,Mono!$A$1:$B$16,2,0)</f>
        <v>0.71</v>
      </c>
      <c r="G87" s="0" t="n">
        <f aca="false">VLOOKUP(C87,Mono!$A$1:$B$16,2,0)</f>
        <v>0.64</v>
      </c>
      <c r="H87" s="1" t="n">
        <f aca="false">D87-MIN(E87:G87)</f>
        <v>0.2127</v>
      </c>
      <c r="I87" s="1" t="n">
        <f aca="false">D87-AVERAGE(E87:G87)</f>
        <v>0.119366666666667</v>
      </c>
      <c r="J87" s="1" t="n">
        <f aca="false">D87-MAX(E87:G87)</f>
        <v>0.00270000000000004</v>
      </c>
      <c r="K87" s="0" t="n">
        <f aca="false">IF(OR(A87="Nai",B87="Nai",C87="Nai",A87="CMCTMg",B87="CMCTMg",C87="CMCTMg"),1,0)</f>
        <v>0</v>
      </c>
    </row>
    <row r="88" customFormat="false" ht="13.8" hidden="false" customHeight="false" outlineLevel="0" collapsed="false">
      <c r="A88" s="0" t="s">
        <v>11</v>
      </c>
      <c r="B88" s="0" t="s">
        <v>20</v>
      </c>
      <c r="C88" s="0" t="s">
        <v>23</v>
      </c>
      <c r="D88" s="0" t="n">
        <v>0.8155</v>
      </c>
      <c r="E88" s="0" t="n">
        <f aca="false">VLOOKUP(A88,Mono!$A$1:$B$16,2,0)</f>
        <v>0.85</v>
      </c>
      <c r="F88" s="0" t="n">
        <f aca="false">VLOOKUP(B88,Mono!$A$1:$B$16,2,0)</f>
        <v>0.71</v>
      </c>
      <c r="G88" s="0" t="n">
        <f aca="false">VLOOKUP(C88,Mono!$A$1:$B$16,2,0)</f>
        <v>0.7</v>
      </c>
      <c r="H88" s="1" t="n">
        <f aca="false">D88-MIN(E88:G88)</f>
        <v>0.1155</v>
      </c>
      <c r="I88" s="1" t="n">
        <f aca="false">D88-AVERAGE(E88:G88)</f>
        <v>0.0621666666666666</v>
      </c>
      <c r="J88" s="1" t="n">
        <f aca="false">D88-MAX(E88:G88)</f>
        <v>-0.0345</v>
      </c>
      <c r="K88" s="0" t="n">
        <f aca="false">IF(OR(A88="Nai",B88="Nai",C88="Nai",A88="CMCTMg",B88="CMCTMg",C88="CMCTMg"),1,0)</f>
        <v>1</v>
      </c>
    </row>
    <row r="89" customFormat="false" ht="13.8" hidden="false" customHeight="false" outlineLevel="0" collapsed="false">
      <c r="A89" s="0" t="s">
        <v>11</v>
      </c>
      <c r="B89" s="0" t="s">
        <v>20</v>
      </c>
      <c r="C89" s="0" t="s">
        <v>24</v>
      </c>
      <c r="D89" s="0" t="n">
        <v>0.8345</v>
      </c>
      <c r="E89" s="0" t="n">
        <f aca="false">VLOOKUP(A89,Mono!$A$1:$B$16,2,0)</f>
        <v>0.85</v>
      </c>
      <c r="F89" s="0" t="n">
        <f aca="false">VLOOKUP(B89,Mono!$A$1:$B$16,2,0)</f>
        <v>0.71</v>
      </c>
      <c r="G89" s="0" t="n">
        <f aca="false">VLOOKUP(C89,Mono!$A$1:$B$16,2,0)</f>
        <v>0.6</v>
      </c>
      <c r="H89" s="1" t="n">
        <f aca="false">D89-MIN(E89:G89)</f>
        <v>0.2345</v>
      </c>
      <c r="I89" s="1" t="n">
        <f aca="false">D89-AVERAGE(E89:G89)</f>
        <v>0.1145</v>
      </c>
      <c r="J89" s="1" t="n">
        <f aca="false">D89-MAX(E89:G89)</f>
        <v>-0.0155</v>
      </c>
      <c r="K89" s="0" t="n">
        <f aca="false">IF(OR(A89="Nai",B89="Nai",C89="Nai",A89="CMCTMg",B89="CMCTMg",C89="CMCTMg"),1,0)</f>
        <v>0</v>
      </c>
    </row>
    <row r="90" customFormat="false" ht="13.8" hidden="false" customHeight="false" outlineLevel="0" collapsed="false">
      <c r="A90" s="0" t="s">
        <v>11</v>
      </c>
      <c r="B90" s="0" t="s">
        <v>20</v>
      </c>
      <c r="C90" s="0" t="s">
        <v>25</v>
      </c>
      <c r="D90" s="0" t="n">
        <v>0.7853</v>
      </c>
      <c r="E90" s="0" t="n">
        <f aca="false">VLOOKUP(A90,Mono!$A$1:$B$16,2,0)</f>
        <v>0.85</v>
      </c>
      <c r="F90" s="0" t="n">
        <f aca="false">VLOOKUP(B90,Mono!$A$1:$B$16,2,0)</f>
        <v>0.71</v>
      </c>
      <c r="G90" s="0" t="n">
        <f aca="false">VLOOKUP(C90,Mono!$A$1:$B$16,2,0)</f>
        <v>0.6</v>
      </c>
      <c r="H90" s="1" t="n">
        <f aca="false">D90-MIN(E90:G90)</f>
        <v>0.1853</v>
      </c>
      <c r="I90" s="1" t="n">
        <f aca="false">D90-AVERAGE(E90:G90)</f>
        <v>0.0652999999999999</v>
      </c>
      <c r="J90" s="1" t="n">
        <f aca="false">D90-MAX(E90:G90)</f>
        <v>-0.0647</v>
      </c>
      <c r="K90" s="0" t="n">
        <f aca="false">IF(OR(A90="Nai",B90="Nai",C90="Nai",A90="CMCTMg",B90="CMCTMg",C90="CMCTMg"),1,0)</f>
        <v>1</v>
      </c>
    </row>
    <row r="91" customFormat="false" ht="13.8" hidden="false" customHeight="false" outlineLevel="0" collapsed="false">
      <c r="A91" s="0" t="s">
        <v>11</v>
      </c>
      <c r="B91" s="0" t="s">
        <v>20</v>
      </c>
      <c r="C91" s="0" t="s">
        <v>26</v>
      </c>
      <c r="D91" s="0" t="n">
        <v>0.6084</v>
      </c>
      <c r="E91" s="0" t="n">
        <f aca="false">VLOOKUP(A91,Mono!$A$1:$B$16,2,0)</f>
        <v>0.85</v>
      </c>
      <c r="F91" s="0" t="n">
        <f aca="false">VLOOKUP(B91,Mono!$A$1:$B$16,2,0)</f>
        <v>0.71</v>
      </c>
      <c r="G91" s="0" t="n">
        <f aca="false">VLOOKUP(C91,Mono!$A$1:$B$16,2,0)</f>
        <v>0.61</v>
      </c>
      <c r="H91" s="1" t="n">
        <f aca="false">D91-MIN(E91:G91)</f>
        <v>-0.00159999999999993</v>
      </c>
      <c r="I91" s="1" t="n">
        <f aca="false">D91-AVERAGE(E91:G91)</f>
        <v>-0.114933333333333</v>
      </c>
      <c r="J91" s="1" t="n">
        <f aca="false">D91-MAX(E91:G91)</f>
        <v>-0.2416</v>
      </c>
      <c r="K91" s="0" t="n">
        <f aca="false">IF(OR(A91="Nai",B91="Nai",C91="Nai",A91="CMCTMg",B91="CMCTMg",C91="CMCTMg"),1,0)</f>
        <v>0</v>
      </c>
    </row>
    <row r="92" customFormat="false" ht="13.8" hidden="false" customHeight="false" outlineLevel="0" collapsed="false">
      <c r="A92" s="0" t="s">
        <v>11</v>
      </c>
      <c r="B92" s="0" t="s">
        <v>21</v>
      </c>
      <c r="C92" s="0" t="s">
        <v>22</v>
      </c>
      <c r="D92" s="0" t="n">
        <v>0.7853</v>
      </c>
      <c r="E92" s="0" t="n">
        <f aca="false">VLOOKUP(A92,Mono!$A$1:$B$16,2,0)</f>
        <v>0.85</v>
      </c>
      <c r="F92" s="0" t="n">
        <f aca="false">VLOOKUP(B92,Mono!$A$1:$B$16,2,0)</f>
        <v>0.6</v>
      </c>
      <c r="G92" s="0" t="n">
        <f aca="false">VLOOKUP(C92,Mono!$A$1:$B$16,2,0)</f>
        <v>0.64</v>
      </c>
      <c r="H92" s="1" t="n">
        <f aca="false">D92-MIN(E92:G92)</f>
        <v>0.1853</v>
      </c>
      <c r="I92" s="1" t="n">
        <f aca="false">D92-AVERAGE(E92:G92)</f>
        <v>0.0886333333333332</v>
      </c>
      <c r="J92" s="1" t="n">
        <f aca="false">D92-MAX(E92:G92)</f>
        <v>-0.0647</v>
      </c>
      <c r="K92" s="0" t="n">
        <f aca="false">IF(OR(A92="Nai",B92="Nai",C92="Nai",A92="CMCTMg",B92="CMCTMg",C92="CMCTMg"),1,0)</f>
        <v>0</v>
      </c>
    </row>
    <row r="93" customFormat="false" ht="13.8" hidden="false" customHeight="false" outlineLevel="0" collapsed="false">
      <c r="A93" s="0" t="s">
        <v>11</v>
      </c>
      <c r="B93" s="0" t="s">
        <v>21</v>
      </c>
      <c r="C93" s="0" t="s">
        <v>23</v>
      </c>
      <c r="D93" s="0" t="n">
        <v>0.6084</v>
      </c>
      <c r="E93" s="0" t="n">
        <f aca="false">VLOOKUP(A93,Mono!$A$1:$B$16,2,0)</f>
        <v>0.85</v>
      </c>
      <c r="F93" s="0" t="n">
        <f aca="false">VLOOKUP(B93,Mono!$A$1:$B$16,2,0)</f>
        <v>0.6</v>
      </c>
      <c r="G93" s="0" t="n">
        <f aca="false">VLOOKUP(C93,Mono!$A$1:$B$16,2,0)</f>
        <v>0.7</v>
      </c>
      <c r="H93" s="1" t="n">
        <f aca="false">D93-MIN(E93:G93)</f>
        <v>0.00839999999999996</v>
      </c>
      <c r="I93" s="1" t="n">
        <f aca="false">D93-AVERAGE(E93:G93)</f>
        <v>-0.108266666666667</v>
      </c>
      <c r="J93" s="1" t="n">
        <f aca="false">D93-MAX(E93:G93)</f>
        <v>-0.2416</v>
      </c>
      <c r="K93" s="0" t="n">
        <f aca="false">IF(OR(A93="Nai",B93="Nai",C93="Nai",A93="CMCTMg",B93="CMCTMg",C93="CMCTMg"),1,0)</f>
        <v>1</v>
      </c>
    </row>
    <row r="94" customFormat="false" ht="13.8" hidden="false" customHeight="false" outlineLevel="0" collapsed="false">
      <c r="A94" s="0" t="s">
        <v>11</v>
      </c>
      <c r="B94" s="0" t="s">
        <v>21</v>
      </c>
      <c r="C94" s="0" t="s">
        <v>24</v>
      </c>
      <c r="D94" s="0" t="n">
        <v>0.6187</v>
      </c>
      <c r="E94" s="0" t="n">
        <f aca="false">VLOOKUP(A94,Mono!$A$1:$B$16,2,0)</f>
        <v>0.85</v>
      </c>
      <c r="F94" s="0" t="n">
        <f aca="false">VLOOKUP(B94,Mono!$A$1:$B$16,2,0)</f>
        <v>0.6</v>
      </c>
      <c r="G94" s="0" t="n">
        <f aca="false">VLOOKUP(C94,Mono!$A$1:$B$16,2,0)</f>
        <v>0.6</v>
      </c>
      <c r="H94" s="1" t="n">
        <f aca="false">D94-MIN(E94:G94)</f>
        <v>0.0186999999999999</v>
      </c>
      <c r="I94" s="1" t="n">
        <f aca="false">D94-AVERAGE(E94:G94)</f>
        <v>-0.0646333333333334</v>
      </c>
      <c r="J94" s="1" t="n">
        <f aca="false">D94-MAX(E94:G94)</f>
        <v>-0.2313</v>
      </c>
      <c r="K94" s="0" t="n">
        <f aca="false">IF(OR(A94="Nai",B94="Nai",C94="Nai",A94="CMCTMg",B94="CMCTMg",C94="CMCTMg"),1,0)</f>
        <v>0</v>
      </c>
    </row>
    <row r="95" customFormat="false" ht="13.8" hidden="false" customHeight="false" outlineLevel="0" collapsed="false">
      <c r="A95" s="0" t="s">
        <v>11</v>
      </c>
      <c r="B95" s="0" t="s">
        <v>21</v>
      </c>
      <c r="C95" s="0" t="s">
        <v>25</v>
      </c>
      <c r="D95" s="0" t="n">
        <v>0.5938</v>
      </c>
      <c r="E95" s="0" t="n">
        <f aca="false">VLOOKUP(A95,Mono!$A$1:$B$16,2,0)</f>
        <v>0.85</v>
      </c>
      <c r="F95" s="0" t="n">
        <f aca="false">VLOOKUP(B95,Mono!$A$1:$B$16,2,0)</f>
        <v>0.6</v>
      </c>
      <c r="G95" s="0" t="n">
        <f aca="false">VLOOKUP(C95,Mono!$A$1:$B$16,2,0)</f>
        <v>0.6</v>
      </c>
      <c r="H95" s="1" t="n">
        <f aca="false">D95-MIN(E95:G95)</f>
        <v>-0.00620000000000009</v>
      </c>
      <c r="I95" s="1" t="n">
        <f aca="false">D95-AVERAGE(E95:G95)</f>
        <v>-0.0895333333333335</v>
      </c>
      <c r="J95" s="1" t="n">
        <f aca="false">D95-MAX(E95:G95)</f>
        <v>-0.2562</v>
      </c>
      <c r="K95" s="0" t="n">
        <f aca="false">IF(OR(A95="Nai",B95="Nai",C95="Nai",A95="CMCTMg",B95="CMCTMg",C95="CMCTMg"),1,0)</f>
        <v>1</v>
      </c>
    </row>
    <row r="96" customFormat="false" ht="13.8" hidden="false" customHeight="false" outlineLevel="0" collapsed="false">
      <c r="A96" s="0" t="s">
        <v>11</v>
      </c>
      <c r="B96" s="0" t="s">
        <v>21</v>
      </c>
      <c r="C96" s="0" t="s">
        <v>26</v>
      </c>
      <c r="D96" s="0" t="n">
        <v>0.6134</v>
      </c>
      <c r="E96" s="0" t="n">
        <f aca="false">VLOOKUP(A96,Mono!$A$1:$B$16,2,0)</f>
        <v>0.85</v>
      </c>
      <c r="F96" s="0" t="n">
        <f aca="false">VLOOKUP(B96,Mono!$A$1:$B$16,2,0)</f>
        <v>0.6</v>
      </c>
      <c r="G96" s="0" t="n">
        <f aca="false">VLOOKUP(C96,Mono!$A$1:$B$16,2,0)</f>
        <v>0.61</v>
      </c>
      <c r="H96" s="1" t="n">
        <f aca="false">D96-MIN(E96:G96)</f>
        <v>0.0134</v>
      </c>
      <c r="I96" s="1" t="n">
        <f aca="false">D96-AVERAGE(E96:G96)</f>
        <v>-0.0732666666666666</v>
      </c>
      <c r="J96" s="1" t="n">
        <f aca="false">D96-MAX(E96:G96)</f>
        <v>-0.2366</v>
      </c>
      <c r="K96" s="0" t="n">
        <f aca="false">IF(OR(A96="Nai",B96="Nai",C96="Nai",A96="CMCTMg",B96="CMCTMg",C96="CMCTMg"),1,0)</f>
        <v>0</v>
      </c>
    </row>
    <row r="97" customFormat="false" ht="13.8" hidden="false" customHeight="false" outlineLevel="0" collapsed="false">
      <c r="A97" s="0" t="s">
        <v>11</v>
      </c>
      <c r="B97" s="0" t="s">
        <v>22</v>
      </c>
      <c r="C97" s="0" t="s">
        <v>23</v>
      </c>
      <c r="D97" s="0" t="n">
        <v>0.7853</v>
      </c>
      <c r="E97" s="0" t="n">
        <f aca="false">VLOOKUP(A97,Mono!$A$1:$B$16,2,0)</f>
        <v>0.85</v>
      </c>
      <c r="F97" s="0" t="n">
        <f aca="false">VLOOKUP(B97,Mono!$A$1:$B$16,2,0)</f>
        <v>0.64</v>
      </c>
      <c r="G97" s="0" t="n">
        <f aca="false">VLOOKUP(C97,Mono!$A$1:$B$16,2,0)</f>
        <v>0.7</v>
      </c>
      <c r="H97" s="1" t="n">
        <f aca="false">D97-MIN(E97:G97)</f>
        <v>0.1453</v>
      </c>
      <c r="I97" s="1" t="n">
        <f aca="false">D97-AVERAGE(E97:G97)</f>
        <v>0.0553</v>
      </c>
      <c r="J97" s="1" t="n">
        <f aca="false">D97-MAX(E97:G97)</f>
        <v>-0.0647</v>
      </c>
      <c r="K97" s="0" t="n">
        <f aca="false">IF(OR(A97="Nai",B97="Nai",C97="Nai",A97="CMCTMg",B97="CMCTMg",C97="CMCTMg"),1,0)</f>
        <v>1</v>
      </c>
    </row>
    <row r="98" customFormat="false" ht="13.8" hidden="false" customHeight="false" outlineLevel="0" collapsed="false">
      <c r="A98" s="0" t="s">
        <v>11</v>
      </c>
      <c r="B98" s="0" t="s">
        <v>22</v>
      </c>
      <c r="C98" s="0" t="s">
        <v>24</v>
      </c>
      <c r="D98" s="0" t="n">
        <v>0.7853</v>
      </c>
      <c r="E98" s="0" t="n">
        <f aca="false">VLOOKUP(A98,Mono!$A$1:$B$16,2,0)</f>
        <v>0.85</v>
      </c>
      <c r="F98" s="0" t="n">
        <f aca="false">VLOOKUP(B98,Mono!$A$1:$B$16,2,0)</f>
        <v>0.64</v>
      </c>
      <c r="G98" s="0" t="n">
        <f aca="false">VLOOKUP(C98,Mono!$A$1:$B$16,2,0)</f>
        <v>0.6</v>
      </c>
      <c r="H98" s="1" t="n">
        <f aca="false">D98-MIN(E98:G98)</f>
        <v>0.1853</v>
      </c>
      <c r="I98" s="1" t="n">
        <f aca="false">D98-AVERAGE(E98:G98)</f>
        <v>0.0886333333333332</v>
      </c>
      <c r="J98" s="1" t="n">
        <f aca="false">D98-MAX(E98:G98)</f>
        <v>-0.0647</v>
      </c>
      <c r="K98" s="0" t="n">
        <f aca="false">IF(OR(A98="Nai",B98="Nai",C98="Nai",A98="CMCTMg",B98="CMCTMg",C98="CMCTMg"),1,0)</f>
        <v>0</v>
      </c>
    </row>
    <row r="99" customFormat="false" ht="13.8" hidden="false" customHeight="false" outlineLevel="0" collapsed="false">
      <c r="A99" s="0" t="s">
        <v>11</v>
      </c>
      <c r="B99" s="0" t="s">
        <v>22</v>
      </c>
      <c r="C99" s="0" t="s">
        <v>25</v>
      </c>
      <c r="D99" s="0" t="n">
        <v>0.5938</v>
      </c>
      <c r="E99" s="0" t="n">
        <f aca="false">VLOOKUP(A99,Mono!$A$1:$B$16,2,0)</f>
        <v>0.85</v>
      </c>
      <c r="F99" s="0" t="n">
        <f aca="false">VLOOKUP(B99,Mono!$A$1:$B$16,2,0)</f>
        <v>0.64</v>
      </c>
      <c r="G99" s="0" t="n">
        <f aca="false">VLOOKUP(C99,Mono!$A$1:$B$16,2,0)</f>
        <v>0.6</v>
      </c>
      <c r="H99" s="1" t="n">
        <f aca="false">D99-MIN(E99:G99)</f>
        <v>-0.00620000000000009</v>
      </c>
      <c r="I99" s="1" t="n">
        <f aca="false">D99-AVERAGE(E99:G99)</f>
        <v>-0.102866666666667</v>
      </c>
      <c r="J99" s="1" t="n">
        <f aca="false">D99-MAX(E99:G99)</f>
        <v>-0.2562</v>
      </c>
      <c r="K99" s="0" t="n">
        <f aca="false">IF(OR(A99="Nai",B99="Nai",C99="Nai",A99="CMCTMg",B99="CMCTMg",C99="CMCTMg"),1,0)</f>
        <v>1</v>
      </c>
    </row>
    <row r="100" customFormat="false" ht="13.8" hidden="false" customHeight="false" outlineLevel="0" collapsed="false">
      <c r="A100" s="0" t="s">
        <v>11</v>
      </c>
      <c r="B100" s="0" t="s">
        <v>22</v>
      </c>
      <c r="C100" s="0" t="s">
        <v>26</v>
      </c>
      <c r="D100" s="0" t="n">
        <v>0.7853</v>
      </c>
      <c r="E100" s="0" t="n">
        <f aca="false">VLOOKUP(A100,Mono!$A$1:$B$16,2,0)</f>
        <v>0.85</v>
      </c>
      <c r="F100" s="0" t="n">
        <f aca="false">VLOOKUP(B100,Mono!$A$1:$B$16,2,0)</f>
        <v>0.64</v>
      </c>
      <c r="G100" s="0" t="n">
        <f aca="false">VLOOKUP(C100,Mono!$A$1:$B$16,2,0)</f>
        <v>0.61</v>
      </c>
      <c r="H100" s="1" t="n">
        <f aca="false">D100-MIN(E100:G100)</f>
        <v>0.1753</v>
      </c>
      <c r="I100" s="1" t="n">
        <f aca="false">D100-AVERAGE(E100:G100)</f>
        <v>0.0852999999999999</v>
      </c>
      <c r="J100" s="1" t="n">
        <f aca="false">D100-MAX(E100:G100)</f>
        <v>-0.0647</v>
      </c>
      <c r="K100" s="0" t="n">
        <f aca="false">IF(OR(A100="Nai",B100="Nai",C100="Nai",A100="CMCTMg",B100="CMCTMg",C100="CMCTMg"),1,0)</f>
        <v>0</v>
      </c>
    </row>
    <row r="101" customFormat="false" ht="13.8" hidden="false" customHeight="false" outlineLevel="0" collapsed="false">
      <c r="A101" s="0" t="s">
        <v>11</v>
      </c>
      <c r="B101" s="0" t="s">
        <v>23</v>
      </c>
      <c r="C101" s="0" t="s">
        <v>24</v>
      </c>
      <c r="D101" s="0" t="n">
        <v>0.7853</v>
      </c>
      <c r="E101" s="0" t="n">
        <f aca="false">VLOOKUP(A101,Mono!$A$1:$B$16,2,0)</f>
        <v>0.85</v>
      </c>
      <c r="F101" s="0" t="n">
        <f aca="false">VLOOKUP(B101,Mono!$A$1:$B$16,2,0)</f>
        <v>0.7</v>
      </c>
      <c r="G101" s="0" t="n">
        <f aca="false">VLOOKUP(C101,Mono!$A$1:$B$16,2,0)</f>
        <v>0.6</v>
      </c>
      <c r="H101" s="1" t="n">
        <f aca="false">D101-MIN(E101:G101)</f>
        <v>0.1853</v>
      </c>
      <c r="I101" s="1" t="n">
        <f aca="false">D101-AVERAGE(E101:G101)</f>
        <v>0.0686333333333332</v>
      </c>
      <c r="J101" s="1" t="n">
        <f aca="false">D101-MAX(E101:G101)</f>
        <v>-0.0647</v>
      </c>
      <c r="K101" s="0" t="n">
        <f aca="false">IF(OR(A101="Nai",B101="Nai",C101="Nai",A101="CMCTMg",B101="CMCTMg",C101="CMCTMg"),1,0)</f>
        <v>1</v>
      </c>
    </row>
    <row r="102" customFormat="false" ht="13.8" hidden="false" customHeight="false" outlineLevel="0" collapsed="false">
      <c r="A102" s="0" t="s">
        <v>11</v>
      </c>
      <c r="B102" s="0" t="s">
        <v>23</v>
      </c>
      <c r="C102" s="0" t="s">
        <v>25</v>
      </c>
      <c r="D102" s="0" t="n">
        <v>0.5986</v>
      </c>
      <c r="E102" s="0" t="n">
        <f aca="false">VLOOKUP(A102,Mono!$A$1:$B$16,2,0)</f>
        <v>0.85</v>
      </c>
      <c r="F102" s="0" t="n">
        <f aca="false">VLOOKUP(B102,Mono!$A$1:$B$16,2,0)</f>
        <v>0.7</v>
      </c>
      <c r="G102" s="0" t="n">
        <f aca="false">VLOOKUP(C102,Mono!$A$1:$B$16,2,0)</f>
        <v>0.6</v>
      </c>
      <c r="H102" s="1" t="n">
        <f aca="false">D102-MIN(E102:G102)</f>
        <v>-0.00140000000000007</v>
      </c>
      <c r="I102" s="1" t="n">
        <f aca="false">D102-AVERAGE(E102:G102)</f>
        <v>-0.118066666666667</v>
      </c>
      <c r="J102" s="1" t="n">
        <f aca="false">D102-MAX(E102:G102)</f>
        <v>-0.2514</v>
      </c>
      <c r="K102" s="0" t="n">
        <f aca="false">IF(OR(A102="Nai",B102="Nai",C102="Nai",A102="CMCTMg",B102="CMCTMg",C102="CMCTMg"),1,0)</f>
        <v>1</v>
      </c>
    </row>
    <row r="103" customFormat="false" ht="13.8" hidden="false" customHeight="false" outlineLevel="0" collapsed="false">
      <c r="A103" s="0" t="s">
        <v>11</v>
      </c>
      <c r="B103" s="0" t="s">
        <v>23</v>
      </c>
      <c r="C103" s="0" t="s">
        <v>26</v>
      </c>
      <c r="D103" s="0" t="n">
        <v>0.7853</v>
      </c>
      <c r="E103" s="0" t="n">
        <f aca="false">VLOOKUP(A103,Mono!$A$1:$B$16,2,0)</f>
        <v>0.85</v>
      </c>
      <c r="F103" s="0" t="n">
        <f aca="false">VLOOKUP(B103,Mono!$A$1:$B$16,2,0)</f>
        <v>0.7</v>
      </c>
      <c r="G103" s="0" t="n">
        <f aca="false">VLOOKUP(C103,Mono!$A$1:$B$16,2,0)</f>
        <v>0.61</v>
      </c>
      <c r="H103" s="1" t="n">
        <f aca="false">D103-MIN(E103:G103)</f>
        <v>0.1753</v>
      </c>
      <c r="I103" s="1" t="n">
        <f aca="false">D103-AVERAGE(E103:G103)</f>
        <v>0.0652999999999999</v>
      </c>
      <c r="J103" s="1" t="n">
        <f aca="false">D103-MAX(E103:G103)</f>
        <v>-0.0647</v>
      </c>
      <c r="K103" s="0" t="n">
        <f aca="false">IF(OR(A103="Nai",B103="Nai",C103="Nai",A103="CMCTMg",B103="CMCTMg",C103="CMCTMg"),1,0)</f>
        <v>1</v>
      </c>
    </row>
    <row r="104" customFormat="false" ht="13.8" hidden="false" customHeight="false" outlineLevel="0" collapsed="false">
      <c r="A104" s="0" t="s">
        <v>11</v>
      </c>
      <c r="B104" s="0" t="s">
        <v>24</v>
      </c>
      <c r="C104" s="0" t="s">
        <v>25</v>
      </c>
      <c r="D104" s="0" t="n">
        <v>0.5986</v>
      </c>
      <c r="E104" s="0" t="n">
        <f aca="false">VLOOKUP(A104,Mono!$A$1:$B$16,2,0)</f>
        <v>0.85</v>
      </c>
      <c r="F104" s="0" t="n">
        <f aca="false">VLOOKUP(B104,Mono!$A$1:$B$16,2,0)</f>
        <v>0.6</v>
      </c>
      <c r="G104" s="0" t="n">
        <f aca="false">VLOOKUP(C104,Mono!$A$1:$B$16,2,0)</f>
        <v>0.6</v>
      </c>
      <c r="H104" s="1" t="n">
        <f aca="false">D104-MIN(E104:G104)</f>
        <v>-0.00140000000000007</v>
      </c>
      <c r="I104" s="1" t="n">
        <f aca="false">D104-AVERAGE(E104:G104)</f>
        <v>-0.0847333333333334</v>
      </c>
      <c r="J104" s="1" t="n">
        <f aca="false">D104-MAX(E104:G104)</f>
        <v>-0.2514</v>
      </c>
      <c r="K104" s="0" t="n">
        <f aca="false">IF(OR(A104="Nai",B104="Nai",C104="Nai",A104="CMCTMg",B104="CMCTMg",C104="CMCTMg"),1,0)</f>
        <v>1</v>
      </c>
    </row>
    <row r="105" customFormat="false" ht="13.8" hidden="false" customHeight="false" outlineLevel="0" collapsed="false">
      <c r="A105" s="0" t="s">
        <v>11</v>
      </c>
      <c r="B105" s="0" t="s">
        <v>24</v>
      </c>
      <c r="C105" s="0" t="s">
        <v>26</v>
      </c>
      <c r="D105" s="0" t="n">
        <v>0.6034</v>
      </c>
      <c r="E105" s="0" t="n">
        <f aca="false">VLOOKUP(A105,Mono!$A$1:$B$16,2,0)</f>
        <v>0.85</v>
      </c>
      <c r="F105" s="0" t="n">
        <f aca="false">VLOOKUP(B105,Mono!$A$1:$B$16,2,0)</f>
        <v>0.6</v>
      </c>
      <c r="G105" s="0" t="n">
        <f aca="false">VLOOKUP(C105,Mono!$A$1:$B$16,2,0)</f>
        <v>0.61</v>
      </c>
      <c r="H105" s="1" t="n">
        <f aca="false">D105-MIN(E105:G105)</f>
        <v>0.00339999999999996</v>
      </c>
      <c r="I105" s="1" t="n">
        <f aca="false">D105-AVERAGE(E105:G105)</f>
        <v>-0.0832666666666666</v>
      </c>
      <c r="J105" s="1" t="n">
        <f aca="false">D105-MAX(E105:G105)</f>
        <v>-0.2466</v>
      </c>
      <c r="K105" s="0" t="n">
        <f aca="false">IF(OR(A105="Nai",B105="Nai",C105="Nai",A105="CMCTMg",B105="CMCTMg",C105="CMCTMg"),1,0)</f>
        <v>0</v>
      </c>
    </row>
    <row r="106" customFormat="false" ht="13.8" hidden="false" customHeight="false" outlineLevel="0" collapsed="false">
      <c r="A106" s="0" t="s">
        <v>11</v>
      </c>
      <c r="B106" s="0" t="s">
        <v>25</v>
      </c>
      <c r="C106" s="0" t="s">
        <v>26</v>
      </c>
      <c r="D106" s="0" t="n">
        <v>0.5986</v>
      </c>
      <c r="E106" s="0" t="n">
        <f aca="false">VLOOKUP(A106,Mono!$A$1:$B$16,2,0)</f>
        <v>0.85</v>
      </c>
      <c r="F106" s="0" t="n">
        <f aca="false">VLOOKUP(B106,Mono!$A$1:$B$16,2,0)</f>
        <v>0.6</v>
      </c>
      <c r="G106" s="0" t="n">
        <f aca="false">VLOOKUP(C106,Mono!$A$1:$B$16,2,0)</f>
        <v>0.61</v>
      </c>
      <c r="H106" s="1" t="n">
        <f aca="false">D106-MIN(E106:G106)</f>
        <v>-0.00140000000000007</v>
      </c>
      <c r="I106" s="1" t="n">
        <f aca="false">D106-AVERAGE(E106:G106)</f>
        <v>-0.0880666666666666</v>
      </c>
      <c r="J106" s="1" t="n">
        <f aca="false">D106-MAX(E106:G106)</f>
        <v>-0.2514</v>
      </c>
      <c r="K106" s="0" t="n">
        <f aca="false">IF(OR(A106="Nai",B106="Nai",C106="Nai",A106="CMCTMg",B106="CMCTMg",C106="CMCTMg"),1,0)</f>
        <v>1</v>
      </c>
    </row>
    <row r="107" customFormat="false" ht="13.8" hidden="false" customHeight="false" outlineLevel="0" collapsed="false">
      <c r="A107" s="0" t="s">
        <v>12</v>
      </c>
      <c r="B107" s="0" t="s">
        <v>13</v>
      </c>
      <c r="C107" s="0" t="s">
        <v>14</v>
      </c>
      <c r="D107" s="0" t="n">
        <v>0.8155</v>
      </c>
      <c r="E107" s="0" t="n">
        <f aca="false">VLOOKUP(A107,Mono!$A$1:$B$16,2,0)</f>
        <v>0.84</v>
      </c>
      <c r="F107" s="0" t="n">
        <f aca="false">VLOOKUP(B107,Mono!$A$1:$B$16,2,0)</f>
        <v>0.63</v>
      </c>
      <c r="G107" s="0" t="n">
        <f aca="false">VLOOKUP(C107,Mono!$A$1:$B$16,2,0)</f>
        <v>0.81</v>
      </c>
      <c r="H107" s="1" t="n">
        <f aca="false">D107-MIN(E107:G107)</f>
        <v>0.1855</v>
      </c>
      <c r="I107" s="1" t="n">
        <f aca="false">D107-AVERAGE(E107:G107)</f>
        <v>0.0555000000000001</v>
      </c>
      <c r="J107" s="1" t="n">
        <f aca="false">D107-MAX(E107:G107)</f>
        <v>-0.0245</v>
      </c>
      <c r="K107" s="0" t="n">
        <f aca="false">IF(OR(A107="Nai",B107="Nai",C107="Nai",A107="CMCTMg",B107="CMCTMg",C107="CMCTMg"),1,0)</f>
        <v>0</v>
      </c>
    </row>
    <row r="108" customFormat="false" ht="13.8" hidden="false" customHeight="false" outlineLevel="0" collapsed="false">
      <c r="A108" s="0" t="s">
        <v>12</v>
      </c>
      <c r="B108" s="0" t="s">
        <v>13</v>
      </c>
      <c r="C108" s="0" t="s">
        <v>15</v>
      </c>
      <c r="D108" s="0" t="n">
        <v>0.8269</v>
      </c>
      <c r="E108" s="0" t="n">
        <f aca="false">VLOOKUP(A108,Mono!$A$1:$B$16,2,0)</f>
        <v>0.84</v>
      </c>
      <c r="F108" s="0" t="n">
        <f aca="false">VLOOKUP(B108,Mono!$A$1:$B$16,2,0)</f>
        <v>0.63</v>
      </c>
      <c r="G108" s="0" t="n">
        <f aca="false">VLOOKUP(C108,Mono!$A$1:$B$16,2,0)</f>
        <v>0.8</v>
      </c>
      <c r="H108" s="1" t="n">
        <f aca="false">D108-MIN(E108:G108)</f>
        <v>0.1969</v>
      </c>
      <c r="I108" s="1" t="n">
        <f aca="false">D108-AVERAGE(E108:G108)</f>
        <v>0.0702333333333334</v>
      </c>
      <c r="J108" s="1" t="n">
        <f aca="false">D108-MAX(E108:G108)</f>
        <v>-0.0130999999999999</v>
      </c>
      <c r="K108" s="0" t="n">
        <f aca="false">IF(OR(A108="Nai",B108="Nai",C108="Nai",A108="CMCTMg",B108="CMCTMg",C108="CMCTMg"),1,0)</f>
        <v>0</v>
      </c>
    </row>
    <row r="109" customFormat="false" ht="13.8" hidden="false" customHeight="false" outlineLevel="0" collapsed="false">
      <c r="A109" s="0" t="s">
        <v>12</v>
      </c>
      <c r="B109" s="0" t="s">
        <v>13</v>
      </c>
      <c r="C109" s="0" t="s">
        <v>16</v>
      </c>
      <c r="D109" s="0" t="n">
        <v>0.838</v>
      </c>
      <c r="E109" s="0" t="n">
        <f aca="false">VLOOKUP(A109,Mono!$A$1:$B$16,2,0)</f>
        <v>0.84</v>
      </c>
      <c r="F109" s="0" t="n">
        <f aca="false">VLOOKUP(B109,Mono!$A$1:$B$16,2,0)</f>
        <v>0.63</v>
      </c>
      <c r="G109" s="0" t="n">
        <f aca="false">VLOOKUP(C109,Mono!$A$1:$B$16,2,0)</f>
        <v>0.74</v>
      </c>
      <c r="H109" s="1" t="n">
        <f aca="false">D109-MIN(E109:G109)</f>
        <v>0.208</v>
      </c>
      <c r="I109" s="1" t="n">
        <f aca="false">D109-AVERAGE(E109:G109)</f>
        <v>0.101333333333333</v>
      </c>
      <c r="J109" s="1" t="n">
        <f aca="false">D109-MAX(E109:G109)</f>
        <v>-0.002</v>
      </c>
      <c r="K109" s="0" t="n">
        <f aca="false">IF(OR(A109="Nai",B109="Nai",C109="Nai",A109="CMCTMg",B109="CMCTMg",C109="CMCTMg"),1,0)</f>
        <v>0</v>
      </c>
    </row>
    <row r="110" customFormat="false" ht="13.8" hidden="false" customHeight="false" outlineLevel="0" collapsed="false">
      <c r="A110" s="0" t="s">
        <v>12</v>
      </c>
      <c r="B110" s="0" t="s">
        <v>13</v>
      </c>
      <c r="C110" s="0" t="s">
        <v>17</v>
      </c>
      <c r="D110" s="0" t="n">
        <v>0.6803</v>
      </c>
      <c r="E110" s="0" t="n">
        <f aca="false">VLOOKUP(A110,Mono!$A$1:$B$16,2,0)</f>
        <v>0.84</v>
      </c>
      <c r="F110" s="0" t="n">
        <f aca="false">VLOOKUP(B110,Mono!$A$1:$B$16,2,0)</f>
        <v>0.63</v>
      </c>
      <c r="G110" s="0" t="n">
        <f aca="false">VLOOKUP(C110,Mono!$A$1:$B$16,2,0)</f>
        <v>0.73</v>
      </c>
      <c r="H110" s="1" t="n">
        <f aca="false">D110-MIN(E110:G110)</f>
        <v>0.0503</v>
      </c>
      <c r="I110" s="1" t="n">
        <f aca="false">D110-AVERAGE(E110:G110)</f>
        <v>-0.0530333333333333</v>
      </c>
      <c r="J110" s="1" t="n">
        <f aca="false">D110-MAX(E110:G110)</f>
        <v>-0.1597</v>
      </c>
      <c r="K110" s="0" t="n">
        <f aca="false">IF(OR(A110="Nai",B110="Nai",C110="Nai",A110="CMCTMg",B110="CMCTMg",C110="CMCTMg"),1,0)</f>
        <v>0</v>
      </c>
    </row>
    <row r="111" customFormat="false" ht="13.8" hidden="false" customHeight="false" outlineLevel="0" collapsed="false">
      <c r="A111" s="0" t="s">
        <v>12</v>
      </c>
      <c r="B111" s="0" t="s">
        <v>13</v>
      </c>
      <c r="C111" s="0" t="s">
        <v>18</v>
      </c>
      <c r="D111" s="0" t="n">
        <v>0.6803</v>
      </c>
      <c r="E111" s="0" t="n">
        <f aca="false">VLOOKUP(A111,Mono!$A$1:$B$16,2,0)</f>
        <v>0.84</v>
      </c>
      <c r="F111" s="0" t="n">
        <f aca="false">VLOOKUP(B111,Mono!$A$1:$B$16,2,0)</f>
        <v>0.63</v>
      </c>
      <c r="G111" s="0" t="n">
        <f aca="false">VLOOKUP(C111,Mono!$A$1:$B$16,2,0)</f>
        <v>0.73</v>
      </c>
      <c r="H111" s="1" t="n">
        <f aca="false">D111-MIN(E111:G111)</f>
        <v>0.0503</v>
      </c>
      <c r="I111" s="1" t="n">
        <f aca="false">D111-AVERAGE(E111:G111)</f>
        <v>-0.0530333333333333</v>
      </c>
      <c r="J111" s="1" t="n">
        <f aca="false">D111-MAX(E111:G111)</f>
        <v>-0.1597</v>
      </c>
      <c r="K111" s="0" t="n">
        <f aca="false">IF(OR(A111="Nai",B111="Nai",C111="Nai",A111="CMCTMg",B111="CMCTMg",C111="CMCTMg"),1,0)</f>
        <v>0</v>
      </c>
    </row>
    <row r="112" customFormat="false" ht="13.8" hidden="false" customHeight="false" outlineLevel="0" collapsed="false">
      <c r="A112" s="0" t="s">
        <v>12</v>
      </c>
      <c r="B112" s="0" t="s">
        <v>13</v>
      </c>
      <c r="C112" s="0" t="s">
        <v>19</v>
      </c>
      <c r="D112" s="0" t="n">
        <v>0.6295</v>
      </c>
      <c r="E112" s="0" t="n">
        <f aca="false">VLOOKUP(A112,Mono!$A$1:$B$16,2,0)</f>
        <v>0.84</v>
      </c>
      <c r="F112" s="0" t="n">
        <f aca="false">VLOOKUP(B112,Mono!$A$1:$B$16,2,0)</f>
        <v>0.63</v>
      </c>
      <c r="G112" s="0" t="n">
        <f aca="false">VLOOKUP(C112,Mono!$A$1:$B$16,2,0)</f>
        <v>0.7</v>
      </c>
      <c r="H112" s="1" t="n">
        <f aca="false">D112-MIN(E112:G112)</f>
        <v>-0.000499999999999945</v>
      </c>
      <c r="I112" s="1" t="n">
        <f aca="false">D112-AVERAGE(E112:G112)</f>
        <v>-0.0938333333333332</v>
      </c>
      <c r="J112" s="1" t="n">
        <f aca="false">D112-MAX(E112:G112)</f>
        <v>-0.2105</v>
      </c>
      <c r="K112" s="0" t="n">
        <f aca="false">IF(OR(A112="Nai",B112="Nai",C112="Nai",A112="CMCTMg",B112="CMCTMg",C112="CMCTMg"),1,0)</f>
        <v>0</v>
      </c>
    </row>
    <row r="113" customFormat="false" ht="13.8" hidden="false" customHeight="false" outlineLevel="0" collapsed="false">
      <c r="A113" s="0" t="s">
        <v>12</v>
      </c>
      <c r="B113" s="0" t="s">
        <v>13</v>
      </c>
      <c r="C113" s="0" t="s">
        <v>20</v>
      </c>
      <c r="D113" s="0" t="n">
        <v>0.8155</v>
      </c>
      <c r="E113" s="0" t="n">
        <f aca="false">VLOOKUP(A113,Mono!$A$1:$B$16,2,0)</f>
        <v>0.84</v>
      </c>
      <c r="F113" s="0" t="n">
        <f aca="false">VLOOKUP(B113,Mono!$A$1:$B$16,2,0)</f>
        <v>0.63</v>
      </c>
      <c r="G113" s="0" t="n">
        <f aca="false">VLOOKUP(C113,Mono!$A$1:$B$16,2,0)</f>
        <v>0.71</v>
      </c>
      <c r="H113" s="1" t="n">
        <f aca="false">D113-MIN(E113:G113)</f>
        <v>0.1855</v>
      </c>
      <c r="I113" s="1" t="n">
        <f aca="false">D113-AVERAGE(E113:G113)</f>
        <v>0.0888333333333334</v>
      </c>
      <c r="J113" s="1" t="n">
        <f aca="false">D113-MAX(E113:G113)</f>
        <v>-0.0245</v>
      </c>
      <c r="K113" s="0" t="n">
        <f aca="false">IF(OR(A113="Nai",B113="Nai",C113="Nai",A113="CMCTMg",B113="CMCTMg",C113="CMCTMg"),1,0)</f>
        <v>0</v>
      </c>
    </row>
    <row r="114" customFormat="false" ht="13.8" hidden="false" customHeight="false" outlineLevel="0" collapsed="false">
      <c r="A114" s="0" t="s">
        <v>12</v>
      </c>
      <c r="B114" s="0" t="s">
        <v>13</v>
      </c>
      <c r="C114" s="0" t="s">
        <v>21</v>
      </c>
      <c r="D114" s="0" t="n">
        <v>0.8416</v>
      </c>
      <c r="E114" s="0" t="n">
        <f aca="false">VLOOKUP(A114,Mono!$A$1:$B$16,2,0)</f>
        <v>0.84</v>
      </c>
      <c r="F114" s="0" t="n">
        <f aca="false">VLOOKUP(B114,Mono!$A$1:$B$16,2,0)</f>
        <v>0.63</v>
      </c>
      <c r="G114" s="0" t="n">
        <f aca="false">VLOOKUP(C114,Mono!$A$1:$B$16,2,0)</f>
        <v>0.6</v>
      </c>
      <c r="H114" s="1" t="n">
        <f aca="false">D114-MIN(E114:G114)</f>
        <v>0.2416</v>
      </c>
      <c r="I114" s="1" t="n">
        <f aca="false">D114-AVERAGE(E114:G114)</f>
        <v>0.1516</v>
      </c>
      <c r="J114" s="1" t="n">
        <f aca="false">D114-MAX(E114:G114)</f>
        <v>0.00160000000000005</v>
      </c>
      <c r="K114" s="0" t="n">
        <f aca="false">IF(OR(A114="Nai",B114="Nai",C114="Nai",A114="CMCTMg",B114="CMCTMg",C114="CMCTMg"),1,0)</f>
        <v>0</v>
      </c>
    </row>
    <row r="115" customFormat="false" ht="13.8" hidden="false" customHeight="false" outlineLevel="0" collapsed="false">
      <c r="A115" s="0" t="s">
        <v>12</v>
      </c>
      <c r="B115" s="0" t="s">
        <v>13</v>
      </c>
      <c r="C115" s="0" t="s">
        <v>22</v>
      </c>
      <c r="D115" s="0" t="n">
        <v>0.6112</v>
      </c>
      <c r="E115" s="0" t="n">
        <f aca="false">VLOOKUP(A115,Mono!$A$1:$B$16,2,0)</f>
        <v>0.84</v>
      </c>
      <c r="F115" s="0" t="n">
        <f aca="false">VLOOKUP(B115,Mono!$A$1:$B$16,2,0)</f>
        <v>0.63</v>
      </c>
      <c r="G115" s="0" t="n">
        <f aca="false">VLOOKUP(C115,Mono!$A$1:$B$16,2,0)</f>
        <v>0.64</v>
      </c>
      <c r="H115" s="1" t="n">
        <f aca="false">D115-MIN(E115:G115)</f>
        <v>-0.0187999999999999</v>
      </c>
      <c r="I115" s="1" t="n">
        <f aca="false">D115-AVERAGE(E115:G115)</f>
        <v>-0.0921333333333332</v>
      </c>
      <c r="J115" s="1" t="n">
        <f aca="false">D115-MAX(E115:G115)</f>
        <v>-0.2288</v>
      </c>
      <c r="K115" s="0" t="n">
        <f aca="false">IF(OR(A115="Nai",B115="Nai",C115="Nai",A115="CMCTMg",B115="CMCTMg",C115="CMCTMg"),1,0)</f>
        <v>0</v>
      </c>
    </row>
    <row r="116" customFormat="false" ht="13.8" hidden="false" customHeight="false" outlineLevel="0" collapsed="false">
      <c r="A116" s="0" t="s">
        <v>12</v>
      </c>
      <c r="B116" s="0" t="s">
        <v>13</v>
      </c>
      <c r="C116" s="0" t="s">
        <v>23</v>
      </c>
      <c r="D116" s="0" t="n">
        <v>0.8228</v>
      </c>
      <c r="E116" s="0" t="n">
        <f aca="false">VLOOKUP(A116,Mono!$A$1:$B$16,2,0)</f>
        <v>0.84</v>
      </c>
      <c r="F116" s="0" t="n">
        <f aca="false">VLOOKUP(B116,Mono!$A$1:$B$16,2,0)</f>
        <v>0.63</v>
      </c>
      <c r="G116" s="0" t="n">
        <f aca="false">VLOOKUP(C116,Mono!$A$1:$B$16,2,0)</f>
        <v>0.7</v>
      </c>
      <c r="H116" s="1" t="n">
        <f aca="false">D116-MIN(E116:G116)</f>
        <v>0.1928</v>
      </c>
      <c r="I116" s="1" t="n">
        <f aca="false">D116-AVERAGE(E116:G116)</f>
        <v>0.0994666666666668</v>
      </c>
      <c r="J116" s="1" t="n">
        <f aca="false">D116-MAX(E116:G116)</f>
        <v>-0.0171999999999999</v>
      </c>
      <c r="K116" s="0" t="n">
        <f aca="false">IF(OR(A116="Nai",B116="Nai",C116="Nai",A116="CMCTMg",B116="CMCTMg",C116="CMCTMg"),1,0)</f>
        <v>1</v>
      </c>
    </row>
    <row r="117" customFormat="false" ht="13.8" hidden="false" customHeight="false" outlineLevel="0" collapsed="false">
      <c r="A117" s="0" t="s">
        <v>12</v>
      </c>
      <c r="B117" s="0" t="s">
        <v>13</v>
      </c>
      <c r="C117" s="0" t="s">
        <v>24</v>
      </c>
      <c r="D117" s="0" t="n">
        <v>0.8416</v>
      </c>
      <c r="E117" s="0" t="n">
        <f aca="false">VLOOKUP(A117,Mono!$A$1:$B$16,2,0)</f>
        <v>0.84</v>
      </c>
      <c r="F117" s="0" t="n">
        <f aca="false">VLOOKUP(B117,Mono!$A$1:$B$16,2,0)</f>
        <v>0.63</v>
      </c>
      <c r="G117" s="0" t="n">
        <f aca="false">VLOOKUP(C117,Mono!$A$1:$B$16,2,0)</f>
        <v>0.6</v>
      </c>
      <c r="H117" s="1" t="n">
        <f aca="false">D117-MIN(E117:G117)</f>
        <v>0.2416</v>
      </c>
      <c r="I117" s="1" t="n">
        <f aca="false">D117-AVERAGE(E117:G117)</f>
        <v>0.1516</v>
      </c>
      <c r="J117" s="1" t="n">
        <f aca="false">D117-MAX(E117:G117)</f>
        <v>0.00160000000000005</v>
      </c>
      <c r="K117" s="0" t="n">
        <f aca="false">IF(OR(A117="Nai",B117="Nai",C117="Nai",A117="CMCTMg",B117="CMCTMg",C117="CMCTMg"),1,0)</f>
        <v>0</v>
      </c>
    </row>
    <row r="118" customFormat="false" ht="13.8" hidden="false" customHeight="false" outlineLevel="0" collapsed="false">
      <c r="A118" s="0" t="s">
        <v>12</v>
      </c>
      <c r="B118" s="0" t="s">
        <v>13</v>
      </c>
      <c r="C118" s="0" t="s">
        <v>25</v>
      </c>
      <c r="D118" s="0" t="n">
        <v>0.5938</v>
      </c>
      <c r="E118" s="0" t="n">
        <f aca="false">VLOOKUP(A118,Mono!$A$1:$B$16,2,0)</f>
        <v>0.84</v>
      </c>
      <c r="F118" s="0" t="n">
        <f aca="false">VLOOKUP(B118,Mono!$A$1:$B$16,2,0)</f>
        <v>0.63</v>
      </c>
      <c r="G118" s="0" t="n">
        <f aca="false">VLOOKUP(C118,Mono!$A$1:$B$16,2,0)</f>
        <v>0.6</v>
      </c>
      <c r="H118" s="1" t="n">
        <f aca="false">D118-MIN(E118:G118)</f>
        <v>-0.00620000000000009</v>
      </c>
      <c r="I118" s="1" t="n">
        <f aca="false">D118-AVERAGE(E118:G118)</f>
        <v>-0.0962</v>
      </c>
      <c r="J118" s="1" t="n">
        <f aca="false">D118-MAX(E118:G118)</f>
        <v>-0.2462</v>
      </c>
      <c r="K118" s="0" t="n">
        <f aca="false">IF(OR(A118="Nai",B118="Nai",C118="Nai",A118="CMCTMg",B118="CMCTMg",C118="CMCTMg"),1,0)</f>
        <v>1</v>
      </c>
    </row>
    <row r="119" customFormat="false" ht="13.8" hidden="false" customHeight="false" outlineLevel="0" collapsed="false">
      <c r="A119" s="0" t="s">
        <v>12</v>
      </c>
      <c r="B119" s="0" t="s">
        <v>13</v>
      </c>
      <c r="C119" s="0" t="s">
        <v>26</v>
      </c>
      <c r="D119" s="0" t="n">
        <v>0.8416</v>
      </c>
      <c r="E119" s="0" t="n">
        <f aca="false">VLOOKUP(A119,Mono!$A$1:$B$16,2,0)</f>
        <v>0.84</v>
      </c>
      <c r="F119" s="0" t="n">
        <f aca="false">VLOOKUP(B119,Mono!$A$1:$B$16,2,0)</f>
        <v>0.63</v>
      </c>
      <c r="G119" s="0" t="n">
        <f aca="false">VLOOKUP(C119,Mono!$A$1:$B$16,2,0)</f>
        <v>0.61</v>
      </c>
      <c r="H119" s="1" t="n">
        <f aca="false">D119-MIN(E119:G119)</f>
        <v>0.2316</v>
      </c>
      <c r="I119" s="1" t="n">
        <f aca="false">D119-AVERAGE(E119:G119)</f>
        <v>0.148266666666667</v>
      </c>
      <c r="J119" s="1" t="n">
        <f aca="false">D119-MAX(E119:G119)</f>
        <v>0.00160000000000005</v>
      </c>
      <c r="K119" s="0" t="n">
        <f aca="false">IF(OR(A119="Nai",B119="Nai",C119="Nai",A119="CMCTMg",B119="CMCTMg",C119="CMCTMg"),1,0)</f>
        <v>0</v>
      </c>
    </row>
    <row r="120" customFormat="false" ht="13.8" hidden="false" customHeight="false" outlineLevel="0" collapsed="false">
      <c r="A120" s="0" t="s">
        <v>12</v>
      </c>
      <c r="B120" s="0" t="s">
        <v>14</v>
      </c>
      <c r="C120" s="0" t="s">
        <v>15</v>
      </c>
      <c r="D120" s="0" t="n">
        <v>0.8015</v>
      </c>
      <c r="E120" s="0" t="n">
        <f aca="false">VLOOKUP(A120,Mono!$A$1:$B$16,2,0)</f>
        <v>0.84</v>
      </c>
      <c r="F120" s="0" t="n">
        <f aca="false">VLOOKUP(B120,Mono!$A$1:$B$16,2,0)</f>
        <v>0.81</v>
      </c>
      <c r="G120" s="0" t="n">
        <f aca="false">VLOOKUP(C120,Mono!$A$1:$B$16,2,0)</f>
        <v>0.8</v>
      </c>
      <c r="H120" s="1" t="n">
        <f aca="false">D120-MIN(E120:G120)</f>
        <v>0.00149999999999995</v>
      </c>
      <c r="I120" s="1" t="n">
        <f aca="false">D120-AVERAGE(E120:G120)</f>
        <v>-0.0151666666666668</v>
      </c>
      <c r="J120" s="1" t="n">
        <f aca="false">D120-MAX(E120:G120)</f>
        <v>-0.0385</v>
      </c>
      <c r="K120" s="0" t="n">
        <f aca="false">IF(OR(A120="Nai",B120="Nai",C120="Nai",A120="CMCTMg",B120="CMCTMg",C120="CMCTMg"),1,0)</f>
        <v>0</v>
      </c>
    </row>
    <row r="121" customFormat="false" ht="13.8" hidden="false" customHeight="false" outlineLevel="0" collapsed="false">
      <c r="A121" s="0" t="s">
        <v>12</v>
      </c>
      <c r="B121" s="0" t="s">
        <v>14</v>
      </c>
      <c r="C121" s="0" t="s">
        <v>16</v>
      </c>
      <c r="D121" s="0" t="n">
        <v>0.8015</v>
      </c>
      <c r="E121" s="0" t="n">
        <f aca="false">VLOOKUP(A121,Mono!$A$1:$B$16,2,0)</f>
        <v>0.84</v>
      </c>
      <c r="F121" s="0" t="n">
        <f aca="false">VLOOKUP(B121,Mono!$A$1:$B$16,2,0)</f>
        <v>0.81</v>
      </c>
      <c r="G121" s="0" t="n">
        <f aca="false">VLOOKUP(C121,Mono!$A$1:$B$16,2,0)</f>
        <v>0.74</v>
      </c>
      <c r="H121" s="1" t="n">
        <f aca="false">D121-MIN(E121:G121)</f>
        <v>0.0615</v>
      </c>
      <c r="I121" s="1" t="n">
        <f aca="false">D121-AVERAGE(E121:G121)</f>
        <v>0.00483333333333325</v>
      </c>
      <c r="J121" s="1" t="n">
        <f aca="false">D121-MAX(E121:G121)</f>
        <v>-0.0385</v>
      </c>
      <c r="K121" s="0" t="n">
        <f aca="false">IF(OR(A121="Nai",B121="Nai",C121="Nai",A121="CMCTMg",B121="CMCTMg",C121="CMCTMg"),1,0)</f>
        <v>0</v>
      </c>
    </row>
    <row r="122" customFormat="false" ht="13.8" hidden="false" customHeight="false" outlineLevel="0" collapsed="false">
      <c r="A122" s="0" t="s">
        <v>12</v>
      </c>
      <c r="B122" s="0" t="s">
        <v>14</v>
      </c>
      <c r="C122" s="0" t="s">
        <v>17</v>
      </c>
      <c r="D122" s="0" t="n">
        <v>0.8084</v>
      </c>
      <c r="E122" s="0" t="n">
        <f aca="false">VLOOKUP(A122,Mono!$A$1:$B$16,2,0)</f>
        <v>0.84</v>
      </c>
      <c r="F122" s="0" t="n">
        <f aca="false">VLOOKUP(B122,Mono!$A$1:$B$16,2,0)</f>
        <v>0.81</v>
      </c>
      <c r="G122" s="0" t="n">
        <f aca="false">VLOOKUP(C122,Mono!$A$1:$B$16,2,0)</f>
        <v>0.73</v>
      </c>
      <c r="H122" s="1" t="n">
        <f aca="false">D122-MIN(E122:G122)</f>
        <v>0.0784</v>
      </c>
      <c r="I122" s="1" t="n">
        <f aca="false">D122-AVERAGE(E122:G122)</f>
        <v>0.0150666666666667</v>
      </c>
      <c r="J122" s="1" t="n">
        <f aca="false">D122-MAX(E122:G122)</f>
        <v>-0.0316</v>
      </c>
      <c r="K122" s="0" t="n">
        <f aca="false">IF(OR(A122="Nai",B122="Nai",C122="Nai",A122="CMCTMg",B122="CMCTMg",C122="CMCTMg"),1,0)</f>
        <v>0</v>
      </c>
    </row>
    <row r="123" customFormat="false" ht="13.8" hidden="false" customHeight="false" outlineLevel="0" collapsed="false">
      <c r="A123" s="0" t="s">
        <v>12</v>
      </c>
      <c r="B123" s="0" t="s">
        <v>14</v>
      </c>
      <c r="C123" s="0" t="s">
        <v>18</v>
      </c>
      <c r="D123" s="0" t="n">
        <v>0.8155</v>
      </c>
      <c r="E123" s="0" t="n">
        <f aca="false">VLOOKUP(A123,Mono!$A$1:$B$16,2,0)</f>
        <v>0.84</v>
      </c>
      <c r="F123" s="0" t="n">
        <f aca="false">VLOOKUP(B123,Mono!$A$1:$B$16,2,0)</f>
        <v>0.81</v>
      </c>
      <c r="G123" s="0" t="n">
        <f aca="false">VLOOKUP(C123,Mono!$A$1:$B$16,2,0)</f>
        <v>0.73</v>
      </c>
      <c r="H123" s="1" t="n">
        <f aca="false">D123-MIN(E123:G123)</f>
        <v>0.0855</v>
      </c>
      <c r="I123" s="1" t="n">
        <f aca="false">D123-AVERAGE(E123:G123)</f>
        <v>0.0221666666666667</v>
      </c>
      <c r="J123" s="1" t="n">
        <f aca="false">D123-MAX(E123:G123)</f>
        <v>-0.0245</v>
      </c>
      <c r="K123" s="0" t="n">
        <f aca="false">IF(OR(A123="Nai",B123="Nai",C123="Nai",A123="CMCTMg",B123="CMCTMg",C123="CMCTMg"),1,0)</f>
        <v>0</v>
      </c>
    </row>
    <row r="124" customFormat="false" ht="13.8" hidden="false" customHeight="false" outlineLevel="0" collapsed="false">
      <c r="A124" s="0" t="s">
        <v>12</v>
      </c>
      <c r="B124" s="0" t="s">
        <v>14</v>
      </c>
      <c r="C124" s="0" t="s">
        <v>19</v>
      </c>
      <c r="D124" s="0" t="n">
        <v>0.8416</v>
      </c>
      <c r="E124" s="0" t="n">
        <f aca="false">VLOOKUP(A124,Mono!$A$1:$B$16,2,0)</f>
        <v>0.84</v>
      </c>
      <c r="F124" s="0" t="n">
        <f aca="false">VLOOKUP(B124,Mono!$A$1:$B$16,2,0)</f>
        <v>0.81</v>
      </c>
      <c r="G124" s="0" t="n">
        <f aca="false">VLOOKUP(C124,Mono!$A$1:$B$16,2,0)</f>
        <v>0.7</v>
      </c>
      <c r="H124" s="1" t="n">
        <f aca="false">D124-MIN(E124:G124)</f>
        <v>0.1416</v>
      </c>
      <c r="I124" s="1" t="n">
        <f aca="false">D124-AVERAGE(E124:G124)</f>
        <v>0.0582666666666667</v>
      </c>
      <c r="J124" s="1" t="n">
        <f aca="false">D124-MAX(E124:G124)</f>
        <v>0.00160000000000005</v>
      </c>
      <c r="K124" s="0" t="n">
        <f aca="false">IF(OR(A124="Nai",B124="Nai",C124="Nai",A124="CMCTMg",B124="CMCTMg",C124="CMCTMg"),1,0)</f>
        <v>0</v>
      </c>
    </row>
    <row r="125" customFormat="false" ht="13.8" hidden="false" customHeight="false" outlineLevel="0" collapsed="false">
      <c r="A125" s="0" t="s">
        <v>12</v>
      </c>
      <c r="B125" s="0" t="s">
        <v>14</v>
      </c>
      <c r="C125" s="0" t="s">
        <v>20</v>
      </c>
      <c r="D125" s="0" t="n">
        <v>0.8155</v>
      </c>
      <c r="E125" s="0" t="n">
        <f aca="false">VLOOKUP(A125,Mono!$A$1:$B$16,2,0)</f>
        <v>0.84</v>
      </c>
      <c r="F125" s="0" t="n">
        <f aca="false">VLOOKUP(B125,Mono!$A$1:$B$16,2,0)</f>
        <v>0.81</v>
      </c>
      <c r="G125" s="0" t="n">
        <f aca="false">VLOOKUP(C125,Mono!$A$1:$B$16,2,0)</f>
        <v>0.71</v>
      </c>
      <c r="H125" s="1" t="n">
        <f aca="false">D125-MIN(E125:G125)</f>
        <v>0.1055</v>
      </c>
      <c r="I125" s="1" t="n">
        <f aca="false">D125-AVERAGE(E125:G125)</f>
        <v>0.0288333333333334</v>
      </c>
      <c r="J125" s="1" t="n">
        <f aca="false">D125-MAX(E125:G125)</f>
        <v>-0.0245</v>
      </c>
      <c r="K125" s="0" t="n">
        <f aca="false">IF(OR(A125="Nai",B125="Nai",C125="Nai",A125="CMCTMg",B125="CMCTMg",C125="CMCTMg"),1,0)</f>
        <v>0</v>
      </c>
    </row>
    <row r="126" customFormat="false" ht="13.8" hidden="false" customHeight="false" outlineLevel="0" collapsed="false">
      <c r="A126" s="0" t="s">
        <v>12</v>
      </c>
      <c r="B126" s="0" t="s">
        <v>14</v>
      </c>
      <c r="C126" s="0" t="s">
        <v>21</v>
      </c>
      <c r="D126" s="0" t="n">
        <v>0.8228</v>
      </c>
      <c r="E126" s="0" t="n">
        <f aca="false">VLOOKUP(A126,Mono!$A$1:$B$16,2,0)</f>
        <v>0.84</v>
      </c>
      <c r="F126" s="0" t="n">
        <f aca="false">VLOOKUP(B126,Mono!$A$1:$B$16,2,0)</f>
        <v>0.81</v>
      </c>
      <c r="G126" s="0" t="n">
        <f aca="false">VLOOKUP(C126,Mono!$A$1:$B$16,2,0)</f>
        <v>0.6</v>
      </c>
      <c r="H126" s="1" t="n">
        <f aca="false">D126-MIN(E126:G126)</f>
        <v>0.2228</v>
      </c>
      <c r="I126" s="1" t="n">
        <f aca="false">D126-AVERAGE(E126:G126)</f>
        <v>0.0728000000000001</v>
      </c>
      <c r="J126" s="1" t="n">
        <f aca="false">D126-MAX(E126:G126)</f>
        <v>-0.0171999999999999</v>
      </c>
      <c r="K126" s="0" t="n">
        <f aca="false">IF(OR(A126="Nai",B126="Nai",C126="Nai",A126="CMCTMg",B126="CMCTMg",C126="CMCTMg"),1,0)</f>
        <v>0</v>
      </c>
    </row>
    <row r="127" customFormat="false" ht="13.8" hidden="false" customHeight="false" outlineLevel="0" collapsed="false">
      <c r="A127" s="0" t="s">
        <v>12</v>
      </c>
      <c r="B127" s="0" t="s">
        <v>14</v>
      </c>
      <c r="C127" s="0" t="s">
        <v>22</v>
      </c>
      <c r="D127" s="0" t="n">
        <v>0.8015</v>
      </c>
      <c r="E127" s="0" t="n">
        <f aca="false">VLOOKUP(A127,Mono!$A$1:$B$16,2,0)</f>
        <v>0.84</v>
      </c>
      <c r="F127" s="0" t="n">
        <f aca="false">VLOOKUP(B127,Mono!$A$1:$B$16,2,0)</f>
        <v>0.81</v>
      </c>
      <c r="G127" s="0" t="n">
        <f aca="false">VLOOKUP(C127,Mono!$A$1:$B$16,2,0)</f>
        <v>0.64</v>
      </c>
      <c r="H127" s="1" t="n">
        <f aca="false">D127-MIN(E127:G127)</f>
        <v>0.1615</v>
      </c>
      <c r="I127" s="1" t="n">
        <f aca="false">D127-AVERAGE(E127:G127)</f>
        <v>0.0381666666666667</v>
      </c>
      <c r="J127" s="1" t="n">
        <f aca="false">D127-MAX(E127:G127)</f>
        <v>-0.0385</v>
      </c>
      <c r="K127" s="0" t="n">
        <f aca="false">IF(OR(A127="Nai",B127="Nai",C127="Nai",A127="CMCTMg",B127="CMCTMg",C127="CMCTMg"),1,0)</f>
        <v>0</v>
      </c>
    </row>
    <row r="128" customFormat="false" ht="13.8" hidden="false" customHeight="false" outlineLevel="0" collapsed="false">
      <c r="A128" s="0" t="s">
        <v>12</v>
      </c>
      <c r="B128" s="0" t="s">
        <v>14</v>
      </c>
      <c r="C128" s="0" t="s">
        <v>23</v>
      </c>
      <c r="D128" s="0" t="n">
        <v>0.8155</v>
      </c>
      <c r="E128" s="0" t="n">
        <f aca="false">VLOOKUP(A128,Mono!$A$1:$B$16,2,0)</f>
        <v>0.84</v>
      </c>
      <c r="F128" s="0" t="n">
        <f aca="false">VLOOKUP(B128,Mono!$A$1:$B$16,2,0)</f>
        <v>0.81</v>
      </c>
      <c r="G128" s="0" t="n">
        <f aca="false">VLOOKUP(C128,Mono!$A$1:$B$16,2,0)</f>
        <v>0.7</v>
      </c>
      <c r="H128" s="1" t="n">
        <f aca="false">D128-MIN(E128:G128)</f>
        <v>0.1155</v>
      </c>
      <c r="I128" s="1" t="n">
        <f aca="false">D128-AVERAGE(E128:G128)</f>
        <v>0.0321666666666667</v>
      </c>
      <c r="J128" s="1" t="n">
        <f aca="false">D128-MAX(E128:G128)</f>
        <v>-0.0245</v>
      </c>
      <c r="K128" s="0" t="n">
        <f aca="false">IF(OR(A128="Nai",B128="Nai",C128="Nai",A128="CMCTMg",B128="CMCTMg",C128="CMCTMg"),1,0)</f>
        <v>1</v>
      </c>
    </row>
    <row r="129" customFormat="false" ht="13.8" hidden="false" customHeight="false" outlineLevel="0" collapsed="false">
      <c r="A129" s="0" t="s">
        <v>12</v>
      </c>
      <c r="B129" s="0" t="s">
        <v>14</v>
      </c>
      <c r="C129" s="0" t="s">
        <v>24</v>
      </c>
      <c r="D129" s="0" t="n">
        <v>0.8155</v>
      </c>
      <c r="E129" s="0" t="n">
        <f aca="false">VLOOKUP(A129,Mono!$A$1:$B$16,2,0)</f>
        <v>0.84</v>
      </c>
      <c r="F129" s="0" t="n">
        <f aca="false">VLOOKUP(B129,Mono!$A$1:$B$16,2,0)</f>
        <v>0.81</v>
      </c>
      <c r="G129" s="0" t="n">
        <f aca="false">VLOOKUP(C129,Mono!$A$1:$B$16,2,0)</f>
        <v>0.6</v>
      </c>
      <c r="H129" s="1" t="n">
        <f aca="false">D129-MIN(E129:G129)</f>
        <v>0.2155</v>
      </c>
      <c r="I129" s="1" t="n">
        <f aca="false">D129-AVERAGE(E129:G129)</f>
        <v>0.0655</v>
      </c>
      <c r="J129" s="1" t="n">
        <f aca="false">D129-MAX(E129:G129)</f>
        <v>-0.0245</v>
      </c>
      <c r="K129" s="0" t="n">
        <f aca="false">IF(OR(A129="Nai",B129="Nai",C129="Nai",A129="CMCTMg",B129="CMCTMg",C129="CMCTMg"),1,0)</f>
        <v>0</v>
      </c>
    </row>
    <row r="130" customFormat="false" ht="13.8" hidden="false" customHeight="false" outlineLevel="0" collapsed="false">
      <c r="A130" s="0" t="s">
        <v>12</v>
      </c>
      <c r="B130" s="0" t="s">
        <v>14</v>
      </c>
      <c r="C130" s="0" t="s">
        <v>25</v>
      </c>
      <c r="D130" s="0" t="n">
        <v>0.8228</v>
      </c>
      <c r="E130" s="0" t="n">
        <f aca="false">VLOOKUP(A130,Mono!$A$1:$B$16,2,0)</f>
        <v>0.84</v>
      </c>
      <c r="F130" s="0" t="n">
        <f aca="false">VLOOKUP(B130,Mono!$A$1:$B$16,2,0)</f>
        <v>0.81</v>
      </c>
      <c r="G130" s="0" t="n">
        <f aca="false">VLOOKUP(C130,Mono!$A$1:$B$16,2,0)</f>
        <v>0.6</v>
      </c>
      <c r="H130" s="1" t="n">
        <f aca="false">D130-MIN(E130:G130)</f>
        <v>0.2228</v>
      </c>
      <c r="I130" s="1" t="n">
        <f aca="false">D130-AVERAGE(E130:G130)</f>
        <v>0.0728000000000001</v>
      </c>
      <c r="J130" s="1" t="n">
        <f aca="false">D130-MAX(E130:G130)</f>
        <v>-0.0171999999999999</v>
      </c>
      <c r="K130" s="0" t="n">
        <f aca="false">IF(OR(A130="Nai",B130="Nai",C130="Nai",A130="CMCTMg",B130="CMCTMg",C130="CMCTMg"),1,0)</f>
        <v>1</v>
      </c>
    </row>
    <row r="131" customFormat="false" ht="13.8" hidden="false" customHeight="false" outlineLevel="0" collapsed="false">
      <c r="A131" s="0" t="s">
        <v>12</v>
      </c>
      <c r="B131" s="0" t="s">
        <v>14</v>
      </c>
      <c r="C131" s="0" t="s">
        <v>26</v>
      </c>
      <c r="D131" s="0" t="n">
        <v>0.8155</v>
      </c>
      <c r="E131" s="0" t="n">
        <f aca="false">VLOOKUP(A131,Mono!$A$1:$B$16,2,0)</f>
        <v>0.84</v>
      </c>
      <c r="F131" s="0" t="n">
        <f aca="false">VLOOKUP(B131,Mono!$A$1:$B$16,2,0)</f>
        <v>0.81</v>
      </c>
      <c r="G131" s="0" t="n">
        <f aca="false">VLOOKUP(C131,Mono!$A$1:$B$16,2,0)</f>
        <v>0.61</v>
      </c>
      <c r="H131" s="1" t="n">
        <f aca="false">D131-MIN(E131:G131)</f>
        <v>0.2055</v>
      </c>
      <c r="I131" s="1" t="n">
        <f aca="false">D131-AVERAGE(E131:G131)</f>
        <v>0.0621666666666667</v>
      </c>
      <c r="J131" s="1" t="n">
        <f aca="false">D131-MAX(E131:G131)</f>
        <v>-0.0245</v>
      </c>
      <c r="K131" s="0" t="n">
        <f aca="false">IF(OR(A131="Nai",B131="Nai",C131="Nai",A131="CMCTMg",B131="CMCTMg",C131="CMCTMg"),1,0)</f>
        <v>0</v>
      </c>
    </row>
    <row r="132" customFormat="false" ht="13.8" hidden="false" customHeight="false" outlineLevel="0" collapsed="false">
      <c r="A132" s="0" t="s">
        <v>12</v>
      </c>
      <c r="B132" s="0" t="s">
        <v>15</v>
      </c>
      <c r="C132" s="0" t="s">
        <v>16</v>
      </c>
      <c r="D132" s="0" t="n">
        <v>0.7948</v>
      </c>
      <c r="E132" s="0" t="n">
        <f aca="false">VLOOKUP(A132,Mono!$A$1:$B$16,2,0)</f>
        <v>0.84</v>
      </c>
      <c r="F132" s="0" t="n">
        <f aca="false">VLOOKUP(B132,Mono!$A$1:$B$16,2,0)</f>
        <v>0.8</v>
      </c>
      <c r="G132" s="0" t="n">
        <f aca="false">VLOOKUP(C132,Mono!$A$1:$B$16,2,0)</f>
        <v>0.74</v>
      </c>
      <c r="H132" s="1" t="n">
        <f aca="false">D132-MIN(E132:G132)</f>
        <v>0.0548000000000001</v>
      </c>
      <c r="I132" s="1" t="n">
        <f aca="false">D132-AVERAGE(E132:G132)</f>
        <v>0.00146666666666673</v>
      </c>
      <c r="J132" s="1" t="n">
        <f aca="false">D132-MAX(E132:G132)</f>
        <v>-0.0451999999999999</v>
      </c>
      <c r="K132" s="0" t="n">
        <f aca="false">IF(OR(A132="Nai",B132="Nai",C132="Nai",A132="CMCTMg",B132="CMCTMg",C132="CMCTMg"),1,0)</f>
        <v>0</v>
      </c>
    </row>
    <row r="133" customFormat="false" ht="13.8" hidden="false" customHeight="false" outlineLevel="0" collapsed="false">
      <c r="A133" s="0" t="s">
        <v>12</v>
      </c>
      <c r="B133" s="0" t="s">
        <v>15</v>
      </c>
      <c r="C133" s="0" t="s">
        <v>17</v>
      </c>
      <c r="D133" s="0" t="n">
        <v>0.8269</v>
      </c>
      <c r="E133" s="0" t="n">
        <f aca="false">VLOOKUP(A133,Mono!$A$1:$B$16,2,0)</f>
        <v>0.84</v>
      </c>
      <c r="F133" s="0" t="n">
        <f aca="false">VLOOKUP(B133,Mono!$A$1:$B$16,2,0)</f>
        <v>0.8</v>
      </c>
      <c r="G133" s="0" t="n">
        <f aca="false">VLOOKUP(C133,Mono!$A$1:$B$16,2,0)</f>
        <v>0.73</v>
      </c>
      <c r="H133" s="1" t="n">
        <f aca="false">D133-MIN(E133:G133)</f>
        <v>0.0969000000000001</v>
      </c>
      <c r="I133" s="1" t="n">
        <f aca="false">D133-AVERAGE(E133:G133)</f>
        <v>0.0369</v>
      </c>
      <c r="J133" s="1" t="n">
        <f aca="false">D133-MAX(E133:G133)</f>
        <v>-0.0130999999999999</v>
      </c>
      <c r="K133" s="0" t="n">
        <f aca="false">IF(OR(A133="Nai",B133="Nai",C133="Nai",A133="CMCTMg",B133="CMCTMg",C133="CMCTMg"),1,0)</f>
        <v>0</v>
      </c>
    </row>
    <row r="134" customFormat="false" ht="13.8" hidden="false" customHeight="false" outlineLevel="0" collapsed="false">
      <c r="A134" s="0" t="s">
        <v>12</v>
      </c>
      <c r="B134" s="0" t="s">
        <v>15</v>
      </c>
      <c r="C134" s="0" t="s">
        <v>18</v>
      </c>
      <c r="D134" s="0" t="n">
        <v>0.8015</v>
      </c>
      <c r="E134" s="0" t="n">
        <f aca="false">VLOOKUP(A134,Mono!$A$1:$B$16,2,0)</f>
        <v>0.84</v>
      </c>
      <c r="F134" s="0" t="n">
        <f aca="false">VLOOKUP(B134,Mono!$A$1:$B$16,2,0)</f>
        <v>0.8</v>
      </c>
      <c r="G134" s="0" t="n">
        <f aca="false">VLOOKUP(C134,Mono!$A$1:$B$16,2,0)</f>
        <v>0.73</v>
      </c>
      <c r="H134" s="1" t="n">
        <f aca="false">D134-MIN(E134:G134)</f>
        <v>0.0715</v>
      </c>
      <c r="I134" s="1" t="n">
        <f aca="false">D134-AVERAGE(E134:G134)</f>
        <v>0.0115</v>
      </c>
      <c r="J134" s="1" t="n">
        <f aca="false">D134-MAX(E134:G134)</f>
        <v>-0.0385</v>
      </c>
      <c r="K134" s="0" t="n">
        <f aca="false">IF(OR(A134="Nai",B134="Nai",C134="Nai",A134="CMCTMg",B134="CMCTMg",C134="CMCTMg"),1,0)</f>
        <v>0</v>
      </c>
    </row>
    <row r="135" customFormat="false" ht="13.8" hidden="false" customHeight="false" outlineLevel="0" collapsed="false">
      <c r="A135" s="0" t="s">
        <v>12</v>
      </c>
      <c r="B135" s="0" t="s">
        <v>15</v>
      </c>
      <c r="C135" s="0" t="s">
        <v>19</v>
      </c>
      <c r="D135" s="0" t="n">
        <v>0.6978</v>
      </c>
      <c r="E135" s="0" t="n">
        <f aca="false">VLOOKUP(A135,Mono!$A$1:$B$16,2,0)</f>
        <v>0.84</v>
      </c>
      <c r="F135" s="0" t="n">
        <f aca="false">VLOOKUP(B135,Mono!$A$1:$B$16,2,0)</f>
        <v>0.8</v>
      </c>
      <c r="G135" s="0" t="n">
        <f aca="false">VLOOKUP(C135,Mono!$A$1:$B$16,2,0)</f>
        <v>0.7</v>
      </c>
      <c r="H135" s="1" t="n">
        <f aca="false">D135-MIN(E135:G135)</f>
        <v>-0.00219999999999998</v>
      </c>
      <c r="I135" s="1" t="n">
        <f aca="false">D135-AVERAGE(E135:G135)</f>
        <v>-0.0821999999999998</v>
      </c>
      <c r="J135" s="1" t="n">
        <f aca="false">D135-MAX(E135:G135)</f>
        <v>-0.1422</v>
      </c>
      <c r="K135" s="0" t="n">
        <f aca="false">IF(OR(A135="Nai",B135="Nai",C135="Nai",A135="CMCTMg",B135="CMCTMg",C135="CMCTMg"),1,0)</f>
        <v>0</v>
      </c>
    </row>
    <row r="136" customFormat="false" ht="13.8" hidden="false" customHeight="false" outlineLevel="0" collapsed="false">
      <c r="A136" s="0" t="s">
        <v>12</v>
      </c>
      <c r="B136" s="0" t="s">
        <v>15</v>
      </c>
      <c r="C136" s="0" t="s">
        <v>20</v>
      </c>
      <c r="D136" s="0" t="n">
        <v>0.8341</v>
      </c>
      <c r="E136" s="0" t="n">
        <f aca="false">VLOOKUP(A136,Mono!$A$1:$B$16,2,0)</f>
        <v>0.84</v>
      </c>
      <c r="F136" s="0" t="n">
        <f aca="false">VLOOKUP(B136,Mono!$A$1:$B$16,2,0)</f>
        <v>0.8</v>
      </c>
      <c r="G136" s="0" t="n">
        <f aca="false">VLOOKUP(C136,Mono!$A$1:$B$16,2,0)</f>
        <v>0.71</v>
      </c>
      <c r="H136" s="1" t="n">
        <f aca="false">D136-MIN(E136:G136)</f>
        <v>0.1241</v>
      </c>
      <c r="I136" s="1" t="n">
        <f aca="false">D136-AVERAGE(E136:G136)</f>
        <v>0.0507666666666667</v>
      </c>
      <c r="J136" s="1" t="n">
        <f aca="false">D136-MAX(E136:G136)</f>
        <v>-0.00589999999999991</v>
      </c>
      <c r="K136" s="0" t="n">
        <f aca="false">IF(OR(A136="Nai",B136="Nai",C136="Nai",A136="CMCTMg",B136="CMCTMg",C136="CMCTMg"),1,0)</f>
        <v>0</v>
      </c>
    </row>
    <row r="137" customFormat="false" ht="13.8" hidden="false" customHeight="false" outlineLevel="0" collapsed="false">
      <c r="A137" s="0" t="s">
        <v>12</v>
      </c>
      <c r="B137" s="0" t="s">
        <v>15</v>
      </c>
      <c r="C137" s="0" t="s">
        <v>21</v>
      </c>
      <c r="D137" s="0" t="n">
        <v>0.8416</v>
      </c>
      <c r="E137" s="0" t="n">
        <f aca="false">VLOOKUP(A137,Mono!$A$1:$B$16,2,0)</f>
        <v>0.84</v>
      </c>
      <c r="F137" s="0" t="n">
        <f aca="false">VLOOKUP(B137,Mono!$A$1:$B$16,2,0)</f>
        <v>0.8</v>
      </c>
      <c r="G137" s="0" t="n">
        <f aca="false">VLOOKUP(C137,Mono!$A$1:$B$16,2,0)</f>
        <v>0.6</v>
      </c>
      <c r="H137" s="1" t="n">
        <f aca="false">D137-MIN(E137:G137)</f>
        <v>0.2416</v>
      </c>
      <c r="I137" s="1" t="n">
        <f aca="false">D137-AVERAGE(E137:G137)</f>
        <v>0.0949333333333333</v>
      </c>
      <c r="J137" s="1" t="n">
        <f aca="false">D137-MAX(E137:G137)</f>
        <v>0.00160000000000005</v>
      </c>
      <c r="K137" s="0" t="n">
        <f aca="false">IF(OR(A137="Nai",B137="Nai",C137="Nai",A137="CMCTMg",B137="CMCTMg",C137="CMCTMg"),1,0)</f>
        <v>0</v>
      </c>
    </row>
    <row r="138" customFormat="false" ht="13.8" hidden="false" customHeight="false" outlineLevel="0" collapsed="false">
      <c r="A138" s="0" t="s">
        <v>12</v>
      </c>
      <c r="B138" s="0" t="s">
        <v>15</v>
      </c>
      <c r="C138" s="0" t="s">
        <v>22</v>
      </c>
      <c r="D138" s="0" t="n">
        <v>0.8084</v>
      </c>
      <c r="E138" s="0" t="n">
        <f aca="false">VLOOKUP(A138,Mono!$A$1:$B$16,2,0)</f>
        <v>0.84</v>
      </c>
      <c r="F138" s="0" t="n">
        <f aca="false">VLOOKUP(B138,Mono!$A$1:$B$16,2,0)</f>
        <v>0.8</v>
      </c>
      <c r="G138" s="0" t="n">
        <f aca="false">VLOOKUP(C138,Mono!$A$1:$B$16,2,0)</f>
        <v>0.64</v>
      </c>
      <c r="H138" s="1" t="n">
        <f aca="false">D138-MIN(E138:G138)</f>
        <v>0.1684</v>
      </c>
      <c r="I138" s="1" t="n">
        <f aca="false">D138-AVERAGE(E138:G138)</f>
        <v>0.0484000000000001</v>
      </c>
      <c r="J138" s="1" t="n">
        <f aca="false">D138-MAX(E138:G138)</f>
        <v>-0.0316</v>
      </c>
      <c r="K138" s="0" t="n">
        <f aca="false">IF(OR(A138="Nai",B138="Nai",C138="Nai",A138="CMCTMg",B138="CMCTMg",C138="CMCTMg"),1,0)</f>
        <v>0</v>
      </c>
    </row>
    <row r="139" customFormat="false" ht="13.8" hidden="false" customHeight="false" outlineLevel="0" collapsed="false">
      <c r="A139" s="0" t="s">
        <v>12</v>
      </c>
      <c r="B139" s="0" t="s">
        <v>15</v>
      </c>
      <c r="C139" s="0" t="s">
        <v>23</v>
      </c>
      <c r="D139" s="0" t="n">
        <v>0.8015</v>
      </c>
      <c r="E139" s="0" t="n">
        <f aca="false">VLOOKUP(A139,Mono!$A$1:$B$16,2,0)</f>
        <v>0.84</v>
      </c>
      <c r="F139" s="0" t="n">
        <f aca="false">VLOOKUP(B139,Mono!$A$1:$B$16,2,0)</f>
        <v>0.8</v>
      </c>
      <c r="G139" s="0" t="n">
        <f aca="false">VLOOKUP(C139,Mono!$A$1:$B$16,2,0)</f>
        <v>0.7</v>
      </c>
      <c r="H139" s="1" t="n">
        <f aca="false">D139-MIN(E139:G139)</f>
        <v>0.1015</v>
      </c>
      <c r="I139" s="1" t="n">
        <f aca="false">D139-AVERAGE(E139:G139)</f>
        <v>0.0215000000000001</v>
      </c>
      <c r="J139" s="1" t="n">
        <f aca="false">D139-MAX(E139:G139)</f>
        <v>-0.0385</v>
      </c>
      <c r="K139" s="0" t="n">
        <f aca="false">IF(OR(A139="Nai",B139="Nai",C139="Nai",A139="CMCTMg",B139="CMCTMg",C139="CMCTMg"),1,0)</f>
        <v>1</v>
      </c>
    </row>
    <row r="140" customFormat="false" ht="13.8" hidden="false" customHeight="false" outlineLevel="0" collapsed="false">
      <c r="A140" s="0" t="s">
        <v>12</v>
      </c>
      <c r="B140" s="0" t="s">
        <v>15</v>
      </c>
      <c r="C140" s="0" t="s">
        <v>24</v>
      </c>
      <c r="D140" s="0" t="n">
        <v>0.8416</v>
      </c>
      <c r="E140" s="0" t="n">
        <f aca="false">VLOOKUP(A140,Mono!$A$1:$B$16,2,0)</f>
        <v>0.84</v>
      </c>
      <c r="F140" s="0" t="n">
        <f aca="false">VLOOKUP(B140,Mono!$A$1:$B$16,2,0)</f>
        <v>0.8</v>
      </c>
      <c r="G140" s="0" t="n">
        <f aca="false">VLOOKUP(C140,Mono!$A$1:$B$16,2,0)</f>
        <v>0.6</v>
      </c>
      <c r="H140" s="1" t="n">
        <f aca="false">D140-MIN(E140:G140)</f>
        <v>0.2416</v>
      </c>
      <c r="I140" s="1" t="n">
        <f aca="false">D140-AVERAGE(E140:G140)</f>
        <v>0.0949333333333333</v>
      </c>
      <c r="J140" s="1" t="n">
        <f aca="false">D140-MAX(E140:G140)</f>
        <v>0.00160000000000005</v>
      </c>
      <c r="K140" s="0" t="n">
        <f aca="false">IF(OR(A140="Nai",B140="Nai",C140="Nai",A140="CMCTMg",B140="CMCTMg",C140="CMCTMg"),1,0)</f>
        <v>0</v>
      </c>
    </row>
    <row r="141" customFormat="false" ht="13.8" hidden="false" customHeight="false" outlineLevel="0" collapsed="false">
      <c r="A141" s="0" t="s">
        <v>12</v>
      </c>
      <c r="B141" s="0" t="s">
        <v>15</v>
      </c>
      <c r="C141" s="0" t="s">
        <v>25</v>
      </c>
      <c r="D141" s="0" t="n">
        <v>0.8416</v>
      </c>
      <c r="E141" s="0" t="n">
        <f aca="false">VLOOKUP(A141,Mono!$A$1:$B$16,2,0)</f>
        <v>0.84</v>
      </c>
      <c r="F141" s="0" t="n">
        <f aca="false">VLOOKUP(B141,Mono!$A$1:$B$16,2,0)</f>
        <v>0.8</v>
      </c>
      <c r="G141" s="0" t="n">
        <f aca="false">VLOOKUP(C141,Mono!$A$1:$B$16,2,0)</f>
        <v>0.6</v>
      </c>
      <c r="H141" s="1" t="n">
        <f aca="false">D141-MIN(E141:G141)</f>
        <v>0.2416</v>
      </c>
      <c r="I141" s="1" t="n">
        <f aca="false">D141-AVERAGE(E141:G141)</f>
        <v>0.0949333333333333</v>
      </c>
      <c r="J141" s="1" t="n">
        <f aca="false">D141-MAX(E141:G141)</f>
        <v>0.00160000000000005</v>
      </c>
      <c r="K141" s="0" t="n">
        <f aca="false">IF(OR(A141="Nai",B141="Nai",C141="Nai",A141="CMCTMg",B141="CMCTMg",C141="CMCTMg"),1,0)</f>
        <v>1</v>
      </c>
    </row>
    <row r="142" customFormat="false" ht="13.8" hidden="false" customHeight="false" outlineLevel="0" collapsed="false">
      <c r="A142" s="0" t="s">
        <v>12</v>
      </c>
      <c r="B142" s="0" t="s">
        <v>15</v>
      </c>
      <c r="C142" s="0" t="s">
        <v>26</v>
      </c>
      <c r="D142" s="0" t="n">
        <v>0.8416</v>
      </c>
      <c r="E142" s="0" t="n">
        <f aca="false">VLOOKUP(A142,Mono!$A$1:$B$16,2,0)</f>
        <v>0.84</v>
      </c>
      <c r="F142" s="0" t="n">
        <f aca="false">VLOOKUP(B142,Mono!$A$1:$B$16,2,0)</f>
        <v>0.8</v>
      </c>
      <c r="G142" s="0" t="n">
        <f aca="false">VLOOKUP(C142,Mono!$A$1:$B$16,2,0)</f>
        <v>0.61</v>
      </c>
      <c r="H142" s="1" t="n">
        <f aca="false">D142-MIN(E142:G142)</f>
        <v>0.2316</v>
      </c>
      <c r="I142" s="1" t="n">
        <f aca="false">D142-AVERAGE(E142:G142)</f>
        <v>0.0916</v>
      </c>
      <c r="J142" s="1" t="n">
        <f aca="false">D142-MAX(E142:G142)</f>
        <v>0.00160000000000005</v>
      </c>
      <c r="K142" s="0" t="n">
        <f aca="false">IF(OR(A142="Nai",B142="Nai",C142="Nai",A142="CMCTMg",B142="CMCTMg",C142="CMCTMg"),1,0)</f>
        <v>0</v>
      </c>
    </row>
    <row r="143" customFormat="false" ht="13.8" hidden="false" customHeight="false" outlineLevel="0" collapsed="false">
      <c r="A143" s="0" t="s">
        <v>12</v>
      </c>
      <c r="B143" s="0" t="s">
        <v>16</v>
      </c>
      <c r="C143" s="0" t="s">
        <v>17</v>
      </c>
      <c r="D143" s="0" t="n">
        <v>0.8228</v>
      </c>
      <c r="E143" s="0" t="n">
        <f aca="false">VLOOKUP(A143,Mono!$A$1:$B$16,2,0)</f>
        <v>0.84</v>
      </c>
      <c r="F143" s="0" t="n">
        <f aca="false">VLOOKUP(B143,Mono!$A$1:$B$16,2,0)</f>
        <v>0.74</v>
      </c>
      <c r="G143" s="0" t="n">
        <f aca="false">VLOOKUP(C143,Mono!$A$1:$B$16,2,0)</f>
        <v>0.73</v>
      </c>
      <c r="H143" s="1" t="n">
        <f aca="false">D143-MIN(E143:G143)</f>
        <v>0.0928000000000001</v>
      </c>
      <c r="I143" s="1" t="n">
        <f aca="false">D143-AVERAGE(E143:G143)</f>
        <v>0.0528000000000001</v>
      </c>
      <c r="J143" s="1" t="n">
        <f aca="false">D143-MAX(E143:G143)</f>
        <v>-0.0171999999999999</v>
      </c>
      <c r="K143" s="0" t="n">
        <f aca="false">IF(OR(A143="Nai",B143="Nai",C143="Nai",A143="CMCTMg",B143="CMCTMg",C143="CMCTMg"),1,0)</f>
        <v>0</v>
      </c>
    </row>
    <row r="144" customFormat="false" ht="13.8" hidden="false" customHeight="false" outlineLevel="0" collapsed="false">
      <c r="A144" s="0" t="s">
        <v>12</v>
      </c>
      <c r="B144" s="0" t="s">
        <v>16</v>
      </c>
      <c r="C144" s="0" t="s">
        <v>18</v>
      </c>
      <c r="D144" s="0" t="n">
        <v>0.7042</v>
      </c>
      <c r="E144" s="0" t="n">
        <f aca="false">VLOOKUP(A144,Mono!$A$1:$B$16,2,0)</f>
        <v>0.84</v>
      </c>
      <c r="F144" s="0" t="n">
        <f aca="false">VLOOKUP(B144,Mono!$A$1:$B$16,2,0)</f>
        <v>0.74</v>
      </c>
      <c r="G144" s="0" t="n">
        <f aca="false">VLOOKUP(C144,Mono!$A$1:$B$16,2,0)</f>
        <v>0.73</v>
      </c>
      <c r="H144" s="1" t="n">
        <f aca="false">D144-MIN(E144:G144)</f>
        <v>-0.0257999999999999</v>
      </c>
      <c r="I144" s="1" t="n">
        <f aca="false">D144-AVERAGE(E144:G144)</f>
        <v>-0.0658</v>
      </c>
      <c r="J144" s="1" t="n">
        <f aca="false">D144-MAX(E144:G144)</f>
        <v>-0.1358</v>
      </c>
      <c r="K144" s="0" t="n">
        <f aca="false">IF(OR(A144="Nai",B144="Nai",C144="Nai",A144="CMCTMg",B144="CMCTMg",C144="CMCTMg"),1,0)</f>
        <v>0</v>
      </c>
    </row>
    <row r="145" customFormat="false" ht="13.8" hidden="false" customHeight="false" outlineLevel="0" collapsed="false">
      <c r="A145" s="0" t="s">
        <v>12</v>
      </c>
      <c r="B145" s="0" t="s">
        <v>16</v>
      </c>
      <c r="C145" s="0" t="s">
        <v>19</v>
      </c>
      <c r="D145" s="0" t="n">
        <v>0.7424</v>
      </c>
      <c r="E145" s="0" t="n">
        <f aca="false">VLOOKUP(A145,Mono!$A$1:$B$16,2,0)</f>
        <v>0.84</v>
      </c>
      <c r="F145" s="0" t="n">
        <f aca="false">VLOOKUP(B145,Mono!$A$1:$B$16,2,0)</f>
        <v>0.74</v>
      </c>
      <c r="G145" s="0" t="n">
        <f aca="false">VLOOKUP(C145,Mono!$A$1:$B$16,2,0)</f>
        <v>0.7</v>
      </c>
      <c r="H145" s="1" t="n">
        <f aca="false">D145-MIN(E145:G145)</f>
        <v>0.0424</v>
      </c>
      <c r="I145" s="1" t="n">
        <f aca="false">D145-AVERAGE(E145:G145)</f>
        <v>-0.0175999999999998</v>
      </c>
      <c r="J145" s="1" t="n">
        <f aca="false">D145-MAX(E145:G145)</f>
        <v>-0.0975999999999999</v>
      </c>
      <c r="K145" s="0" t="n">
        <f aca="false">IF(OR(A145="Nai",B145="Nai",C145="Nai",A145="CMCTMg",B145="CMCTMg",C145="CMCTMg"),1,0)</f>
        <v>0</v>
      </c>
    </row>
    <row r="146" customFormat="false" ht="13.8" hidden="false" customHeight="false" outlineLevel="0" collapsed="false">
      <c r="A146" s="0" t="s">
        <v>12</v>
      </c>
      <c r="B146" s="0" t="s">
        <v>16</v>
      </c>
      <c r="C146" s="0" t="s">
        <v>20</v>
      </c>
      <c r="D146" s="0" t="n">
        <v>0.8341</v>
      </c>
      <c r="E146" s="0" t="n">
        <f aca="false">VLOOKUP(A146,Mono!$A$1:$B$16,2,0)</f>
        <v>0.84</v>
      </c>
      <c r="F146" s="0" t="n">
        <f aca="false">VLOOKUP(B146,Mono!$A$1:$B$16,2,0)</f>
        <v>0.74</v>
      </c>
      <c r="G146" s="0" t="n">
        <f aca="false">VLOOKUP(C146,Mono!$A$1:$B$16,2,0)</f>
        <v>0.71</v>
      </c>
      <c r="H146" s="1" t="n">
        <f aca="false">D146-MIN(E146:G146)</f>
        <v>0.1241</v>
      </c>
      <c r="I146" s="1" t="n">
        <f aca="false">D146-AVERAGE(E146:G146)</f>
        <v>0.0707666666666668</v>
      </c>
      <c r="J146" s="1" t="n">
        <f aca="false">D146-MAX(E146:G146)</f>
        <v>-0.00589999999999991</v>
      </c>
      <c r="K146" s="0" t="n">
        <f aca="false">IF(OR(A146="Nai",B146="Nai",C146="Nai",A146="CMCTMg",B146="CMCTMg",C146="CMCTMg"),1,0)</f>
        <v>0</v>
      </c>
    </row>
    <row r="147" customFormat="false" ht="13.8" hidden="false" customHeight="false" outlineLevel="0" collapsed="false">
      <c r="A147" s="0" t="s">
        <v>12</v>
      </c>
      <c r="B147" s="0" t="s">
        <v>16</v>
      </c>
      <c r="C147" s="0" t="s">
        <v>21</v>
      </c>
      <c r="D147" s="0" t="n">
        <v>0.7424</v>
      </c>
      <c r="E147" s="0" t="n">
        <f aca="false">VLOOKUP(A147,Mono!$A$1:$B$16,2,0)</f>
        <v>0.84</v>
      </c>
      <c r="F147" s="0" t="n">
        <f aca="false">VLOOKUP(B147,Mono!$A$1:$B$16,2,0)</f>
        <v>0.74</v>
      </c>
      <c r="G147" s="0" t="n">
        <f aca="false">VLOOKUP(C147,Mono!$A$1:$B$16,2,0)</f>
        <v>0.6</v>
      </c>
      <c r="H147" s="1" t="n">
        <f aca="false">D147-MIN(E147:G147)</f>
        <v>0.1424</v>
      </c>
      <c r="I147" s="1" t="n">
        <f aca="false">D147-AVERAGE(E147:G147)</f>
        <v>0.0157333333333334</v>
      </c>
      <c r="J147" s="1" t="n">
        <f aca="false">D147-MAX(E147:G147)</f>
        <v>-0.0975999999999999</v>
      </c>
      <c r="K147" s="0" t="n">
        <f aca="false">IF(OR(A147="Nai",B147="Nai",C147="Nai",A147="CMCTMg",B147="CMCTMg",C147="CMCTMg"),1,0)</f>
        <v>0</v>
      </c>
    </row>
    <row r="148" customFormat="false" ht="13.8" hidden="false" customHeight="false" outlineLevel="0" collapsed="false">
      <c r="A148" s="0" t="s">
        <v>12</v>
      </c>
      <c r="B148" s="0" t="s">
        <v>16</v>
      </c>
      <c r="C148" s="0" t="s">
        <v>22</v>
      </c>
      <c r="D148" s="0" t="n">
        <v>0.6494</v>
      </c>
      <c r="E148" s="0" t="n">
        <f aca="false">VLOOKUP(A148,Mono!$A$1:$B$16,2,0)</f>
        <v>0.84</v>
      </c>
      <c r="F148" s="0" t="n">
        <f aca="false">VLOOKUP(B148,Mono!$A$1:$B$16,2,0)</f>
        <v>0.74</v>
      </c>
      <c r="G148" s="0" t="n">
        <f aca="false">VLOOKUP(C148,Mono!$A$1:$B$16,2,0)</f>
        <v>0.64</v>
      </c>
      <c r="H148" s="1" t="n">
        <f aca="false">D148-MIN(E148:G148)</f>
        <v>0.00939999999999996</v>
      </c>
      <c r="I148" s="1" t="n">
        <f aca="false">D148-AVERAGE(E148:G148)</f>
        <v>-0.0905999999999999</v>
      </c>
      <c r="J148" s="1" t="n">
        <f aca="false">D148-MAX(E148:G148)</f>
        <v>-0.1906</v>
      </c>
      <c r="K148" s="0" t="n">
        <f aca="false">IF(OR(A148="Nai",B148="Nai",C148="Nai",A148="CMCTMg",B148="CMCTMg",C148="CMCTMg"),1,0)</f>
        <v>0</v>
      </c>
    </row>
    <row r="149" customFormat="false" ht="13.8" hidden="false" customHeight="false" outlineLevel="0" collapsed="false">
      <c r="A149" s="0" t="s">
        <v>12</v>
      </c>
      <c r="B149" s="0" t="s">
        <v>16</v>
      </c>
      <c r="C149" s="0" t="s">
        <v>23</v>
      </c>
      <c r="D149" s="0" t="n">
        <v>0.8228</v>
      </c>
      <c r="E149" s="0" t="n">
        <f aca="false">VLOOKUP(A149,Mono!$A$1:$B$16,2,0)</f>
        <v>0.84</v>
      </c>
      <c r="F149" s="0" t="n">
        <f aca="false">VLOOKUP(B149,Mono!$A$1:$B$16,2,0)</f>
        <v>0.74</v>
      </c>
      <c r="G149" s="0" t="n">
        <f aca="false">VLOOKUP(C149,Mono!$A$1:$B$16,2,0)</f>
        <v>0.7</v>
      </c>
      <c r="H149" s="1" t="n">
        <f aca="false">D149-MIN(E149:G149)</f>
        <v>0.1228</v>
      </c>
      <c r="I149" s="1" t="n">
        <f aca="false">D149-AVERAGE(E149:G149)</f>
        <v>0.0628000000000002</v>
      </c>
      <c r="J149" s="1" t="n">
        <f aca="false">D149-MAX(E149:G149)</f>
        <v>-0.0171999999999999</v>
      </c>
      <c r="K149" s="0" t="n">
        <f aca="false">IF(OR(A149="Nai",B149="Nai",C149="Nai",A149="CMCTMg",B149="CMCTMg",C149="CMCTMg"),1,0)</f>
        <v>1</v>
      </c>
    </row>
    <row r="150" customFormat="false" ht="13.8" hidden="false" customHeight="false" outlineLevel="0" collapsed="false">
      <c r="A150" s="0" t="s">
        <v>12</v>
      </c>
      <c r="B150" s="0" t="s">
        <v>16</v>
      </c>
      <c r="C150" s="0" t="s">
        <v>24</v>
      </c>
      <c r="D150" s="0" t="n">
        <v>0.7424</v>
      </c>
      <c r="E150" s="0" t="n">
        <f aca="false">VLOOKUP(A150,Mono!$A$1:$B$16,2,0)</f>
        <v>0.84</v>
      </c>
      <c r="F150" s="0" t="n">
        <f aca="false">VLOOKUP(B150,Mono!$A$1:$B$16,2,0)</f>
        <v>0.74</v>
      </c>
      <c r="G150" s="0" t="n">
        <f aca="false">VLOOKUP(C150,Mono!$A$1:$B$16,2,0)</f>
        <v>0.6</v>
      </c>
      <c r="H150" s="1" t="n">
        <f aca="false">D150-MIN(E150:G150)</f>
        <v>0.1424</v>
      </c>
      <c r="I150" s="1" t="n">
        <f aca="false">D150-AVERAGE(E150:G150)</f>
        <v>0.0157333333333334</v>
      </c>
      <c r="J150" s="1" t="n">
        <f aca="false">D150-MAX(E150:G150)</f>
        <v>-0.0975999999999999</v>
      </c>
      <c r="K150" s="0" t="n">
        <f aca="false">IF(OR(A150="Nai",B150="Nai",C150="Nai",A150="CMCTMg",B150="CMCTMg",C150="CMCTMg"),1,0)</f>
        <v>0</v>
      </c>
    </row>
    <row r="151" customFormat="false" ht="13.8" hidden="false" customHeight="false" outlineLevel="0" collapsed="false">
      <c r="A151" s="0" t="s">
        <v>12</v>
      </c>
      <c r="B151" s="0" t="s">
        <v>16</v>
      </c>
      <c r="C151" s="0" t="s">
        <v>25</v>
      </c>
      <c r="D151" s="0" t="n">
        <v>0.5986</v>
      </c>
      <c r="E151" s="0" t="n">
        <f aca="false">VLOOKUP(A151,Mono!$A$1:$B$16,2,0)</f>
        <v>0.84</v>
      </c>
      <c r="F151" s="0" t="n">
        <f aca="false">VLOOKUP(B151,Mono!$A$1:$B$16,2,0)</f>
        <v>0.74</v>
      </c>
      <c r="G151" s="0" t="n">
        <f aca="false">VLOOKUP(C151,Mono!$A$1:$B$16,2,0)</f>
        <v>0.6</v>
      </c>
      <c r="H151" s="1" t="n">
        <f aca="false">D151-MIN(E151:G151)</f>
        <v>-0.00140000000000007</v>
      </c>
      <c r="I151" s="1" t="n">
        <f aca="false">D151-AVERAGE(E151:G151)</f>
        <v>-0.128066666666667</v>
      </c>
      <c r="J151" s="1" t="n">
        <f aca="false">D151-MAX(E151:G151)</f>
        <v>-0.2414</v>
      </c>
      <c r="K151" s="0" t="n">
        <f aca="false">IF(OR(A151="Nai",B151="Nai",C151="Nai",A151="CMCTMg",B151="CMCTMg",C151="CMCTMg"),1,0)</f>
        <v>1</v>
      </c>
    </row>
    <row r="152" customFormat="false" ht="13.8" hidden="false" customHeight="false" outlineLevel="0" collapsed="false">
      <c r="A152" s="0" t="s">
        <v>12</v>
      </c>
      <c r="B152" s="0" t="s">
        <v>16</v>
      </c>
      <c r="C152" s="0" t="s">
        <v>26</v>
      </c>
      <c r="D152" s="0" t="n">
        <v>0.7424</v>
      </c>
      <c r="E152" s="0" t="n">
        <f aca="false">VLOOKUP(A152,Mono!$A$1:$B$16,2,0)</f>
        <v>0.84</v>
      </c>
      <c r="F152" s="0" t="n">
        <f aca="false">VLOOKUP(B152,Mono!$A$1:$B$16,2,0)</f>
        <v>0.74</v>
      </c>
      <c r="G152" s="0" t="n">
        <f aca="false">VLOOKUP(C152,Mono!$A$1:$B$16,2,0)</f>
        <v>0.61</v>
      </c>
      <c r="H152" s="1" t="n">
        <f aca="false">D152-MIN(E152:G152)</f>
        <v>0.1324</v>
      </c>
      <c r="I152" s="1" t="n">
        <f aca="false">D152-AVERAGE(E152:G152)</f>
        <v>0.0124000000000001</v>
      </c>
      <c r="J152" s="1" t="n">
        <f aca="false">D152-MAX(E152:G152)</f>
        <v>-0.0975999999999999</v>
      </c>
      <c r="K152" s="0" t="n">
        <f aca="false">IF(OR(A152="Nai",B152="Nai",C152="Nai",A152="CMCTMg",B152="CMCTMg",C152="CMCTMg"),1,0)</f>
        <v>0</v>
      </c>
    </row>
    <row r="153" customFormat="false" ht="13.8" hidden="false" customHeight="false" outlineLevel="0" collapsed="false">
      <c r="A153" s="0" t="s">
        <v>12</v>
      </c>
      <c r="B153" s="0" t="s">
        <v>17</v>
      </c>
      <c r="C153" s="0" t="s">
        <v>18</v>
      </c>
      <c r="D153" s="0" t="n">
        <v>0.7343</v>
      </c>
      <c r="E153" s="0" t="n">
        <f aca="false">VLOOKUP(A153,Mono!$A$1:$B$16,2,0)</f>
        <v>0.84</v>
      </c>
      <c r="F153" s="0" t="n">
        <f aca="false">VLOOKUP(B153,Mono!$A$1:$B$16,2,0)</f>
        <v>0.73</v>
      </c>
      <c r="G153" s="0" t="n">
        <f aca="false">VLOOKUP(C153,Mono!$A$1:$B$16,2,0)</f>
        <v>0.73</v>
      </c>
      <c r="H153" s="1" t="n">
        <f aca="false">D153-MIN(E153:G153)</f>
        <v>0.00430000000000008</v>
      </c>
      <c r="I153" s="1" t="n">
        <f aca="false">D153-AVERAGE(E153:G153)</f>
        <v>-0.0323666666666665</v>
      </c>
      <c r="J153" s="1" t="n">
        <f aca="false">D153-MAX(E153:G153)</f>
        <v>-0.1057</v>
      </c>
      <c r="K153" s="0" t="n">
        <f aca="false">IF(OR(A153="Nai",B153="Nai",C153="Nai",A153="CMCTMg",B153="CMCTMg",C153="CMCTMg"),1,0)</f>
        <v>0</v>
      </c>
    </row>
    <row r="154" customFormat="false" ht="13.8" hidden="false" customHeight="false" outlineLevel="0" collapsed="false">
      <c r="A154" s="0" t="s">
        <v>12</v>
      </c>
      <c r="B154" s="0" t="s">
        <v>17</v>
      </c>
      <c r="C154" s="0" t="s">
        <v>19</v>
      </c>
      <c r="D154" s="0" t="n">
        <v>0.7597</v>
      </c>
      <c r="E154" s="0" t="n">
        <f aca="false">VLOOKUP(A154,Mono!$A$1:$B$16,2,0)</f>
        <v>0.84</v>
      </c>
      <c r="F154" s="0" t="n">
        <f aca="false">VLOOKUP(B154,Mono!$A$1:$B$16,2,0)</f>
        <v>0.73</v>
      </c>
      <c r="G154" s="0" t="n">
        <f aca="false">VLOOKUP(C154,Mono!$A$1:$B$16,2,0)</f>
        <v>0.7</v>
      </c>
      <c r="H154" s="1" t="n">
        <f aca="false">D154-MIN(E154:G154)</f>
        <v>0.0597</v>
      </c>
      <c r="I154" s="1" t="n">
        <f aca="false">D154-AVERAGE(E154:G154)</f>
        <v>0.00303333333333333</v>
      </c>
      <c r="J154" s="1" t="n">
        <f aca="false">D154-MAX(E154:G154)</f>
        <v>-0.0802999999999999</v>
      </c>
      <c r="K154" s="0" t="n">
        <f aca="false">IF(OR(A154="Nai",B154="Nai",C154="Nai",A154="CMCTMg",B154="CMCTMg",C154="CMCTMg"),1,0)</f>
        <v>0</v>
      </c>
    </row>
    <row r="155" customFormat="false" ht="13.8" hidden="false" customHeight="false" outlineLevel="0" collapsed="false">
      <c r="A155" s="0" t="s">
        <v>12</v>
      </c>
      <c r="B155" s="0" t="s">
        <v>17</v>
      </c>
      <c r="C155" s="0" t="s">
        <v>20</v>
      </c>
      <c r="D155" s="0" t="n">
        <v>0.8416</v>
      </c>
      <c r="E155" s="0" t="n">
        <f aca="false">VLOOKUP(A155,Mono!$A$1:$B$16,2,0)</f>
        <v>0.84</v>
      </c>
      <c r="F155" s="0" t="n">
        <f aca="false">VLOOKUP(B155,Mono!$A$1:$B$16,2,0)</f>
        <v>0.73</v>
      </c>
      <c r="G155" s="0" t="n">
        <f aca="false">VLOOKUP(C155,Mono!$A$1:$B$16,2,0)</f>
        <v>0.71</v>
      </c>
      <c r="H155" s="1" t="n">
        <f aca="false">D155-MIN(E155:G155)</f>
        <v>0.1316</v>
      </c>
      <c r="I155" s="1" t="n">
        <f aca="false">D155-AVERAGE(E155:G155)</f>
        <v>0.0816000000000001</v>
      </c>
      <c r="J155" s="1" t="n">
        <f aca="false">D155-MAX(E155:G155)</f>
        <v>0.00160000000000005</v>
      </c>
      <c r="K155" s="0" t="n">
        <f aca="false">IF(OR(A155="Nai",B155="Nai",C155="Nai",A155="CMCTMg",B155="CMCTMg",C155="CMCTMg"),1,0)</f>
        <v>0</v>
      </c>
    </row>
    <row r="156" customFormat="false" ht="13.8" hidden="false" customHeight="false" outlineLevel="0" collapsed="false">
      <c r="A156" s="0" t="s">
        <v>12</v>
      </c>
      <c r="B156" s="0" t="s">
        <v>17</v>
      </c>
      <c r="C156" s="0" t="s">
        <v>21</v>
      </c>
      <c r="D156" s="0" t="n">
        <v>0.8269</v>
      </c>
      <c r="E156" s="0" t="n">
        <f aca="false">VLOOKUP(A156,Mono!$A$1:$B$16,2,0)</f>
        <v>0.84</v>
      </c>
      <c r="F156" s="0" t="n">
        <f aca="false">VLOOKUP(B156,Mono!$A$1:$B$16,2,0)</f>
        <v>0.73</v>
      </c>
      <c r="G156" s="0" t="n">
        <f aca="false">VLOOKUP(C156,Mono!$A$1:$B$16,2,0)</f>
        <v>0.6</v>
      </c>
      <c r="H156" s="1" t="n">
        <f aca="false">D156-MIN(E156:G156)</f>
        <v>0.2269</v>
      </c>
      <c r="I156" s="1" t="n">
        <f aca="false">D156-AVERAGE(E156:G156)</f>
        <v>0.103566666666667</v>
      </c>
      <c r="J156" s="1" t="n">
        <f aca="false">D156-MAX(E156:G156)</f>
        <v>-0.0130999999999999</v>
      </c>
      <c r="K156" s="0" t="n">
        <f aca="false">IF(OR(A156="Nai",B156="Nai",C156="Nai",A156="CMCTMg",B156="CMCTMg",C156="CMCTMg"),1,0)</f>
        <v>0</v>
      </c>
    </row>
    <row r="157" customFormat="false" ht="13.8" hidden="false" customHeight="false" outlineLevel="0" collapsed="false">
      <c r="A157" s="0" t="s">
        <v>12</v>
      </c>
      <c r="B157" s="0" t="s">
        <v>17</v>
      </c>
      <c r="C157" s="0" t="s">
        <v>22</v>
      </c>
      <c r="D157" s="0" t="n">
        <v>0.8228</v>
      </c>
      <c r="E157" s="0" t="n">
        <f aca="false">VLOOKUP(A157,Mono!$A$1:$B$16,2,0)</f>
        <v>0.84</v>
      </c>
      <c r="F157" s="0" t="n">
        <f aca="false">VLOOKUP(B157,Mono!$A$1:$B$16,2,0)</f>
        <v>0.73</v>
      </c>
      <c r="G157" s="0" t="n">
        <f aca="false">VLOOKUP(C157,Mono!$A$1:$B$16,2,0)</f>
        <v>0.64</v>
      </c>
      <c r="H157" s="1" t="n">
        <f aca="false">D157-MIN(E157:G157)</f>
        <v>0.1828</v>
      </c>
      <c r="I157" s="1" t="n">
        <f aca="false">D157-AVERAGE(E157:G157)</f>
        <v>0.0861333333333334</v>
      </c>
      <c r="J157" s="1" t="n">
        <f aca="false">D157-MAX(E157:G157)</f>
        <v>-0.0171999999999999</v>
      </c>
      <c r="K157" s="0" t="n">
        <f aca="false">IF(OR(A157="Nai",B157="Nai",C157="Nai",A157="CMCTMg",B157="CMCTMg",C157="CMCTMg"),1,0)</f>
        <v>0</v>
      </c>
    </row>
    <row r="158" customFormat="false" ht="13.8" hidden="false" customHeight="false" outlineLevel="0" collapsed="false">
      <c r="A158" s="0" t="s">
        <v>12</v>
      </c>
      <c r="B158" s="0" t="s">
        <v>17</v>
      </c>
      <c r="C158" s="0" t="s">
        <v>23</v>
      </c>
      <c r="D158" s="0" t="n">
        <v>0.7343</v>
      </c>
      <c r="E158" s="0" t="n">
        <f aca="false">VLOOKUP(A158,Mono!$A$1:$B$16,2,0)</f>
        <v>0.84</v>
      </c>
      <c r="F158" s="0" t="n">
        <f aca="false">VLOOKUP(B158,Mono!$A$1:$B$16,2,0)</f>
        <v>0.73</v>
      </c>
      <c r="G158" s="0" t="n">
        <f aca="false">VLOOKUP(C158,Mono!$A$1:$B$16,2,0)</f>
        <v>0.7</v>
      </c>
      <c r="H158" s="1" t="n">
        <f aca="false">D158-MIN(E158:G158)</f>
        <v>0.0343</v>
      </c>
      <c r="I158" s="1" t="n">
        <f aca="false">D158-AVERAGE(E158:G158)</f>
        <v>-0.0223666666666666</v>
      </c>
      <c r="J158" s="1" t="n">
        <f aca="false">D158-MAX(E158:G158)</f>
        <v>-0.1057</v>
      </c>
      <c r="K158" s="0" t="n">
        <f aca="false">IF(OR(A158="Nai",B158="Nai",C158="Nai",A158="CMCTMg",B158="CMCTMg",C158="CMCTMg"),1,0)</f>
        <v>1</v>
      </c>
    </row>
    <row r="159" customFormat="false" ht="13.8" hidden="false" customHeight="false" outlineLevel="0" collapsed="false">
      <c r="A159" s="0" t="s">
        <v>12</v>
      </c>
      <c r="B159" s="0" t="s">
        <v>17</v>
      </c>
      <c r="C159" s="0" t="s">
        <v>24</v>
      </c>
      <c r="D159" s="0" t="n">
        <v>0.6034</v>
      </c>
      <c r="E159" s="0" t="n">
        <f aca="false">VLOOKUP(A159,Mono!$A$1:$B$16,2,0)</f>
        <v>0.84</v>
      </c>
      <c r="F159" s="0" t="n">
        <f aca="false">VLOOKUP(B159,Mono!$A$1:$B$16,2,0)</f>
        <v>0.73</v>
      </c>
      <c r="G159" s="0" t="n">
        <f aca="false">VLOOKUP(C159,Mono!$A$1:$B$16,2,0)</f>
        <v>0.6</v>
      </c>
      <c r="H159" s="1" t="n">
        <f aca="false">D159-MIN(E159:G159)</f>
        <v>0.00339999999999996</v>
      </c>
      <c r="I159" s="1" t="n">
        <f aca="false">D159-AVERAGE(E159:G159)</f>
        <v>-0.119933333333333</v>
      </c>
      <c r="J159" s="1" t="n">
        <f aca="false">D159-MAX(E159:G159)</f>
        <v>-0.2366</v>
      </c>
      <c r="K159" s="0" t="n">
        <f aca="false">IF(OR(A159="Nai",B159="Nai",C159="Nai",A159="CMCTMg",B159="CMCTMg",C159="CMCTMg"),1,0)</f>
        <v>0</v>
      </c>
    </row>
    <row r="160" customFormat="false" ht="13.8" hidden="false" customHeight="false" outlineLevel="0" collapsed="false">
      <c r="A160" s="0" t="s">
        <v>12</v>
      </c>
      <c r="B160" s="0" t="s">
        <v>17</v>
      </c>
      <c r="C160" s="0" t="s">
        <v>25</v>
      </c>
      <c r="D160" s="0" t="n">
        <v>0.7915</v>
      </c>
      <c r="E160" s="0" t="n">
        <f aca="false">VLOOKUP(A160,Mono!$A$1:$B$16,2,0)</f>
        <v>0.84</v>
      </c>
      <c r="F160" s="0" t="n">
        <f aca="false">VLOOKUP(B160,Mono!$A$1:$B$16,2,0)</f>
        <v>0.73</v>
      </c>
      <c r="G160" s="0" t="n">
        <f aca="false">VLOOKUP(C160,Mono!$A$1:$B$16,2,0)</f>
        <v>0.6</v>
      </c>
      <c r="H160" s="1" t="n">
        <f aca="false">D160-MIN(E160:G160)</f>
        <v>0.1915</v>
      </c>
      <c r="I160" s="1" t="n">
        <f aca="false">D160-AVERAGE(E160:G160)</f>
        <v>0.0681666666666668</v>
      </c>
      <c r="J160" s="1" t="n">
        <f aca="false">D160-MAX(E160:G160)</f>
        <v>-0.0484999999999999</v>
      </c>
      <c r="K160" s="0" t="n">
        <f aca="false">IF(OR(A160="Nai",B160="Nai",C160="Nai",A160="CMCTMg",B160="CMCTMg",C160="CMCTMg"),1,0)</f>
        <v>1</v>
      </c>
    </row>
    <row r="161" customFormat="false" ht="13.8" hidden="false" customHeight="false" outlineLevel="0" collapsed="false">
      <c r="A161" s="0" t="s">
        <v>12</v>
      </c>
      <c r="B161" s="0" t="s">
        <v>17</v>
      </c>
      <c r="C161" s="0" t="s">
        <v>26</v>
      </c>
      <c r="D161" s="0" t="n">
        <v>0.8034</v>
      </c>
      <c r="E161" s="0" t="n">
        <f aca="false">VLOOKUP(A161,Mono!$A$1:$B$16,2,0)</f>
        <v>0.84</v>
      </c>
      <c r="F161" s="0" t="n">
        <f aca="false">VLOOKUP(B161,Mono!$A$1:$B$16,2,0)</f>
        <v>0.73</v>
      </c>
      <c r="G161" s="0" t="n">
        <f aca="false">VLOOKUP(C161,Mono!$A$1:$B$16,2,0)</f>
        <v>0.61</v>
      </c>
      <c r="H161" s="1" t="n">
        <f aca="false">D161-MIN(E161:G161)</f>
        <v>0.1934</v>
      </c>
      <c r="I161" s="1" t="n">
        <f aca="false">D161-AVERAGE(E161:G161)</f>
        <v>0.0767333333333334</v>
      </c>
      <c r="J161" s="1" t="n">
        <f aca="false">D161-MAX(E161:G161)</f>
        <v>-0.0366</v>
      </c>
      <c r="K161" s="0" t="n">
        <f aca="false">IF(OR(A161="Nai",B161="Nai",C161="Nai",A161="CMCTMg",B161="CMCTMg",C161="CMCTMg"),1,0)</f>
        <v>0</v>
      </c>
    </row>
    <row r="162" customFormat="false" ht="13.8" hidden="false" customHeight="false" outlineLevel="0" collapsed="false">
      <c r="A162" s="0" t="s">
        <v>12</v>
      </c>
      <c r="B162" s="0" t="s">
        <v>18</v>
      </c>
      <c r="C162" s="0" t="s">
        <v>19</v>
      </c>
      <c r="D162" s="0" t="n">
        <v>0.7735</v>
      </c>
      <c r="E162" s="0" t="n">
        <f aca="false">VLOOKUP(A162,Mono!$A$1:$B$16,2,0)</f>
        <v>0.84</v>
      </c>
      <c r="F162" s="0" t="n">
        <f aca="false">VLOOKUP(B162,Mono!$A$1:$B$16,2,0)</f>
        <v>0.73</v>
      </c>
      <c r="G162" s="0" t="n">
        <f aca="false">VLOOKUP(C162,Mono!$A$1:$B$16,2,0)</f>
        <v>0.7</v>
      </c>
      <c r="H162" s="1" t="n">
        <f aca="false">D162-MIN(E162:G162)</f>
        <v>0.0735</v>
      </c>
      <c r="I162" s="1" t="n">
        <f aca="false">D162-AVERAGE(E162:G162)</f>
        <v>0.0168333333333334</v>
      </c>
      <c r="J162" s="1" t="n">
        <f aca="false">D162-MAX(E162:G162)</f>
        <v>-0.0664999999999999</v>
      </c>
      <c r="K162" s="0" t="n">
        <f aca="false">IF(OR(A162="Nai",B162="Nai",C162="Nai",A162="CMCTMg",B162="CMCTMg",C162="CMCTMg"),1,0)</f>
        <v>0</v>
      </c>
    </row>
    <row r="163" customFormat="false" ht="13.8" hidden="false" customHeight="false" outlineLevel="0" collapsed="false">
      <c r="A163" s="0" t="s">
        <v>12</v>
      </c>
      <c r="B163" s="0" t="s">
        <v>18</v>
      </c>
      <c r="C163" s="0" t="s">
        <v>20</v>
      </c>
      <c r="D163" s="0" t="n">
        <v>0.7665</v>
      </c>
      <c r="E163" s="0" t="n">
        <f aca="false">VLOOKUP(A163,Mono!$A$1:$B$16,2,0)</f>
        <v>0.84</v>
      </c>
      <c r="F163" s="0" t="n">
        <f aca="false">VLOOKUP(B163,Mono!$A$1:$B$16,2,0)</f>
        <v>0.73</v>
      </c>
      <c r="G163" s="0" t="n">
        <f aca="false">VLOOKUP(C163,Mono!$A$1:$B$16,2,0)</f>
        <v>0.71</v>
      </c>
      <c r="H163" s="1" t="n">
        <f aca="false">D163-MIN(E163:G163)</f>
        <v>0.0565000000000001</v>
      </c>
      <c r="I163" s="1" t="n">
        <f aca="false">D163-AVERAGE(E163:G163)</f>
        <v>0.00650000000000017</v>
      </c>
      <c r="J163" s="1" t="n">
        <f aca="false">D163-MAX(E163:G163)</f>
        <v>-0.0734999999999999</v>
      </c>
      <c r="K163" s="0" t="n">
        <f aca="false">IF(OR(A163="Nai",B163="Nai",C163="Nai",A163="CMCTMg",B163="CMCTMg",C163="CMCTMg"),1,0)</f>
        <v>0</v>
      </c>
    </row>
    <row r="164" customFormat="false" ht="13.8" hidden="false" customHeight="false" outlineLevel="0" collapsed="false">
      <c r="A164" s="0" t="s">
        <v>12</v>
      </c>
      <c r="B164" s="0" t="s">
        <v>18</v>
      </c>
      <c r="C164" s="0" t="s">
        <v>21</v>
      </c>
      <c r="D164" s="0" t="n">
        <v>0.8303</v>
      </c>
      <c r="E164" s="0" t="n">
        <f aca="false">VLOOKUP(A164,Mono!$A$1:$B$16,2,0)</f>
        <v>0.84</v>
      </c>
      <c r="F164" s="0" t="n">
        <f aca="false">VLOOKUP(B164,Mono!$A$1:$B$16,2,0)</f>
        <v>0.73</v>
      </c>
      <c r="G164" s="0" t="n">
        <f aca="false">VLOOKUP(C164,Mono!$A$1:$B$16,2,0)</f>
        <v>0.6</v>
      </c>
      <c r="H164" s="1" t="n">
        <f aca="false">D164-MIN(E164:G164)</f>
        <v>0.2303</v>
      </c>
      <c r="I164" s="1" t="n">
        <f aca="false">D164-AVERAGE(E164:G164)</f>
        <v>0.106966666666667</v>
      </c>
      <c r="J164" s="1" t="n">
        <f aca="false">D164-MAX(E164:G164)</f>
        <v>-0.00969999999999993</v>
      </c>
      <c r="K164" s="0" t="n">
        <f aca="false">IF(OR(A164="Nai",B164="Nai",C164="Nai",A164="CMCTMg",B164="CMCTMg",C164="CMCTMg"),1,0)</f>
        <v>0</v>
      </c>
    </row>
    <row r="165" customFormat="false" ht="13.8" hidden="false" customHeight="false" outlineLevel="0" collapsed="false">
      <c r="A165" s="0" t="s">
        <v>12</v>
      </c>
      <c r="B165" s="0" t="s">
        <v>18</v>
      </c>
      <c r="C165" s="0" t="s">
        <v>22</v>
      </c>
      <c r="D165" s="0" t="n">
        <v>0.6112</v>
      </c>
      <c r="E165" s="0" t="n">
        <f aca="false">VLOOKUP(A165,Mono!$A$1:$B$16,2,0)</f>
        <v>0.84</v>
      </c>
      <c r="F165" s="0" t="n">
        <f aca="false">VLOOKUP(B165,Mono!$A$1:$B$16,2,0)</f>
        <v>0.73</v>
      </c>
      <c r="G165" s="0" t="n">
        <f aca="false">VLOOKUP(C165,Mono!$A$1:$B$16,2,0)</f>
        <v>0.64</v>
      </c>
      <c r="H165" s="1" t="n">
        <f aca="false">D165-MIN(E165:G165)</f>
        <v>-0.0287999999999999</v>
      </c>
      <c r="I165" s="1" t="n">
        <f aca="false">D165-AVERAGE(E165:G165)</f>
        <v>-0.125466666666667</v>
      </c>
      <c r="J165" s="1" t="n">
        <f aca="false">D165-MAX(E165:G165)</f>
        <v>-0.2288</v>
      </c>
      <c r="K165" s="0" t="n">
        <f aca="false">IF(OR(A165="Nai",B165="Nai",C165="Nai",A165="CMCTMg",B165="CMCTMg",C165="CMCTMg"),1,0)</f>
        <v>0</v>
      </c>
    </row>
    <row r="166" customFormat="false" ht="13.8" hidden="false" customHeight="false" outlineLevel="0" collapsed="false">
      <c r="A166" s="0" t="s">
        <v>12</v>
      </c>
      <c r="B166" s="0" t="s">
        <v>18</v>
      </c>
      <c r="C166" s="0" t="s">
        <v>23</v>
      </c>
      <c r="D166" s="0" t="n">
        <v>0.7715</v>
      </c>
      <c r="E166" s="0" t="n">
        <f aca="false">VLOOKUP(A166,Mono!$A$1:$B$16,2,0)</f>
        <v>0.84</v>
      </c>
      <c r="F166" s="0" t="n">
        <f aca="false">VLOOKUP(B166,Mono!$A$1:$B$16,2,0)</f>
        <v>0.73</v>
      </c>
      <c r="G166" s="0" t="n">
        <f aca="false">VLOOKUP(C166,Mono!$A$1:$B$16,2,0)</f>
        <v>0.7</v>
      </c>
      <c r="H166" s="1" t="n">
        <f aca="false">D166-MIN(E166:G166)</f>
        <v>0.0715</v>
      </c>
      <c r="I166" s="1" t="n">
        <f aca="false">D166-AVERAGE(E166:G166)</f>
        <v>0.0148333333333334</v>
      </c>
      <c r="J166" s="1" t="n">
        <f aca="false">D166-MAX(E166:G166)</f>
        <v>-0.0684999999999999</v>
      </c>
      <c r="K166" s="0" t="n">
        <f aca="false">IF(OR(A166="Nai",B166="Nai",C166="Nai",A166="CMCTMg",B166="CMCTMg",C166="CMCTMg"),1,0)</f>
        <v>1</v>
      </c>
    </row>
    <row r="167" customFormat="false" ht="13.8" hidden="false" customHeight="false" outlineLevel="0" collapsed="false">
      <c r="A167" s="0" t="s">
        <v>12</v>
      </c>
      <c r="B167" s="0" t="s">
        <v>18</v>
      </c>
      <c r="C167" s="0" t="s">
        <v>24</v>
      </c>
      <c r="D167" s="0" t="n">
        <v>0.7597</v>
      </c>
      <c r="E167" s="0" t="n">
        <f aca="false">VLOOKUP(A167,Mono!$A$1:$B$16,2,0)</f>
        <v>0.84</v>
      </c>
      <c r="F167" s="0" t="n">
        <f aca="false">VLOOKUP(B167,Mono!$A$1:$B$16,2,0)</f>
        <v>0.73</v>
      </c>
      <c r="G167" s="0" t="n">
        <f aca="false">VLOOKUP(C167,Mono!$A$1:$B$16,2,0)</f>
        <v>0.6</v>
      </c>
      <c r="H167" s="1" t="n">
        <f aca="false">D167-MIN(E167:G167)</f>
        <v>0.1597</v>
      </c>
      <c r="I167" s="1" t="n">
        <f aca="false">D167-AVERAGE(E167:G167)</f>
        <v>0.0363666666666668</v>
      </c>
      <c r="J167" s="1" t="n">
        <f aca="false">D167-MAX(E167:G167)</f>
        <v>-0.0802999999999999</v>
      </c>
      <c r="K167" s="0" t="n">
        <f aca="false">IF(OR(A167="Nai",B167="Nai",C167="Nai",A167="CMCTMg",B167="CMCTMg",C167="CMCTMg"),1,0)</f>
        <v>0</v>
      </c>
    </row>
    <row r="168" customFormat="false" ht="13.8" hidden="false" customHeight="false" outlineLevel="0" collapsed="false">
      <c r="A168" s="0" t="s">
        <v>12</v>
      </c>
      <c r="B168" s="0" t="s">
        <v>18</v>
      </c>
      <c r="C168" s="0" t="s">
        <v>25</v>
      </c>
      <c r="D168" s="0" t="n">
        <v>0.8303</v>
      </c>
      <c r="E168" s="0" t="n">
        <f aca="false">VLOOKUP(A168,Mono!$A$1:$B$16,2,0)</f>
        <v>0.84</v>
      </c>
      <c r="F168" s="0" t="n">
        <f aca="false">VLOOKUP(B168,Mono!$A$1:$B$16,2,0)</f>
        <v>0.73</v>
      </c>
      <c r="G168" s="0" t="n">
        <f aca="false">VLOOKUP(C168,Mono!$A$1:$B$16,2,0)</f>
        <v>0.6</v>
      </c>
      <c r="H168" s="1" t="n">
        <f aca="false">D168-MIN(E168:G168)</f>
        <v>0.2303</v>
      </c>
      <c r="I168" s="1" t="n">
        <f aca="false">D168-AVERAGE(E168:G168)</f>
        <v>0.106966666666667</v>
      </c>
      <c r="J168" s="1" t="n">
        <f aca="false">D168-MAX(E168:G168)</f>
        <v>-0.00969999999999993</v>
      </c>
      <c r="K168" s="0" t="n">
        <f aca="false">IF(OR(A168="Nai",B168="Nai",C168="Nai",A168="CMCTMg",B168="CMCTMg",C168="CMCTMg"),1,0)</f>
        <v>1</v>
      </c>
    </row>
    <row r="169" customFormat="false" ht="13.8" hidden="false" customHeight="false" outlineLevel="0" collapsed="false">
      <c r="A169" s="0" t="s">
        <v>12</v>
      </c>
      <c r="B169" s="0" t="s">
        <v>18</v>
      </c>
      <c r="C169" s="0" t="s">
        <v>26</v>
      </c>
      <c r="D169" s="0" t="n">
        <v>0.8416</v>
      </c>
      <c r="E169" s="0" t="n">
        <f aca="false">VLOOKUP(A169,Mono!$A$1:$B$16,2,0)</f>
        <v>0.84</v>
      </c>
      <c r="F169" s="0" t="n">
        <f aca="false">VLOOKUP(B169,Mono!$A$1:$B$16,2,0)</f>
        <v>0.73</v>
      </c>
      <c r="G169" s="0" t="n">
        <f aca="false">VLOOKUP(C169,Mono!$A$1:$B$16,2,0)</f>
        <v>0.61</v>
      </c>
      <c r="H169" s="1" t="n">
        <f aca="false">D169-MIN(E169:G169)</f>
        <v>0.2316</v>
      </c>
      <c r="I169" s="1" t="n">
        <f aca="false">D169-AVERAGE(E169:G169)</f>
        <v>0.114933333333333</v>
      </c>
      <c r="J169" s="1" t="n">
        <f aca="false">D169-MAX(E169:G169)</f>
        <v>0.00160000000000005</v>
      </c>
      <c r="K169" s="0" t="n">
        <f aca="false">IF(OR(A169="Nai",B169="Nai",C169="Nai",A169="CMCTMg",B169="CMCTMg",C169="CMCTMg"),1,0)</f>
        <v>0</v>
      </c>
    </row>
    <row r="170" customFormat="false" ht="13.8" hidden="false" customHeight="false" outlineLevel="0" collapsed="false">
      <c r="A170" s="0" t="s">
        <v>12</v>
      </c>
      <c r="B170" s="0" t="s">
        <v>19</v>
      </c>
      <c r="C170" s="0" t="s">
        <v>20</v>
      </c>
      <c r="D170" s="0" t="n">
        <v>0.8113</v>
      </c>
      <c r="E170" s="0" t="n">
        <f aca="false">VLOOKUP(A170,Mono!$A$1:$B$16,2,0)</f>
        <v>0.84</v>
      </c>
      <c r="F170" s="0" t="n">
        <f aca="false">VLOOKUP(B170,Mono!$A$1:$B$16,2,0)</f>
        <v>0.7</v>
      </c>
      <c r="G170" s="0" t="n">
        <f aca="false">VLOOKUP(C170,Mono!$A$1:$B$16,2,0)</f>
        <v>0.71</v>
      </c>
      <c r="H170" s="1" t="n">
        <f aca="false">D170-MIN(E170:G170)</f>
        <v>0.1113</v>
      </c>
      <c r="I170" s="1" t="n">
        <f aca="false">D170-AVERAGE(E170:G170)</f>
        <v>0.0613</v>
      </c>
      <c r="J170" s="1" t="n">
        <f aca="false">D170-MAX(E170:G170)</f>
        <v>-0.0286999999999999</v>
      </c>
      <c r="K170" s="0" t="n">
        <f aca="false">IF(OR(A170="Nai",B170="Nai",C170="Nai",A170="CMCTMg",B170="CMCTMg",C170="CMCTMg"),1,0)</f>
        <v>0</v>
      </c>
    </row>
    <row r="171" customFormat="false" ht="13.8" hidden="false" customHeight="false" outlineLevel="0" collapsed="false">
      <c r="A171" s="0" t="s">
        <v>12</v>
      </c>
      <c r="B171" s="0" t="s">
        <v>19</v>
      </c>
      <c r="C171" s="0" t="s">
        <v>21</v>
      </c>
      <c r="D171" s="0" t="n">
        <v>0.6592</v>
      </c>
      <c r="E171" s="0" t="n">
        <f aca="false">VLOOKUP(A171,Mono!$A$1:$B$16,2,0)</f>
        <v>0.84</v>
      </c>
      <c r="F171" s="0" t="n">
        <f aca="false">VLOOKUP(B171,Mono!$A$1:$B$16,2,0)</f>
        <v>0.7</v>
      </c>
      <c r="G171" s="0" t="n">
        <f aca="false">VLOOKUP(C171,Mono!$A$1:$B$16,2,0)</f>
        <v>0.6</v>
      </c>
      <c r="H171" s="1" t="n">
        <f aca="false">D171-MIN(E171:G171)</f>
        <v>0.0591999999999999</v>
      </c>
      <c r="I171" s="1" t="n">
        <f aca="false">D171-AVERAGE(E171:G171)</f>
        <v>-0.0541333333333334</v>
      </c>
      <c r="J171" s="1" t="n">
        <f aca="false">D171-MAX(E171:G171)</f>
        <v>-0.1808</v>
      </c>
      <c r="K171" s="0" t="n">
        <f aca="false">IF(OR(A171="Nai",B171="Nai",C171="Nai",A171="CMCTMg",B171="CMCTMg",C171="CMCTMg"),1,0)</f>
        <v>0</v>
      </c>
    </row>
    <row r="172" customFormat="false" ht="13.8" hidden="false" customHeight="false" outlineLevel="0" collapsed="false">
      <c r="A172" s="0" t="s">
        <v>12</v>
      </c>
      <c r="B172" s="0" t="s">
        <v>19</v>
      </c>
      <c r="C172" s="0" t="s">
        <v>22</v>
      </c>
      <c r="D172" s="0" t="n">
        <v>0.7996</v>
      </c>
      <c r="E172" s="0" t="n">
        <f aca="false">VLOOKUP(A172,Mono!$A$1:$B$16,2,0)</f>
        <v>0.84</v>
      </c>
      <c r="F172" s="0" t="n">
        <f aca="false">VLOOKUP(B172,Mono!$A$1:$B$16,2,0)</f>
        <v>0.7</v>
      </c>
      <c r="G172" s="0" t="n">
        <f aca="false">VLOOKUP(C172,Mono!$A$1:$B$16,2,0)</f>
        <v>0.64</v>
      </c>
      <c r="H172" s="1" t="n">
        <f aca="false">D172-MIN(E172:G172)</f>
        <v>0.1596</v>
      </c>
      <c r="I172" s="1" t="n">
        <f aca="false">D172-AVERAGE(E172:G172)</f>
        <v>0.0729333333333334</v>
      </c>
      <c r="J172" s="1" t="n">
        <f aca="false">D172-MAX(E172:G172)</f>
        <v>-0.0403999999999999</v>
      </c>
      <c r="K172" s="0" t="n">
        <f aca="false">IF(OR(A172="Nai",B172="Nai",C172="Nai",A172="CMCTMg",B172="CMCTMg",C172="CMCTMg"),1,0)</f>
        <v>0</v>
      </c>
    </row>
    <row r="173" customFormat="false" ht="13.8" hidden="false" customHeight="false" outlineLevel="0" collapsed="false">
      <c r="A173" s="0" t="s">
        <v>12</v>
      </c>
      <c r="B173" s="0" t="s">
        <v>19</v>
      </c>
      <c r="C173" s="0" t="s">
        <v>23</v>
      </c>
      <c r="D173" s="0" t="n">
        <v>0.804</v>
      </c>
      <c r="E173" s="0" t="n">
        <f aca="false">VLOOKUP(A173,Mono!$A$1:$B$16,2,0)</f>
        <v>0.84</v>
      </c>
      <c r="F173" s="0" t="n">
        <f aca="false">VLOOKUP(B173,Mono!$A$1:$B$16,2,0)</f>
        <v>0.7</v>
      </c>
      <c r="G173" s="0" t="n">
        <f aca="false">VLOOKUP(C173,Mono!$A$1:$B$16,2,0)</f>
        <v>0.7</v>
      </c>
      <c r="H173" s="1" t="n">
        <f aca="false">D173-MIN(E173:G173)</f>
        <v>0.104</v>
      </c>
      <c r="I173" s="1" t="n">
        <f aca="false">D173-AVERAGE(E173:G173)</f>
        <v>0.0573333333333333</v>
      </c>
      <c r="J173" s="1" t="n">
        <f aca="false">D173-MAX(E173:G173)</f>
        <v>-0.0359999999999999</v>
      </c>
      <c r="K173" s="0" t="n">
        <f aca="false">IF(OR(A173="Nai",B173="Nai",C173="Nai",A173="CMCTMg",B173="CMCTMg",C173="CMCTMg"),1,0)</f>
        <v>1</v>
      </c>
    </row>
    <row r="174" customFormat="false" ht="13.8" hidden="false" customHeight="false" outlineLevel="0" collapsed="false">
      <c r="A174" s="0" t="s">
        <v>12</v>
      </c>
      <c r="B174" s="0" t="s">
        <v>19</v>
      </c>
      <c r="C174" s="0" t="s">
        <v>24</v>
      </c>
      <c r="D174" s="0" t="n">
        <v>0.5986</v>
      </c>
      <c r="E174" s="0" t="n">
        <f aca="false">VLOOKUP(A174,Mono!$A$1:$B$16,2,0)</f>
        <v>0.84</v>
      </c>
      <c r="F174" s="0" t="n">
        <f aca="false">VLOOKUP(B174,Mono!$A$1:$B$16,2,0)</f>
        <v>0.7</v>
      </c>
      <c r="G174" s="0" t="n">
        <f aca="false">VLOOKUP(C174,Mono!$A$1:$B$16,2,0)</f>
        <v>0.6</v>
      </c>
      <c r="H174" s="1" t="n">
        <f aca="false">D174-MIN(E174:G174)</f>
        <v>-0.00140000000000007</v>
      </c>
      <c r="I174" s="1" t="n">
        <f aca="false">D174-AVERAGE(E174:G174)</f>
        <v>-0.114733333333333</v>
      </c>
      <c r="J174" s="1" t="n">
        <f aca="false">D174-MAX(E174:G174)</f>
        <v>-0.2414</v>
      </c>
      <c r="K174" s="0" t="n">
        <f aca="false">IF(OR(A174="Nai",B174="Nai",C174="Nai",A174="CMCTMg",B174="CMCTMg",C174="CMCTMg"),1,0)</f>
        <v>0</v>
      </c>
    </row>
    <row r="175" customFormat="false" ht="13.8" hidden="false" customHeight="false" outlineLevel="0" collapsed="false">
      <c r="A175" s="0" t="s">
        <v>12</v>
      </c>
      <c r="B175" s="0" t="s">
        <v>19</v>
      </c>
      <c r="C175" s="0" t="s">
        <v>25</v>
      </c>
      <c r="D175" s="0" t="n">
        <v>0.688</v>
      </c>
      <c r="E175" s="0" t="n">
        <f aca="false">VLOOKUP(A175,Mono!$A$1:$B$16,2,0)</f>
        <v>0.84</v>
      </c>
      <c r="F175" s="0" t="n">
        <f aca="false">VLOOKUP(B175,Mono!$A$1:$B$16,2,0)</f>
        <v>0.7</v>
      </c>
      <c r="G175" s="0" t="n">
        <f aca="false">VLOOKUP(C175,Mono!$A$1:$B$16,2,0)</f>
        <v>0.6</v>
      </c>
      <c r="H175" s="1" t="n">
        <f aca="false">D175-MIN(E175:G175)</f>
        <v>0.088</v>
      </c>
      <c r="I175" s="1" t="n">
        <f aca="false">D175-AVERAGE(E175:G175)</f>
        <v>-0.0253333333333333</v>
      </c>
      <c r="J175" s="1" t="n">
        <f aca="false">D175-MAX(E175:G175)</f>
        <v>-0.152</v>
      </c>
      <c r="K175" s="0" t="n">
        <f aca="false">IF(OR(A175="Nai",B175="Nai",C175="Nai",A175="CMCTMg",B175="CMCTMg",C175="CMCTMg"),1,0)</f>
        <v>1</v>
      </c>
    </row>
    <row r="176" customFormat="false" ht="13.8" hidden="false" customHeight="false" outlineLevel="0" collapsed="false">
      <c r="A176" s="0" t="s">
        <v>12</v>
      </c>
      <c r="B176" s="0" t="s">
        <v>19</v>
      </c>
      <c r="C176" s="0" t="s">
        <v>26</v>
      </c>
      <c r="D176" s="0" t="n">
        <v>0.6084</v>
      </c>
      <c r="E176" s="0" t="n">
        <f aca="false">VLOOKUP(A176,Mono!$A$1:$B$16,2,0)</f>
        <v>0.84</v>
      </c>
      <c r="F176" s="0" t="n">
        <f aca="false">VLOOKUP(B176,Mono!$A$1:$B$16,2,0)</f>
        <v>0.7</v>
      </c>
      <c r="G176" s="0" t="n">
        <f aca="false">VLOOKUP(C176,Mono!$A$1:$B$16,2,0)</f>
        <v>0.61</v>
      </c>
      <c r="H176" s="1" t="n">
        <f aca="false">D176-MIN(E176:G176)</f>
        <v>-0.00159999999999993</v>
      </c>
      <c r="I176" s="1" t="n">
        <f aca="false">D176-AVERAGE(E176:G176)</f>
        <v>-0.108266666666667</v>
      </c>
      <c r="J176" s="1" t="n">
        <f aca="false">D176-MAX(E176:G176)</f>
        <v>-0.2316</v>
      </c>
      <c r="K176" s="0" t="n">
        <f aca="false">IF(OR(A176="Nai",B176="Nai",C176="Nai",A176="CMCTMg",B176="CMCTMg",C176="CMCTMg"),1,0)</f>
        <v>0</v>
      </c>
    </row>
    <row r="177" customFormat="false" ht="13.8" hidden="false" customHeight="false" outlineLevel="0" collapsed="false">
      <c r="A177" s="0" t="s">
        <v>12</v>
      </c>
      <c r="B177" s="0" t="s">
        <v>20</v>
      </c>
      <c r="C177" s="0" t="s">
        <v>21</v>
      </c>
      <c r="D177" s="0" t="n">
        <v>0.6034</v>
      </c>
      <c r="E177" s="0" t="n">
        <f aca="false">VLOOKUP(A177,Mono!$A$1:$B$16,2,0)</f>
        <v>0.84</v>
      </c>
      <c r="F177" s="0" t="n">
        <f aca="false">VLOOKUP(B177,Mono!$A$1:$B$16,2,0)</f>
        <v>0.71</v>
      </c>
      <c r="G177" s="0" t="n">
        <f aca="false">VLOOKUP(C177,Mono!$A$1:$B$16,2,0)</f>
        <v>0.6</v>
      </c>
      <c r="H177" s="1" t="n">
        <f aca="false">D177-MIN(E177:G177)</f>
        <v>0.00339999999999996</v>
      </c>
      <c r="I177" s="1" t="n">
        <f aca="false">D177-AVERAGE(E177:G177)</f>
        <v>-0.113266666666667</v>
      </c>
      <c r="J177" s="1" t="n">
        <f aca="false">D177-MAX(E177:G177)</f>
        <v>-0.2366</v>
      </c>
      <c r="K177" s="0" t="n">
        <f aca="false">IF(OR(A177="Nai",B177="Nai",C177="Nai",A177="CMCTMg",B177="CMCTMg",C177="CMCTMg"),1,0)</f>
        <v>0</v>
      </c>
    </row>
    <row r="178" customFormat="false" ht="13.8" hidden="false" customHeight="false" outlineLevel="0" collapsed="false">
      <c r="A178" s="0" t="s">
        <v>12</v>
      </c>
      <c r="B178" s="0" t="s">
        <v>20</v>
      </c>
      <c r="C178" s="0" t="s">
        <v>22</v>
      </c>
      <c r="D178" s="0" t="n">
        <v>0.838</v>
      </c>
      <c r="E178" s="0" t="n">
        <f aca="false">VLOOKUP(A178,Mono!$A$1:$B$16,2,0)</f>
        <v>0.84</v>
      </c>
      <c r="F178" s="0" t="n">
        <f aca="false">VLOOKUP(B178,Mono!$A$1:$B$16,2,0)</f>
        <v>0.71</v>
      </c>
      <c r="G178" s="0" t="n">
        <f aca="false">VLOOKUP(C178,Mono!$A$1:$B$16,2,0)</f>
        <v>0.64</v>
      </c>
      <c r="H178" s="1" t="n">
        <f aca="false">D178-MIN(E178:G178)</f>
        <v>0.198</v>
      </c>
      <c r="I178" s="1" t="n">
        <f aca="false">D178-AVERAGE(E178:G178)</f>
        <v>0.108</v>
      </c>
      <c r="J178" s="1" t="n">
        <f aca="false">D178-MAX(E178:G178)</f>
        <v>-0.002</v>
      </c>
      <c r="K178" s="0" t="n">
        <f aca="false">IF(OR(A178="Nai",B178="Nai",C178="Nai",A178="CMCTMg",B178="CMCTMg",C178="CMCTMg"),1,0)</f>
        <v>0</v>
      </c>
    </row>
    <row r="179" customFormat="false" ht="13.8" hidden="false" customHeight="false" outlineLevel="0" collapsed="false">
      <c r="A179" s="0" t="s">
        <v>12</v>
      </c>
      <c r="B179" s="0" t="s">
        <v>20</v>
      </c>
      <c r="C179" s="0" t="s">
        <v>23</v>
      </c>
      <c r="D179" s="0" t="n">
        <v>0.7047</v>
      </c>
      <c r="E179" s="0" t="n">
        <f aca="false">VLOOKUP(A179,Mono!$A$1:$B$16,2,0)</f>
        <v>0.84</v>
      </c>
      <c r="F179" s="0" t="n">
        <f aca="false">VLOOKUP(B179,Mono!$A$1:$B$16,2,0)</f>
        <v>0.71</v>
      </c>
      <c r="G179" s="0" t="n">
        <f aca="false">VLOOKUP(C179,Mono!$A$1:$B$16,2,0)</f>
        <v>0.7</v>
      </c>
      <c r="H179" s="1" t="n">
        <f aca="false">D179-MIN(E179:G179)</f>
        <v>0.00469999999999993</v>
      </c>
      <c r="I179" s="1" t="n">
        <f aca="false">D179-AVERAGE(E179:G179)</f>
        <v>-0.0453</v>
      </c>
      <c r="J179" s="1" t="n">
        <f aca="false">D179-MAX(E179:G179)</f>
        <v>-0.1353</v>
      </c>
      <c r="K179" s="0" t="n">
        <f aca="false">IF(OR(A179="Nai",B179="Nai",C179="Nai",A179="CMCTMg",B179="CMCTMg",C179="CMCTMg"),1,0)</f>
        <v>1</v>
      </c>
    </row>
    <row r="180" customFormat="false" ht="13.8" hidden="false" customHeight="false" outlineLevel="0" collapsed="false">
      <c r="A180" s="0" t="s">
        <v>12</v>
      </c>
      <c r="B180" s="0" t="s">
        <v>20</v>
      </c>
      <c r="C180" s="0" t="s">
        <v>24</v>
      </c>
      <c r="D180" s="0" t="n">
        <v>0.8492</v>
      </c>
      <c r="E180" s="0" t="n">
        <f aca="false">VLOOKUP(A180,Mono!$A$1:$B$16,2,0)</f>
        <v>0.84</v>
      </c>
      <c r="F180" s="0" t="n">
        <f aca="false">VLOOKUP(B180,Mono!$A$1:$B$16,2,0)</f>
        <v>0.71</v>
      </c>
      <c r="G180" s="0" t="n">
        <f aca="false">VLOOKUP(C180,Mono!$A$1:$B$16,2,0)</f>
        <v>0.6</v>
      </c>
      <c r="H180" s="1" t="n">
        <f aca="false">D180-MIN(E180:G180)</f>
        <v>0.2492</v>
      </c>
      <c r="I180" s="1" t="n">
        <f aca="false">D180-AVERAGE(E180:G180)</f>
        <v>0.132533333333333</v>
      </c>
      <c r="J180" s="1" t="n">
        <f aca="false">D180-MAX(E180:G180)</f>
        <v>0.0092000000000001</v>
      </c>
      <c r="K180" s="0" t="n">
        <f aca="false">IF(OR(A180="Nai",B180="Nai",C180="Nai",A180="CMCTMg",B180="CMCTMg",C180="CMCTMg"),1,0)</f>
        <v>0</v>
      </c>
    </row>
    <row r="181" customFormat="false" ht="13.8" hidden="false" customHeight="false" outlineLevel="0" collapsed="false">
      <c r="A181" s="0" t="s">
        <v>12</v>
      </c>
      <c r="B181" s="0" t="s">
        <v>20</v>
      </c>
      <c r="C181" s="0" t="s">
        <v>25</v>
      </c>
      <c r="D181" s="0" t="n">
        <v>0.5986</v>
      </c>
      <c r="E181" s="0" t="n">
        <f aca="false">VLOOKUP(A181,Mono!$A$1:$B$16,2,0)</f>
        <v>0.84</v>
      </c>
      <c r="F181" s="0" t="n">
        <f aca="false">VLOOKUP(B181,Mono!$A$1:$B$16,2,0)</f>
        <v>0.71</v>
      </c>
      <c r="G181" s="0" t="n">
        <f aca="false">VLOOKUP(C181,Mono!$A$1:$B$16,2,0)</f>
        <v>0.6</v>
      </c>
      <c r="H181" s="1" t="n">
        <f aca="false">D181-MIN(E181:G181)</f>
        <v>-0.00140000000000007</v>
      </c>
      <c r="I181" s="1" t="n">
        <f aca="false">D181-AVERAGE(E181:G181)</f>
        <v>-0.118066666666667</v>
      </c>
      <c r="J181" s="1" t="n">
        <f aca="false">D181-MAX(E181:G181)</f>
        <v>-0.2414</v>
      </c>
      <c r="K181" s="0" t="n">
        <f aca="false">IF(OR(A181="Nai",B181="Nai",C181="Nai",A181="CMCTMg",B181="CMCTMg",C181="CMCTMg"),1,0)</f>
        <v>1</v>
      </c>
    </row>
    <row r="182" customFormat="false" ht="13.8" hidden="false" customHeight="false" outlineLevel="0" collapsed="false">
      <c r="A182" s="0" t="s">
        <v>12</v>
      </c>
      <c r="B182" s="0" t="s">
        <v>20</v>
      </c>
      <c r="C182" s="0" t="s">
        <v>26</v>
      </c>
      <c r="D182" s="0" t="n">
        <v>0.8492</v>
      </c>
      <c r="E182" s="0" t="n">
        <f aca="false">VLOOKUP(A182,Mono!$A$1:$B$16,2,0)</f>
        <v>0.84</v>
      </c>
      <c r="F182" s="0" t="n">
        <f aca="false">VLOOKUP(B182,Mono!$A$1:$B$16,2,0)</f>
        <v>0.71</v>
      </c>
      <c r="G182" s="0" t="n">
        <f aca="false">VLOOKUP(C182,Mono!$A$1:$B$16,2,0)</f>
        <v>0.61</v>
      </c>
      <c r="H182" s="1" t="n">
        <f aca="false">D182-MIN(E182:G182)</f>
        <v>0.2392</v>
      </c>
      <c r="I182" s="1" t="n">
        <f aca="false">D182-AVERAGE(E182:G182)</f>
        <v>0.1292</v>
      </c>
      <c r="J182" s="1" t="n">
        <f aca="false">D182-MAX(E182:G182)</f>
        <v>0.0092000000000001</v>
      </c>
      <c r="K182" s="0" t="n">
        <f aca="false">IF(OR(A182="Nai",B182="Nai",C182="Nai",A182="CMCTMg",B182="CMCTMg",C182="CMCTMg"),1,0)</f>
        <v>0</v>
      </c>
    </row>
    <row r="183" customFormat="false" ht="13.8" hidden="false" customHeight="false" outlineLevel="0" collapsed="false">
      <c r="A183" s="0" t="s">
        <v>12</v>
      </c>
      <c r="B183" s="0" t="s">
        <v>21</v>
      </c>
      <c r="C183" s="0" t="s">
        <v>22</v>
      </c>
      <c r="D183" s="0" t="n">
        <v>0.6494</v>
      </c>
      <c r="E183" s="0" t="n">
        <f aca="false">VLOOKUP(A183,Mono!$A$1:$B$16,2,0)</f>
        <v>0.84</v>
      </c>
      <c r="F183" s="0" t="n">
        <f aca="false">VLOOKUP(B183,Mono!$A$1:$B$16,2,0)</f>
        <v>0.6</v>
      </c>
      <c r="G183" s="0" t="n">
        <f aca="false">VLOOKUP(C183,Mono!$A$1:$B$16,2,0)</f>
        <v>0.64</v>
      </c>
      <c r="H183" s="1" t="n">
        <f aca="false">D183-MIN(E183:G183)</f>
        <v>0.0493999999999999</v>
      </c>
      <c r="I183" s="1" t="n">
        <f aca="false">D183-AVERAGE(E183:G183)</f>
        <v>-0.0439333333333334</v>
      </c>
      <c r="J183" s="1" t="n">
        <f aca="false">D183-MAX(E183:G183)</f>
        <v>-0.1906</v>
      </c>
      <c r="K183" s="0" t="n">
        <f aca="false">IF(OR(A183="Nai",B183="Nai",C183="Nai",A183="CMCTMg",B183="CMCTMg",C183="CMCTMg"),1,0)</f>
        <v>0</v>
      </c>
    </row>
    <row r="184" customFormat="false" ht="13.8" hidden="false" customHeight="false" outlineLevel="0" collapsed="false">
      <c r="A184" s="0" t="s">
        <v>12</v>
      </c>
      <c r="B184" s="0" t="s">
        <v>21</v>
      </c>
      <c r="C184" s="0" t="s">
        <v>23</v>
      </c>
      <c r="D184" s="0" t="n">
        <v>0.8303</v>
      </c>
      <c r="E184" s="0" t="n">
        <f aca="false">VLOOKUP(A184,Mono!$A$1:$B$16,2,0)</f>
        <v>0.84</v>
      </c>
      <c r="F184" s="0" t="n">
        <f aca="false">VLOOKUP(B184,Mono!$A$1:$B$16,2,0)</f>
        <v>0.6</v>
      </c>
      <c r="G184" s="0" t="n">
        <f aca="false">VLOOKUP(C184,Mono!$A$1:$B$16,2,0)</f>
        <v>0.7</v>
      </c>
      <c r="H184" s="1" t="n">
        <f aca="false">D184-MIN(E184:G184)</f>
        <v>0.2303</v>
      </c>
      <c r="I184" s="1" t="n">
        <f aca="false">D184-AVERAGE(E184:G184)</f>
        <v>0.116966666666667</v>
      </c>
      <c r="J184" s="1" t="n">
        <f aca="false">D184-MAX(E184:G184)</f>
        <v>-0.00969999999999993</v>
      </c>
      <c r="K184" s="0" t="n">
        <f aca="false">IF(OR(A184="Nai",B184="Nai",C184="Nai",A184="CMCTMg",B184="CMCTMg",C184="CMCTMg"),1,0)</f>
        <v>1</v>
      </c>
    </row>
    <row r="185" customFormat="false" ht="13.8" hidden="false" customHeight="false" outlineLevel="0" collapsed="false">
      <c r="A185" s="0" t="s">
        <v>12</v>
      </c>
      <c r="B185" s="0" t="s">
        <v>21</v>
      </c>
      <c r="C185" s="0" t="s">
        <v>24</v>
      </c>
      <c r="D185" s="0" t="n">
        <v>0.5986</v>
      </c>
      <c r="E185" s="0" t="n">
        <f aca="false">VLOOKUP(A185,Mono!$A$1:$B$16,2,0)</f>
        <v>0.84</v>
      </c>
      <c r="F185" s="0" t="n">
        <f aca="false">VLOOKUP(B185,Mono!$A$1:$B$16,2,0)</f>
        <v>0.6</v>
      </c>
      <c r="G185" s="0" t="n">
        <f aca="false">VLOOKUP(C185,Mono!$A$1:$B$16,2,0)</f>
        <v>0.6</v>
      </c>
      <c r="H185" s="1" t="n">
        <f aca="false">D185-MIN(E185:G185)</f>
        <v>-0.00140000000000007</v>
      </c>
      <c r="I185" s="1" t="n">
        <f aca="false">D185-AVERAGE(E185:G185)</f>
        <v>-0.0814</v>
      </c>
      <c r="J185" s="1" t="n">
        <f aca="false">D185-MAX(E185:G185)</f>
        <v>-0.2414</v>
      </c>
      <c r="K185" s="0" t="n">
        <f aca="false">IF(OR(A185="Nai",B185="Nai",C185="Nai",A185="CMCTMg",B185="CMCTMg",C185="CMCTMg"),1,0)</f>
        <v>0</v>
      </c>
    </row>
    <row r="186" customFormat="false" ht="13.8" hidden="false" customHeight="false" outlineLevel="0" collapsed="false">
      <c r="A186" s="0" t="s">
        <v>12</v>
      </c>
      <c r="B186" s="0" t="s">
        <v>21</v>
      </c>
      <c r="C186" s="0" t="s">
        <v>25</v>
      </c>
      <c r="D186" s="0" t="n">
        <v>0.5938</v>
      </c>
      <c r="E186" s="0" t="n">
        <f aca="false">VLOOKUP(A186,Mono!$A$1:$B$16,2,0)</f>
        <v>0.84</v>
      </c>
      <c r="F186" s="0" t="n">
        <f aca="false">VLOOKUP(B186,Mono!$A$1:$B$16,2,0)</f>
        <v>0.6</v>
      </c>
      <c r="G186" s="0" t="n">
        <f aca="false">VLOOKUP(C186,Mono!$A$1:$B$16,2,0)</f>
        <v>0.6</v>
      </c>
      <c r="H186" s="1" t="n">
        <f aca="false">D186-MIN(E186:G186)</f>
        <v>-0.00620000000000009</v>
      </c>
      <c r="I186" s="1" t="n">
        <f aca="false">D186-AVERAGE(E186:G186)</f>
        <v>-0.0862</v>
      </c>
      <c r="J186" s="1" t="n">
        <f aca="false">D186-MAX(E186:G186)</f>
        <v>-0.2462</v>
      </c>
      <c r="K186" s="0" t="n">
        <f aca="false">IF(OR(A186="Nai",B186="Nai",C186="Nai",A186="CMCTMg",B186="CMCTMg",C186="CMCTMg"),1,0)</f>
        <v>1</v>
      </c>
    </row>
    <row r="187" customFormat="false" ht="13.8" hidden="false" customHeight="false" outlineLevel="0" collapsed="false">
      <c r="A187" s="0" t="s">
        <v>12</v>
      </c>
      <c r="B187" s="0" t="s">
        <v>21</v>
      </c>
      <c r="C187" s="0" t="s">
        <v>26</v>
      </c>
      <c r="D187" s="0" t="n">
        <v>0.6134</v>
      </c>
      <c r="E187" s="0" t="n">
        <f aca="false">VLOOKUP(A187,Mono!$A$1:$B$16,2,0)</f>
        <v>0.84</v>
      </c>
      <c r="F187" s="0" t="n">
        <f aca="false">VLOOKUP(B187,Mono!$A$1:$B$16,2,0)</f>
        <v>0.6</v>
      </c>
      <c r="G187" s="0" t="n">
        <f aca="false">VLOOKUP(C187,Mono!$A$1:$B$16,2,0)</f>
        <v>0.61</v>
      </c>
      <c r="H187" s="1" t="n">
        <f aca="false">D187-MIN(E187:G187)</f>
        <v>0.0134</v>
      </c>
      <c r="I187" s="1" t="n">
        <f aca="false">D187-AVERAGE(E187:G187)</f>
        <v>-0.0699333333333332</v>
      </c>
      <c r="J187" s="1" t="n">
        <f aca="false">D187-MAX(E187:G187)</f>
        <v>-0.2266</v>
      </c>
      <c r="K187" s="0" t="n">
        <f aca="false">IF(OR(A187="Nai",B187="Nai",C187="Nai",A187="CMCTMg",B187="CMCTMg",C187="CMCTMg"),1,0)</f>
        <v>0</v>
      </c>
    </row>
    <row r="188" customFormat="false" ht="13.8" hidden="false" customHeight="false" outlineLevel="0" collapsed="false">
      <c r="A188" s="0" t="s">
        <v>12</v>
      </c>
      <c r="B188" s="0" t="s">
        <v>22</v>
      </c>
      <c r="C188" s="0" t="s">
        <v>23</v>
      </c>
      <c r="D188" s="0" t="n">
        <v>0.8303</v>
      </c>
      <c r="E188" s="0" t="n">
        <f aca="false">VLOOKUP(A188,Mono!$A$1:$B$16,2,0)</f>
        <v>0.84</v>
      </c>
      <c r="F188" s="0" t="n">
        <f aca="false">VLOOKUP(B188,Mono!$A$1:$B$16,2,0)</f>
        <v>0.64</v>
      </c>
      <c r="G188" s="0" t="n">
        <f aca="false">VLOOKUP(C188,Mono!$A$1:$B$16,2,0)</f>
        <v>0.7</v>
      </c>
      <c r="H188" s="1" t="n">
        <f aca="false">D188-MIN(E188:G188)</f>
        <v>0.1903</v>
      </c>
      <c r="I188" s="1" t="n">
        <f aca="false">D188-AVERAGE(E188:G188)</f>
        <v>0.103633333333333</v>
      </c>
      <c r="J188" s="1" t="n">
        <f aca="false">D188-MAX(E188:G188)</f>
        <v>-0.00969999999999993</v>
      </c>
      <c r="K188" s="0" t="n">
        <f aca="false">IF(OR(A188="Nai",B188="Nai",C188="Nai",A188="CMCTMg",B188="CMCTMg",C188="CMCTMg"),1,0)</f>
        <v>1</v>
      </c>
    </row>
    <row r="189" customFormat="false" ht="13.8" hidden="false" customHeight="false" outlineLevel="0" collapsed="false">
      <c r="A189" s="0" t="s">
        <v>12</v>
      </c>
      <c r="B189" s="0" t="s">
        <v>22</v>
      </c>
      <c r="C189" s="0" t="s">
        <v>24</v>
      </c>
      <c r="D189" s="0" t="n">
        <v>0.6412</v>
      </c>
      <c r="E189" s="0" t="n">
        <f aca="false">VLOOKUP(A189,Mono!$A$1:$B$16,2,0)</f>
        <v>0.84</v>
      </c>
      <c r="F189" s="0" t="n">
        <f aca="false">VLOOKUP(B189,Mono!$A$1:$B$16,2,0)</f>
        <v>0.64</v>
      </c>
      <c r="G189" s="0" t="n">
        <f aca="false">VLOOKUP(C189,Mono!$A$1:$B$16,2,0)</f>
        <v>0.6</v>
      </c>
      <c r="H189" s="1" t="n">
        <f aca="false">D189-MIN(E189:G189)</f>
        <v>0.0411999999999999</v>
      </c>
      <c r="I189" s="1" t="n">
        <f aca="false">D189-AVERAGE(E189:G189)</f>
        <v>-0.0521333333333334</v>
      </c>
      <c r="J189" s="1" t="n">
        <f aca="false">D189-MAX(E189:G189)</f>
        <v>-0.1988</v>
      </c>
      <c r="K189" s="0" t="n">
        <f aca="false">IF(OR(A189="Nai",B189="Nai",C189="Nai",A189="CMCTMg",B189="CMCTMg",C189="CMCTMg"),1,0)</f>
        <v>0</v>
      </c>
    </row>
    <row r="190" customFormat="false" ht="13.8" hidden="false" customHeight="false" outlineLevel="0" collapsed="false">
      <c r="A190" s="0" t="s">
        <v>12</v>
      </c>
      <c r="B190" s="0" t="s">
        <v>22</v>
      </c>
      <c r="C190" s="0" t="s">
        <v>25</v>
      </c>
      <c r="D190" s="0" t="n">
        <v>0.838</v>
      </c>
      <c r="E190" s="0" t="n">
        <f aca="false">VLOOKUP(A190,Mono!$A$1:$B$16,2,0)</f>
        <v>0.84</v>
      </c>
      <c r="F190" s="0" t="n">
        <f aca="false">VLOOKUP(B190,Mono!$A$1:$B$16,2,0)</f>
        <v>0.64</v>
      </c>
      <c r="G190" s="0" t="n">
        <f aca="false">VLOOKUP(C190,Mono!$A$1:$B$16,2,0)</f>
        <v>0.6</v>
      </c>
      <c r="H190" s="1" t="n">
        <f aca="false">D190-MIN(E190:G190)</f>
        <v>0.238</v>
      </c>
      <c r="I190" s="1" t="n">
        <f aca="false">D190-AVERAGE(E190:G190)</f>
        <v>0.144666666666667</v>
      </c>
      <c r="J190" s="1" t="n">
        <f aca="false">D190-MAX(E190:G190)</f>
        <v>-0.002</v>
      </c>
      <c r="K190" s="0" t="n">
        <f aca="false">IF(OR(A190="Nai",B190="Nai",C190="Nai",A190="CMCTMg",B190="CMCTMg",C190="CMCTMg"),1,0)</f>
        <v>1</v>
      </c>
    </row>
    <row r="191" customFormat="false" ht="13.8" hidden="false" customHeight="false" outlineLevel="0" collapsed="false">
      <c r="A191" s="0" t="s">
        <v>12</v>
      </c>
      <c r="B191" s="0" t="s">
        <v>22</v>
      </c>
      <c r="C191" s="0" t="s">
        <v>26</v>
      </c>
      <c r="D191" s="0" t="n">
        <v>0.6112</v>
      </c>
      <c r="E191" s="0" t="n">
        <f aca="false">VLOOKUP(A191,Mono!$A$1:$B$16,2,0)</f>
        <v>0.84</v>
      </c>
      <c r="F191" s="0" t="n">
        <f aca="false">VLOOKUP(B191,Mono!$A$1:$B$16,2,0)</f>
        <v>0.64</v>
      </c>
      <c r="G191" s="0" t="n">
        <f aca="false">VLOOKUP(C191,Mono!$A$1:$B$16,2,0)</f>
        <v>0.61</v>
      </c>
      <c r="H191" s="1" t="n">
        <f aca="false">D191-MIN(E191:G191)</f>
        <v>0.00120000000000009</v>
      </c>
      <c r="I191" s="1" t="n">
        <f aca="false">D191-AVERAGE(E191:G191)</f>
        <v>-0.0854666666666666</v>
      </c>
      <c r="J191" s="1" t="n">
        <f aca="false">D191-MAX(E191:G191)</f>
        <v>-0.2288</v>
      </c>
      <c r="K191" s="0" t="n">
        <f aca="false">IF(OR(A191="Nai",B191="Nai",C191="Nai",A191="CMCTMg",B191="CMCTMg",C191="CMCTMg"),1,0)</f>
        <v>0</v>
      </c>
    </row>
    <row r="192" customFormat="false" ht="13.8" hidden="false" customHeight="false" outlineLevel="0" collapsed="false">
      <c r="A192" s="0" t="s">
        <v>12</v>
      </c>
      <c r="B192" s="0" t="s">
        <v>23</v>
      </c>
      <c r="C192" s="0" t="s">
        <v>24</v>
      </c>
      <c r="D192" s="0" t="n">
        <v>0.8303</v>
      </c>
      <c r="E192" s="0" t="n">
        <f aca="false">VLOOKUP(A192,Mono!$A$1:$B$16,2,0)</f>
        <v>0.84</v>
      </c>
      <c r="F192" s="0" t="n">
        <f aca="false">VLOOKUP(B192,Mono!$A$1:$B$16,2,0)</f>
        <v>0.7</v>
      </c>
      <c r="G192" s="0" t="n">
        <f aca="false">VLOOKUP(C192,Mono!$A$1:$B$16,2,0)</f>
        <v>0.6</v>
      </c>
      <c r="H192" s="1" t="n">
        <f aca="false">D192-MIN(E192:G192)</f>
        <v>0.2303</v>
      </c>
      <c r="I192" s="1" t="n">
        <f aca="false">D192-AVERAGE(E192:G192)</f>
        <v>0.116966666666667</v>
      </c>
      <c r="J192" s="1" t="n">
        <f aca="false">D192-MAX(E192:G192)</f>
        <v>-0.00969999999999993</v>
      </c>
      <c r="K192" s="0" t="n">
        <f aca="false">IF(OR(A192="Nai",B192="Nai",C192="Nai",A192="CMCTMg",B192="CMCTMg",C192="CMCTMg"),1,0)</f>
        <v>1</v>
      </c>
    </row>
    <row r="193" customFormat="false" ht="13.8" hidden="false" customHeight="false" outlineLevel="0" collapsed="false">
      <c r="A193" s="0" t="s">
        <v>12</v>
      </c>
      <c r="B193" s="0" t="s">
        <v>23</v>
      </c>
      <c r="C193" s="0" t="s">
        <v>25</v>
      </c>
      <c r="D193" s="0" t="n">
        <v>0.8416</v>
      </c>
      <c r="E193" s="0" t="n">
        <f aca="false">VLOOKUP(A193,Mono!$A$1:$B$16,2,0)</f>
        <v>0.84</v>
      </c>
      <c r="F193" s="0" t="n">
        <f aca="false">VLOOKUP(B193,Mono!$A$1:$B$16,2,0)</f>
        <v>0.7</v>
      </c>
      <c r="G193" s="0" t="n">
        <f aca="false">VLOOKUP(C193,Mono!$A$1:$B$16,2,0)</f>
        <v>0.6</v>
      </c>
      <c r="H193" s="1" t="n">
        <f aca="false">D193-MIN(E193:G193)</f>
        <v>0.2416</v>
      </c>
      <c r="I193" s="1" t="n">
        <f aca="false">D193-AVERAGE(E193:G193)</f>
        <v>0.128266666666667</v>
      </c>
      <c r="J193" s="1" t="n">
        <f aca="false">D193-MAX(E193:G193)</f>
        <v>0.00160000000000005</v>
      </c>
      <c r="K193" s="0" t="n">
        <f aca="false">IF(OR(A193="Nai",B193="Nai",C193="Nai",A193="CMCTMg",B193="CMCTMg",C193="CMCTMg"),1,0)</f>
        <v>1</v>
      </c>
    </row>
    <row r="194" customFormat="false" ht="13.8" hidden="false" customHeight="false" outlineLevel="0" collapsed="false">
      <c r="A194" s="0" t="s">
        <v>12</v>
      </c>
      <c r="B194" s="0" t="s">
        <v>23</v>
      </c>
      <c r="C194" s="0" t="s">
        <v>26</v>
      </c>
      <c r="D194" s="0" t="n">
        <v>0.6134</v>
      </c>
      <c r="E194" s="0" t="n">
        <f aca="false">VLOOKUP(A194,Mono!$A$1:$B$16,2,0)</f>
        <v>0.84</v>
      </c>
      <c r="F194" s="0" t="n">
        <f aca="false">VLOOKUP(B194,Mono!$A$1:$B$16,2,0)</f>
        <v>0.7</v>
      </c>
      <c r="G194" s="0" t="n">
        <f aca="false">VLOOKUP(C194,Mono!$A$1:$B$16,2,0)</f>
        <v>0.61</v>
      </c>
      <c r="H194" s="1" t="n">
        <f aca="false">D194-MIN(E194:G194)</f>
        <v>0.00340000000000007</v>
      </c>
      <c r="I194" s="1" t="n">
        <f aca="false">D194-AVERAGE(E194:G194)</f>
        <v>-0.103266666666667</v>
      </c>
      <c r="J194" s="1" t="n">
        <f aca="false">D194-MAX(E194:G194)</f>
        <v>-0.2266</v>
      </c>
      <c r="K194" s="0" t="n">
        <f aca="false">IF(OR(A194="Nai",B194="Nai",C194="Nai",A194="CMCTMg",B194="CMCTMg",C194="CMCTMg"),1,0)</f>
        <v>1</v>
      </c>
    </row>
    <row r="195" customFormat="false" ht="13.8" hidden="false" customHeight="false" outlineLevel="0" collapsed="false">
      <c r="A195" s="0" t="s">
        <v>12</v>
      </c>
      <c r="B195" s="0" t="s">
        <v>24</v>
      </c>
      <c r="C195" s="0" t="s">
        <v>25</v>
      </c>
      <c r="D195" s="0" t="n">
        <v>0.5986</v>
      </c>
      <c r="E195" s="0" t="n">
        <f aca="false">VLOOKUP(A195,Mono!$A$1:$B$16,2,0)</f>
        <v>0.84</v>
      </c>
      <c r="F195" s="0" t="n">
        <f aca="false">VLOOKUP(B195,Mono!$A$1:$B$16,2,0)</f>
        <v>0.6</v>
      </c>
      <c r="G195" s="0" t="n">
        <f aca="false">VLOOKUP(C195,Mono!$A$1:$B$16,2,0)</f>
        <v>0.6</v>
      </c>
      <c r="H195" s="1" t="n">
        <f aca="false">D195-MIN(E195:G195)</f>
        <v>-0.00140000000000007</v>
      </c>
      <c r="I195" s="1" t="n">
        <f aca="false">D195-AVERAGE(E195:G195)</f>
        <v>-0.0814</v>
      </c>
      <c r="J195" s="1" t="n">
        <f aca="false">D195-MAX(E195:G195)</f>
        <v>-0.2414</v>
      </c>
      <c r="K195" s="0" t="n">
        <f aca="false">IF(OR(A195="Nai",B195="Nai",C195="Nai",A195="CMCTMg",B195="CMCTMg",C195="CMCTMg"),1,0)</f>
        <v>1</v>
      </c>
    </row>
    <row r="196" customFormat="false" ht="13.8" hidden="false" customHeight="false" outlineLevel="0" collapsed="false">
      <c r="A196" s="0" t="s">
        <v>12</v>
      </c>
      <c r="B196" s="0" t="s">
        <v>24</v>
      </c>
      <c r="C196" s="0" t="s">
        <v>26</v>
      </c>
      <c r="D196" s="0" t="n">
        <v>0.6034</v>
      </c>
      <c r="E196" s="0" t="n">
        <f aca="false">VLOOKUP(A196,Mono!$A$1:$B$16,2,0)</f>
        <v>0.84</v>
      </c>
      <c r="F196" s="0" t="n">
        <f aca="false">VLOOKUP(B196,Mono!$A$1:$B$16,2,0)</f>
        <v>0.6</v>
      </c>
      <c r="G196" s="0" t="n">
        <f aca="false">VLOOKUP(C196,Mono!$A$1:$B$16,2,0)</f>
        <v>0.61</v>
      </c>
      <c r="H196" s="1" t="n">
        <f aca="false">D196-MIN(E196:G196)</f>
        <v>0.00339999999999996</v>
      </c>
      <c r="I196" s="1" t="n">
        <f aca="false">D196-AVERAGE(E196:G196)</f>
        <v>-0.0799333333333332</v>
      </c>
      <c r="J196" s="1" t="n">
        <f aca="false">D196-MAX(E196:G196)</f>
        <v>-0.2366</v>
      </c>
      <c r="K196" s="0" t="n">
        <f aca="false">IF(OR(A196="Nai",B196="Nai",C196="Nai",A196="CMCTMg",B196="CMCTMg",C196="CMCTMg"),1,0)</f>
        <v>0</v>
      </c>
    </row>
    <row r="197" customFormat="false" ht="13.8" hidden="false" customHeight="false" outlineLevel="0" collapsed="false">
      <c r="A197" s="0" t="s">
        <v>12</v>
      </c>
      <c r="B197" s="0" t="s">
        <v>25</v>
      </c>
      <c r="C197" s="0" t="s">
        <v>26</v>
      </c>
      <c r="D197" s="0" t="n">
        <v>0.5986</v>
      </c>
      <c r="E197" s="0" t="n">
        <f aca="false">VLOOKUP(A197,Mono!$A$1:$B$16,2,0)</f>
        <v>0.84</v>
      </c>
      <c r="F197" s="0" t="n">
        <f aca="false">VLOOKUP(B197,Mono!$A$1:$B$16,2,0)</f>
        <v>0.6</v>
      </c>
      <c r="G197" s="0" t="n">
        <f aca="false">VLOOKUP(C197,Mono!$A$1:$B$16,2,0)</f>
        <v>0.61</v>
      </c>
      <c r="H197" s="1" t="n">
        <f aca="false">D197-MIN(E197:G197)</f>
        <v>-0.00140000000000007</v>
      </c>
      <c r="I197" s="1" t="n">
        <f aca="false">D197-AVERAGE(E197:G197)</f>
        <v>-0.0847333333333332</v>
      </c>
      <c r="J197" s="1" t="n">
        <f aca="false">D197-MAX(E197:G197)</f>
        <v>-0.2414</v>
      </c>
      <c r="K197" s="0" t="n">
        <f aca="false">IF(OR(A197="Nai",B197="Nai",C197="Nai",A197="CMCTMg",B197="CMCTMg",C197="CMCTMg"),1,0)</f>
        <v>1</v>
      </c>
    </row>
    <row r="198" customFormat="false" ht="13.8" hidden="false" customHeight="false" outlineLevel="0" collapsed="false">
      <c r="A198" s="0" t="s">
        <v>13</v>
      </c>
      <c r="B198" s="0" t="s">
        <v>14</v>
      </c>
      <c r="C198" s="0" t="s">
        <v>15</v>
      </c>
      <c r="D198" s="0" t="n">
        <v>0.8015</v>
      </c>
      <c r="E198" s="0" t="n">
        <f aca="false">VLOOKUP(A198,Mono!$A$1:$B$16,2,0)</f>
        <v>0.63</v>
      </c>
      <c r="F198" s="0" t="n">
        <f aca="false">VLOOKUP(B198,Mono!$A$1:$B$16,2,0)</f>
        <v>0.81</v>
      </c>
      <c r="G198" s="0" t="n">
        <f aca="false">VLOOKUP(C198,Mono!$A$1:$B$16,2,0)</f>
        <v>0.8</v>
      </c>
      <c r="H198" s="1" t="n">
        <f aca="false">D198-MIN(E198:G198)</f>
        <v>0.1715</v>
      </c>
      <c r="I198" s="1" t="n">
        <f aca="false">D198-AVERAGE(E198:G198)</f>
        <v>0.0548333333333333</v>
      </c>
      <c r="J198" s="1" t="n">
        <f aca="false">D198-MAX(E198:G198)</f>
        <v>-0.00850000000000006</v>
      </c>
      <c r="K198" s="0" t="n">
        <f aca="false">IF(OR(A198="Nai",B198="Nai",C198="Nai",A198="CMCTMg",B198="CMCTMg",C198="CMCTMg"),1,0)</f>
        <v>0</v>
      </c>
    </row>
    <row r="199" customFormat="false" ht="13.8" hidden="false" customHeight="false" outlineLevel="0" collapsed="false">
      <c r="A199" s="0" t="s">
        <v>13</v>
      </c>
      <c r="B199" s="0" t="s">
        <v>14</v>
      </c>
      <c r="C199" s="0" t="s">
        <v>16</v>
      </c>
      <c r="D199" s="0" t="n">
        <v>0.7424</v>
      </c>
      <c r="E199" s="0" t="n">
        <f aca="false">VLOOKUP(A199,Mono!$A$1:$B$16,2,0)</f>
        <v>0.63</v>
      </c>
      <c r="F199" s="0" t="n">
        <f aca="false">VLOOKUP(B199,Mono!$A$1:$B$16,2,0)</f>
        <v>0.81</v>
      </c>
      <c r="G199" s="0" t="n">
        <f aca="false">VLOOKUP(C199,Mono!$A$1:$B$16,2,0)</f>
        <v>0.74</v>
      </c>
      <c r="H199" s="1" t="n">
        <f aca="false">D199-MIN(E199:G199)</f>
        <v>0.1124</v>
      </c>
      <c r="I199" s="1" t="n">
        <f aca="false">D199-AVERAGE(E199:G199)</f>
        <v>0.0157333333333334</v>
      </c>
      <c r="J199" s="1" t="n">
        <f aca="false">D199-MAX(E199:G199)</f>
        <v>-0.0676</v>
      </c>
      <c r="K199" s="0" t="n">
        <f aca="false">IF(OR(A199="Nai",B199="Nai",C199="Nai",A199="CMCTMg",B199="CMCTMg",C199="CMCTMg"),1,0)</f>
        <v>0</v>
      </c>
    </row>
    <row r="200" customFormat="false" ht="13.8" hidden="false" customHeight="false" outlineLevel="0" collapsed="false">
      <c r="A200" s="0" t="s">
        <v>13</v>
      </c>
      <c r="B200" s="0" t="s">
        <v>14</v>
      </c>
      <c r="C200" s="0" t="s">
        <v>17</v>
      </c>
      <c r="D200" s="0" t="n">
        <v>0.7948</v>
      </c>
      <c r="E200" s="0" t="n">
        <f aca="false">VLOOKUP(A200,Mono!$A$1:$B$16,2,0)</f>
        <v>0.63</v>
      </c>
      <c r="F200" s="0" t="n">
        <f aca="false">VLOOKUP(B200,Mono!$A$1:$B$16,2,0)</f>
        <v>0.81</v>
      </c>
      <c r="G200" s="0" t="n">
        <f aca="false">VLOOKUP(C200,Mono!$A$1:$B$16,2,0)</f>
        <v>0.73</v>
      </c>
      <c r="H200" s="1" t="n">
        <f aca="false">D200-MIN(E200:G200)</f>
        <v>0.1648</v>
      </c>
      <c r="I200" s="1" t="n">
        <f aca="false">D200-AVERAGE(E200:G200)</f>
        <v>0.0714666666666668</v>
      </c>
      <c r="J200" s="1" t="n">
        <f aca="false">D200-MAX(E200:G200)</f>
        <v>-0.0152</v>
      </c>
      <c r="K200" s="0" t="n">
        <f aca="false">IF(OR(A200="Nai",B200="Nai",C200="Nai",A200="CMCTMg",B200="CMCTMg",C200="CMCTMg"),1,0)</f>
        <v>0</v>
      </c>
    </row>
    <row r="201" customFormat="false" ht="13.8" hidden="false" customHeight="false" outlineLevel="0" collapsed="false">
      <c r="A201" s="0" t="s">
        <v>13</v>
      </c>
      <c r="B201" s="0" t="s">
        <v>14</v>
      </c>
      <c r="C201" s="0" t="s">
        <v>18</v>
      </c>
      <c r="D201" s="0" t="n">
        <v>0.8015</v>
      </c>
      <c r="E201" s="0" t="n">
        <f aca="false">VLOOKUP(A201,Mono!$A$1:$B$16,2,0)</f>
        <v>0.63</v>
      </c>
      <c r="F201" s="0" t="n">
        <f aca="false">VLOOKUP(B201,Mono!$A$1:$B$16,2,0)</f>
        <v>0.81</v>
      </c>
      <c r="G201" s="0" t="n">
        <f aca="false">VLOOKUP(C201,Mono!$A$1:$B$16,2,0)</f>
        <v>0.73</v>
      </c>
      <c r="H201" s="1" t="n">
        <f aca="false">D201-MIN(E201:G201)</f>
        <v>0.1715</v>
      </c>
      <c r="I201" s="1" t="n">
        <f aca="false">D201-AVERAGE(E201:G201)</f>
        <v>0.0781666666666667</v>
      </c>
      <c r="J201" s="1" t="n">
        <f aca="false">D201-MAX(E201:G201)</f>
        <v>-0.00850000000000006</v>
      </c>
      <c r="K201" s="0" t="n">
        <f aca="false">IF(OR(A201="Nai",B201="Nai",C201="Nai",A201="CMCTMg",B201="CMCTMg",C201="CMCTMg"),1,0)</f>
        <v>0</v>
      </c>
    </row>
    <row r="202" customFormat="false" ht="13.8" hidden="false" customHeight="false" outlineLevel="0" collapsed="false">
      <c r="A202" s="0" t="s">
        <v>13</v>
      </c>
      <c r="B202" s="0" t="s">
        <v>14</v>
      </c>
      <c r="C202" s="0" t="s">
        <v>19</v>
      </c>
      <c r="D202" s="0" t="n">
        <v>0.8155</v>
      </c>
      <c r="E202" s="0" t="n">
        <f aca="false">VLOOKUP(A202,Mono!$A$1:$B$16,2,0)</f>
        <v>0.63</v>
      </c>
      <c r="F202" s="0" t="n">
        <f aca="false">VLOOKUP(B202,Mono!$A$1:$B$16,2,0)</f>
        <v>0.81</v>
      </c>
      <c r="G202" s="0" t="n">
        <f aca="false">VLOOKUP(C202,Mono!$A$1:$B$16,2,0)</f>
        <v>0.7</v>
      </c>
      <c r="H202" s="1" t="n">
        <f aca="false">D202-MIN(E202:G202)</f>
        <v>0.1855</v>
      </c>
      <c r="I202" s="1" t="n">
        <f aca="false">D202-AVERAGE(E202:G202)</f>
        <v>0.102166666666667</v>
      </c>
      <c r="J202" s="1" t="n">
        <f aca="false">D202-MAX(E202:G202)</f>
        <v>0.00549999999999995</v>
      </c>
      <c r="K202" s="0" t="n">
        <f aca="false">IF(OR(A202="Nai",B202="Nai",C202="Nai",A202="CMCTMg",B202="CMCTMg",C202="CMCTMg"),1,0)</f>
        <v>0</v>
      </c>
    </row>
    <row r="203" customFormat="false" ht="13.8" hidden="false" customHeight="false" outlineLevel="0" collapsed="false">
      <c r="A203" s="0" t="s">
        <v>13</v>
      </c>
      <c r="B203" s="0" t="s">
        <v>14</v>
      </c>
      <c r="C203" s="0" t="s">
        <v>20</v>
      </c>
      <c r="D203" s="0" t="n">
        <v>0.7948</v>
      </c>
      <c r="E203" s="0" t="n">
        <f aca="false">VLOOKUP(A203,Mono!$A$1:$B$16,2,0)</f>
        <v>0.63</v>
      </c>
      <c r="F203" s="0" t="n">
        <f aca="false">VLOOKUP(B203,Mono!$A$1:$B$16,2,0)</f>
        <v>0.81</v>
      </c>
      <c r="G203" s="0" t="n">
        <f aca="false">VLOOKUP(C203,Mono!$A$1:$B$16,2,0)</f>
        <v>0.71</v>
      </c>
      <c r="H203" s="1" t="n">
        <f aca="false">D203-MIN(E203:G203)</f>
        <v>0.1648</v>
      </c>
      <c r="I203" s="1" t="n">
        <f aca="false">D203-AVERAGE(E203:G203)</f>
        <v>0.0781333333333334</v>
      </c>
      <c r="J203" s="1" t="n">
        <f aca="false">D203-MAX(E203:G203)</f>
        <v>-0.0152</v>
      </c>
      <c r="K203" s="0" t="n">
        <f aca="false">IF(OR(A203="Nai",B203="Nai",C203="Nai",A203="CMCTMg",B203="CMCTMg",C203="CMCTMg"),1,0)</f>
        <v>0</v>
      </c>
    </row>
    <row r="204" customFormat="false" ht="13.8" hidden="false" customHeight="false" outlineLevel="0" collapsed="false">
      <c r="A204" s="0" t="s">
        <v>13</v>
      </c>
      <c r="B204" s="0" t="s">
        <v>14</v>
      </c>
      <c r="C204" s="0" t="s">
        <v>21</v>
      </c>
      <c r="D204" s="0" t="n">
        <v>0.8015</v>
      </c>
      <c r="E204" s="0" t="n">
        <f aca="false">VLOOKUP(A204,Mono!$A$1:$B$16,2,0)</f>
        <v>0.63</v>
      </c>
      <c r="F204" s="0" t="n">
        <f aca="false">VLOOKUP(B204,Mono!$A$1:$B$16,2,0)</f>
        <v>0.81</v>
      </c>
      <c r="G204" s="0" t="n">
        <f aca="false">VLOOKUP(C204,Mono!$A$1:$B$16,2,0)</f>
        <v>0.6</v>
      </c>
      <c r="H204" s="1" t="n">
        <f aca="false">D204-MIN(E204:G204)</f>
        <v>0.2015</v>
      </c>
      <c r="I204" s="1" t="n">
        <f aca="false">D204-AVERAGE(E204:G204)</f>
        <v>0.1215</v>
      </c>
      <c r="J204" s="1" t="n">
        <f aca="false">D204-MAX(E204:G204)</f>
        <v>-0.00850000000000006</v>
      </c>
      <c r="K204" s="0" t="n">
        <f aca="false">IF(OR(A204="Nai",B204="Nai",C204="Nai",A204="CMCTMg",B204="CMCTMg",C204="CMCTMg"),1,0)</f>
        <v>0</v>
      </c>
    </row>
    <row r="205" customFormat="false" ht="13.8" hidden="false" customHeight="false" outlineLevel="0" collapsed="false">
      <c r="A205" s="0" t="s">
        <v>13</v>
      </c>
      <c r="B205" s="0" t="s">
        <v>14</v>
      </c>
      <c r="C205" s="0" t="s">
        <v>22</v>
      </c>
      <c r="D205" s="0" t="n">
        <v>0.8015</v>
      </c>
      <c r="E205" s="0" t="n">
        <f aca="false">VLOOKUP(A205,Mono!$A$1:$B$16,2,0)</f>
        <v>0.63</v>
      </c>
      <c r="F205" s="0" t="n">
        <f aca="false">VLOOKUP(B205,Mono!$A$1:$B$16,2,0)</f>
        <v>0.81</v>
      </c>
      <c r="G205" s="0" t="n">
        <f aca="false">VLOOKUP(C205,Mono!$A$1:$B$16,2,0)</f>
        <v>0.64</v>
      </c>
      <c r="H205" s="1" t="n">
        <f aca="false">D205-MIN(E205:G205)</f>
        <v>0.1715</v>
      </c>
      <c r="I205" s="1" t="n">
        <f aca="false">D205-AVERAGE(E205:G205)</f>
        <v>0.108166666666667</v>
      </c>
      <c r="J205" s="1" t="n">
        <f aca="false">D205-MAX(E205:G205)</f>
        <v>-0.00850000000000006</v>
      </c>
      <c r="K205" s="0" t="n">
        <f aca="false">IF(OR(A205="Nai",B205="Nai",C205="Nai",A205="CMCTMg",B205="CMCTMg",C205="CMCTMg"),1,0)</f>
        <v>0</v>
      </c>
    </row>
    <row r="206" customFormat="false" ht="13.8" hidden="false" customHeight="false" outlineLevel="0" collapsed="false">
      <c r="A206" s="0" t="s">
        <v>13</v>
      </c>
      <c r="B206" s="0" t="s">
        <v>14</v>
      </c>
      <c r="C206" s="0" t="s">
        <v>23</v>
      </c>
      <c r="D206" s="0" t="n">
        <v>0.7948</v>
      </c>
      <c r="E206" s="0" t="n">
        <f aca="false">VLOOKUP(A206,Mono!$A$1:$B$16,2,0)</f>
        <v>0.63</v>
      </c>
      <c r="F206" s="0" t="n">
        <f aca="false">VLOOKUP(B206,Mono!$A$1:$B$16,2,0)</f>
        <v>0.81</v>
      </c>
      <c r="G206" s="0" t="n">
        <f aca="false">VLOOKUP(C206,Mono!$A$1:$B$16,2,0)</f>
        <v>0.7</v>
      </c>
      <c r="H206" s="1" t="n">
        <f aca="false">D206-MIN(E206:G206)</f>
        <v>0.1648</v>
      </c>
      <c r="I206" s="1" t="n">
        <f aca="false">D206-AVERAGE(E206:G206)</f>
        <v>0.0814666666666667</v>
      </c>
      <c r="J206" s="1" t="n">
        <f aca="false">D206-MAX(E206:G206)</f>
        <v>-0.0152</v>
      </c>
      <c r="K206" s="0" t="n">
        <f aca="false">IF(OR(A206="Nai",B206="Nai",C206="Nai",A206="CMCTMg",B206="CMCTMg",C206="CMCTMg"),1,0)</f>
        <v>1</v>
      </c>
    </row>
    <row r="207" customFormat="false" ht="13.8" hidden="false" customHeight="false" outlineLevel="0" collapsed="false">
      <c r="A207" s="0" t="s">
        <v>13</v>
      </c>
      <c r="B207" s="0" t="s">
        <v>14</v>
      </c>
      <c r="C207" s="0" t="s">
        <v>24</v>
      </c>
      <c r="D207" s="0" t="n">
        <v>0.8015</v>
      </c>
      <c r="E207" s="0" t="n">
        <f aca="false">VLOOKUP(A207,Mono!$A$1:$B$16,2,0)</f>
        <v>0.63</v>
      </c>
      <c r="F207" s="0" t="n">
        <f aca="false">VLOOKUP(B207,Mono!$A$1:$B$16,2,0)</f>
        <v>0.81</v>
      </c>
      <c r="G207" s="0" t="n">
        <f aca="false">VLOOKUP(C207,Mono!$A$1:$B$16,2,0)</f>
        <v>0.6</v>
      </c>
      <c r="H207" s="1" t="n">
        <f aca="false">D207-MIN(E207:G207)</f>
        <v>0.2015</v>
      </c>
      <c r="I207" s="1" t="n">
        <f aca="false">D207-AVERAGE(E207:G207)</f>
        <v>0.1215</v>
      </c>
      <c r="J207" s="1" t="n">
        <f aca="false">D207-MAX(E207:G207)</f>
        <v>-0.00850000000000006</v>
      </c>
      <c r="K207" s="0" t="n">
        <f aca="false">IF(OR(A207="Nai",B207="Nai",C207="Nai",A207="CMCTMg",B207="CMCTMg",C207="CMCTMg"),1,0)</f>
        <v>0</v>
      </c>
    </row>
    <row r="208" customFormat="false" ht="13.8" hidden="false" customHeight="false" outlineLevel="0" collapsed="false">
      <c r="A208" s="0" t="s">
        <v>13</v>
      </c>
      <c r="B208" s="0" t="s">
        <v>14</v>
      </c>
      <c r="C208" s="0" t="s">
        <v>25</v>
      </c>
      <c r="D208" s="0" t="n">
        <v>0.8015</v>
      </c>
      <c r="E208" s="0" t="n">
        <f aca="false">VLOOKUP(A208,Mono!$A$1:$B$16,2,0)</f>
        <v>0.63</v>
      </c>
      <c r="F208" s="0" t="n">
        <f aca="false">VLOOKUP(B208,Mono!$A$1:$B$16,2,0)</f>
        <v>0.81</v>
      </c>
      <c r="G208" s="0" t="n">
        <f aca="false">VLOOKUP(C208,Mono!$A$1:$B$16,2,0)</f>
        <v>0.6</v>
      </c>
      <c r="H208" s="1" t="n">
        <f aca="false">D208-MIN(E208:G208)</f>
        <v>0.2015</v>
      </c>
      <c r="I208" s="1" t="n">
        <f aca="false">D208-AVERAGE(E208:G208)</f>
        <v>0.1215</v>
      </c>
      <c r="J208" s="1" t="n">
        <f aca="false">D208-MAX(E208:G208)</f>
        <v>-0.00850000000000006</v>
      </c>
      <c r="K208" s="0" t="n">
        <f aca="false">IF(OR(A208="Nai",B208="Nai",C208="Nai",A208="CMCTMg",B208="CMCTMg",C208="CMCTMg"),1,0)</f>
        <v>1</v>
      </c>
    </row>
    <row r="209" customFormat="false" ht="13.8" hidden="false" customHeight="false" outlineLevel="0" collapsed="false">
      <c r="A209" s="0" t="s">
        <v>13</v>
      </c>
      <c r="B209" s="0" t="s">
        <v>14</v>
      </c>
      <c r="C209" s="0" t="s">
        <v>26</v>
      </c>
      <c r="D209" s="0" t="n">
        <v>0.7477</v>
      </c>
      <c r="E209" s="0" t="n">
        <f aca="false">VLOOKUP(A209,Mono!$A$1:$B$16,2,0)</f>
        <v>0.63</v>
      </c>
      <c r="F209" s="0" t="n">
        <f aca="false">VLOOKUP(B209,Mono!$A$1:$B$16,2,0)</f>
        <v>0.81</v>
      </c>
      <c r="G209" s="0" t="n">
        <f aca="false">VLOOKUP(C209,Mono!$A$1:$B$16,2,0)</f>
        <v>0.61</v>
      </c>
      <c r="H209" s="1" t="n">
        <f aca="false">D209-MIN(E209:G209)</f>
        <v>0.1377</v>
      </c>
      <c r="I209" s="1" t="n">
        <f aca="false">D209-AVERAGE(E209:G209)</f>
        <v>0.0643666666666668</v>
      </c>
      <c r="J209" s="1" t="n">
        <f aca="false">D209-MAX(E209:G209)</f>
        <v>-0.0623</v>
      </c>
      <c r="K209" s="0" t="n">
        <f aca="false">IF(OR(A209="Nai",B209="Nai",C209="Nai",A209="CMCTMg",B209="CMCTMg",C209="CMCTMg"),1,0)</f>
        <v>0</v>
      </c>
    </row>
    <row r="210" customFormat="false" ht="13.8" hidden="false" customHeight="false" outlineLevel="0" collapsed="false">
      <c r="A210" s="0" t="s">
        <v>13</v>
      </c>
      <c r="B210" s="0" t="s">
        <v>15</v>
      </c>
      <c r="C210" s="0" t="s">
        <v>16</v>
      </c>
      <c r="D210" s="0" t="n">
        <v>0.7948</v>
      </c>
      <c r="E210" s="0" t="n">
        <f aca="false">VLOOKUP(A210,Mono!$A$1:$B$16,2,0)</f>
        <v>0.63</v>
      </c>
      <c r="F210" s="0" t="n">
        <f aca="false">VLOOKUP(B210,Mono!$A$1:$B$16,2,0)</f>
        <v>0.8</v>
      </c>
      <c r="G210" s="0" t="n">
        <f aca="false">VLOOKUP(C210,Mono!$A$1:$B$16,2,0)</f>
        <v>0.74</v>
      </c>
      <c r="H210" s="1" t="n">
        <f aca="false">D210-MIN(E210:G210)</f>
        <v>0.1648</v>
      </c>
      <c r="I210" s="1" t="n">
        <f aca="false">D210-AVERAGE(E210:G210)</f>
        <v>0.0714666666666668</v>
      </c>
      <c r="J210" s="1" t="n">
        <f aca="false">D210-MAX(E210:G210)</f>
        <v>-0.00519999999999998</v>
      </c>
      <c r="K210" s="0" t="n">
        <f aca="false">IF(OR(A210="Nai",B210="Nai",C210="Nai",A210="CMCTMg",B210="CMCTMg",C210="CMCTMg"),1,0)</f>
        <v>0</v>
      </c>
    </row>
    <row r="211" customFormat="false" ht="13.8" hidden="false" customHeight="false" outlineLevel="0" collapsed="false">
      <c r="A211" s="0" t="s">
        <v>13</v>
      </c>
      <c r="B211" s="0" t="s">
        <v>15</v>
      </c>
      <c r="C211" s="0" t="s">
        <v>17</v>
      </c>
      <c r="D211" s="0" t="n">
        <v>0.7948</v>
      </c>
      <c r="E211" s="0" t="n">
        <f aca="false">VLOOKUP(A211,Mono!$A$1:$B$16,2,0)</f>
        <v>0.63</v>
      </c>
      <c r="F211" s="0" t="n">
        <f aca="false">VLOOKUP(B211,Mono!$A$1:$B$16,2,0)</f>
        <v>0.8</v>
      </c>
      <c r="G211" s="0" t="n">
        <f aca="false">VLOOKUP(C211,Mono!$A$1:$B$16,2,0)</f>
        <v>0.73</v>
      </c>
      <c r="H211" s="1" t="n">
        <f aca="false">D211-MIN(E211:G211)</f>
        <v>0.1648</v>
      </c>
      <c r="I211" s="1" t="n">
        <f aca="false">D211-AVERAGE(E211:G211)</f>
        <v>0.0748</v>
      </c>
      <c r="J211" s="1" t="n">
        <f aca="false">D211-MAX(E211:G211)</f>
        <v>-0.00519999999999998</v>
      </c>
      <c r="K211" s="0" t="n">
        <f aca="false">IF(OR(A211="Nai",B211="Nai",C211="Nai",A211="CMCTMg",B211="CMCTMg",C211="CMCTMg"),1,0)</f>
        <v>0</v>
      </c>
    </row>
    <row r="212" customFormat="false" ht="13.8" hidden="false" customHeight="false" outlineLevel="0" collapsed="false">
      <c r="A212" s="0" t="s">
        <v>13</v>
      </c>
      <c r="B212" s="0" t="s">
        <v>15</v>
      </c>
      <c r="C212" s="0" t="s">
        <v>18</v>
      </c>
      <c r="D212" s="0" t="n">
        <v>0.7948</v>
      </c>
      <c r="E212" s="0" t="n">
        <f aca="false">VLOOKUP(A212,Mono!$A$1:$B$16,2,0)</f>
        <v>0.63</v>
      </c>
      <c r="F212" s="0" t="n">
        <f aca="false">VLOOKUP(B212,Mono!$A$1:$B$16,2,0)</f>
        <v>0.8</v>
      </c>
      <c r="G212" s="0" t="n">
        <f aca="false">VLOOKUP(C212,Mono!$A$1:$B$16,2,0)</f>
        <v>0.73</v>
      </c>
      <c r="H212" s="1" t="n">
        <f aca="false">D212-MIN(E212:G212)</f>
        <v>0.1648</v>
      </c>
      <c r="I212" s="1" t="n">
        <f aca="false">D212-AVERAGE(E212:G212)</f>
        <v>0.0748</v>
      </c>
      <c r="J212" s="1" t="n">
        <f aca="false">D212-MAX(E212:G212)</f>
        <v>-0.00519999999999998</v>
      </c>
      <c r="K212" s="0" t="n">
        <f aca="false">IF(OR(A212="Nai",B212="Nai",C212="Nai",A212="CMCTMg",B212="CMCTMg",C212="CMCTMg"),1,0)</f>
        <v>0</v>
      </c>
    </row>
    <row r="213" customFormat="false" ht="13.8" hidden="false" customHeight="false" outlineLevel="0" collapsed="false">
      <c r="A213" s="0" t="s">
        <v>13</v>
      </c>
      <c r="B213" s="0" t="s">
        <v>15</v>
      </c>
      <c r="C213" s="0" t="s">
        <v>19</v>
      </c>
      <c r="D213" s="0" t="n">
        <v>0.6748</v>
      </c>
      <c r="E213" s="0" t="n">
        <f aca="false">VLOOKUP(A213,Mono!$A$1:$B$16,2,0)</f>
        <v>0.63</v>
      </c>
      <c r="F213" s="0" t="n">
        <f aca="false">VLOOKUP(B213,Mono!$A$1:$B$16,2,0)</f>
        <v>0.8</v>
      </c>
      <c r="G213" s="0" t="n">
        <f aca="false">VLOOKUP(C213,Mono!$A$1:$B$16,2,0)</f>
        <v>0.7</v>
      </c>
      <c r="H213" s="1" t="n">
        <f aca="false">D213-MIN(E213:G213)</f>
        <v>0.0448000000000001</v>
      </c>
      <c r="I213" s="1" t="n">
        <f aca="false">D213-AVERAGE(E213:G213)</f>
        <v>-0.0351999999999999</v>
      </c>
      <c r="J213" s="1" t="n">
        <f aca="false">D213-MAX(E213:G213)</f>
        <v>-0.1252</v>
      </c>
      <c r="K213" s="0" t="n">
        <f aca="false">IF(OR(A213="Nai",B213="Nai",C213="Nai",A213="CMCTMg",B213="CMCTMg",C213="CMCTMg"),1,0)</f>
        <v>0</v>
      </c>
    </row>
    <row r="214" customFormat="false" ht="13.8" hidden="false" customHeight="false" outlineLevel="0" collapsed="false">
      <c r="A214" s="0" t="s">
        <v>13</v>
      </c>
      <c r="B214" s="0" t="s">
        <v>15</v>
      </c>
      <c r="C214" s="0" t="s">
        <v>20</v>
      </c>
      <c r="D214" s="0" t="n">
        <v>0.7467</v>
      </c>
      <c r="E214" s="0" t="n">
        <f aca="false">VLOOKUP(A214,Mono!$A$1:$B$16,2,0)</f>
        <v>0.63</v>
      </c>
      <c r="F214" s="0" t="n">
        <f aca="false">VLOOKUP(B214,Mono!$A$1:$B$16,2,0)</f>
        <v>0.8</v>
      </c>
      <c r="G214" s="0" t="n">
        <f aca="false">VLOOKUP(C214,Mono!$A$1:$B$16,2,0)</f>
        <v>0.71</v>
      </c>
      <c r="H214" s="1" t="n">
        <f aca="false">D214-MIN(E214:G214)</f>
        <v>0.1167</v>
      </c>
      <c r="I214" s="1" t="n">
        <f aca="false">D214-AVERAGE(E214:G214)</f>
        <v>0.0333666666666667</v>
      </c>
      <c r="J214" s="1" t="n">
        <f aca="false">D214-MAX(E214:G214)</f>
        <v>-0.0533</v>
      </c>
      <c r="K214" s="0" t="n">
        <f aca="false">IF(OR(A214="Nai",B214="Nai",C214="Nai",A214="CMCTMg",B214="CMCTMg",C214="CMCTMg"),1,0)</f>
        <v>0</v>
      </c>
    </row>
    <row r="215" customFormat="false" ht="13.8" hidden="false" customHeight="false" outlineLevel="0" collapsed="false">
      <c r="A215" s="0" t="s">
        <v>13</v>
      </c>
      <c r="B215" s="0" t="s">
        <v>15</v>
      </c>
      <c r="C215" s="0" t="s">
        <v>21</v>
      </c>
      <c r="D215" s="0" t="n">
        <v>0.6034</v>
      </c>
      <c r="E215" s="0" t="n">
        <f aca="false">VLOOKUP(A215,Mono!$A$1:$B$16,2,0)</f>
        <v>0.63</v>
      </c>
      <c r="F215" s="0" t="n">
        <f aca="false">VLOOKUP(B215,Mono!$A$1:$B$16,2,0)</f>
        <v>0.8</v>
      </c>
      <c r="G215" s="0" t="n">
        <f aca="false">VLOOKUP(C215,Mono!$A$1:$B$16,2,0)</f>
        <v>0.6</v>
      </c>
      <c r="H215" s="1" t="n">
        <f aca="false">D215-MIN(E215:G215)</f>
        <v>0.00339999999999996</v>
      </c>
      <c r="I215" s="1" t="n">
        <f aca="false">D215-AVERAGE(E215:G215)</f>
        <v>-0.0732666666666667</v>
      </c>
      <c r="J215" s="1" t="n">
        <f aca="false">D215-MAX(E215:G215)</f>
        <v>-0.1966</v>
      </c>
      <c r="K215" s="0" t="n">
        <f aca="false">IF(OR(A215="Nai",B215="Nai",C215="Nai",A215="CMCTMg",B215="CMCTMg",C215="CMCTMg"),1,0)</f>
        <v>0</v>
      </c>
    </row>
    <row r="216" customFormat="false" ht="13.8" hidden="false" customHeight="false" outlineLevel="0" collapsed="false">
      <c r="A216" s="0" t="s">
        <v>13</v>
      </c>
      <c r="B216" s="0" t="s">
        <v>15</v>
      </c>
      <c r="C216" s="0" t="s">
        <v>22</v>
      </c>
      <c r="D216" s="0" t="n">
        <v>0.6398</v>
      </c>
      <c r="E216" s="0" t="n">
        <f aca="false">VLOOKUP(A216,Mono!$A$1:$B$16,2,0)</f>
        <v>0.63</v>
      </c>
      <c r="F216" s="0" t="n">
        <f aca="false">VLOOKUP(B216,Mono!$A$1:$B$16,2,0)</f>
        <v>0.8</v>
      </c>
      <c r="G216" s="0" t="n">
        <f aca="false">VLOOKUP(C216,Mono!$A$1:$B$16,2,0)</f>
        <v>0.64</v>
      </c>
      <c r="H216" s="1" t="n">
        <f aca="false">D216-MIN(E216:G216)</f>
        <v>0.00980000000000003</v>
      </c>
      <c r="I216" s="1" t="n">
        <f aca="false">D216-AVERAGE(E216:G216)</f>
        <v>-0.0501999999999999</v>
      </c>
      <c r="J216" s="1" t="n">
        <f aca="false">D216-MAX(E216:G216)</f>
        <v>-0.1602</v>
      </c>
      <c r="K216" s="0" t="n">
        <f aca="false">IF(OR(A216="Nai",B216="Nai",C216="Nai",A216="CMCTMg",B216="CMCTMg",C216="CMCTMg"),1,0)</f>
        <v>0</v>
      </c>
    </row>
    <row r="217" customFormat="false" ht="13.8" hidden="false" customHeight="false" outlineLevel="0" collapsed="false">
      <c r="A217" s="0" t="s">
        <v>13</v>
      </c>
      <c r="B217" s="0" t="s">
        <v>15</v>
      </c>
      <c r="C217" s="0" t="s">
        <v>23</v>
      </c>
      <c r="D217" s="0" t="n">
        <v>0.7597</v>
      </c>
      <c r="E217" s="0" t="n">
        <f aca="false">VLOOKUP(A217,Mono!$A$1:$B$16,2,0)</f>
        <v>0.63</v>
      </c>
      <c r="F217" s="0" t="n">
        <f aca="false">VLOOKUP(B217,Mono!$A$1:$B$16,2,0)</f>
        <v>0.8</v>
      </c>
      <c r="G217" s="0" t="n">
        <f aca="false">VLOOKUP(C217,Mono!$A$1:$B$16,2,0)</f>
        <v>0.7</v>
      </c>
      <c r="H217" s="1" t="n">
        <f aca="false">D217-MIN(E217:G217)</f>
        <v>0.1297</v>
      </c>
      <c r="I217" s="1" t="n">
        <f aca="false">D217-AVERAGE(E217:G217)</f>
        <v>0.0497000000000001</v>
      </c>
      <c r="J217" s="1" t="n">
        <f aca="false">D217-MAX(E217:G217)</f>
        <v>-0.0403</v>
      </c>
      <c r="K217" s="0" t="n">
        <f aca="false">IF(OR(A217="Nai",B217="Nai",C217="Nai",A217="CMCTMg",B217="CMCTMg",C217="CMCTMg"),1,0)</f>
        <v>1</v>
      </c>
    </row>
    <row r="218" customFormat="false" ht="13.8" hidden="false" customHeight="false" outlineLevel="0" collapsed="false">
      <c r="A218" s="0" t="s">
        <v>13</v>
      </c>
      <c r="B218" s="0" t="s">
        <v>15</v>
      </c>
      <c r="C218" s="0" t="s">
        <v>24</v>
      </c>
      <c r="D218" s="0" t="n">
        <v>0.7597</v>
      </c>
      <c r="E218" s="0" t="n">
        <f aca="false">VLOOKUP(A218,Mono!$A$1:$B$16,2,0)</f>
        <v>0.63</v>
      </c>
      <c r="F218" s="0" t="n">
        <f aca="false">VLOOKUP(B218,Mono!$A$1:$B$16,2,0)</f>
        <v>0.8</v>
      </c>
      <c r="G218" s="0" t="n">
        <f aca="false">VLOOKUP(C218,Mono!$A$1:$B$16,2,0)</f>
        <v>0.6</v>
      </c>
      <c r="H218" s="1" t="n">
        <f aca="false">D218-MIN(E218:G218)</f>
        <v>0.1597</v>
      </c>
      <c r="I218" s="1" t="n">
        <f aca="false">D218-AVERAGE(E218:G218)</f>
        <v>0.0830333333333333</v>
      </c>
      <c r="J218" s="1" t="n">
        <f aca="false">D218-MAX(E218:G218)</f>
        <v>-0.0403</v>
      </c>
      <c r="K218" s="0" t="n">
        <f aca="false">IF(OR(A218="Nai",B218="Nai",C218="Nai",A218="CMCTMg",B218="CMCTMg",C218="CMCTMg"),1,0)</f>
        <v>0</v>
      </c>
    </row>
    <row r="219" customFormat="false" ht="13.8" hidden="false" customHeight="false" outlineLevel="0" collapsed="false">
      <c r="A219" s="0" t="s">
        <v>13</v>
      </c>
      <c r="B219" s="0" t="s">
        <v>15</v>
      </c>
      <c r="C219" s="0" t="s">
        <v>25</v>
      </c>
      <c r="D219" s="0" t="n">
        <v>0.5938</v>
      </c>
      <c r="E219" s="0" t="n">
        <f aca="false">VLOOKUP(A219,Mono!$A$1:$B$16,2,0)</f>
        <v>0.63</v>
      </c>
      <c r="F219" s="0" t="n">
        <f aca="false">VLOOKUP(B219,Mono!$A$1:$B$16,2,0)</f>
        <v>0.8</v>
      </c>
      <c r="G219" s="0" t="n">
        <f aca="false">VLOOKUP(C219,Mono!$A$1:$B$16,2,0)</f>
        <v>0.6</v>
      </c>
      <c r="H219" s="1" t="n">
        <f aca="false">D219-MIN(E219:G219)</f>
        <v>-0.00620000000000009</v>
      </c>
      <c r="I219" s="1" t="n">
        <f aca="false">D219-AVERAGE(E219:G219)</f>
        <v>-0.0828666666666668</v>
      </c>
      <c r="J219" s="1" t="n">
        <f aca="false">D219-MAX(E219:G219)</f>
        <v>-0.2062</v>
      </c>
      <c r="K219" s="0" t="n">
        <f aca="false">IF(OR(A219="Nai",B219="Nai",C219="Nai",A219="CMCTMg",B219="CMCTMg",C219="CMCTMg"),1,0)</f>
        <v>1</v>
      </c>
    </row>
    <row r="220" customFormat="false" ht="13.8" hidden="false" customHeight="false" outlineLevel="0" collapsed="false">
      <c r="A220" s="0" t="s">
        <v>13</v>
      </c>
      <c r="B220" s="0" t="s">
        <v>15</v>
      </c>
      <c r="C220" s="0" t="s">
        <v>26</v>
      </c>
      <c r="D220" s="0" t="n">
        <v>0.8198</v>
      </c>
      <c r="E220" s="0" t="n">
        <f aca="false">VLOOKUP(A220,Mono!$A$1:$B$16,2,0)</f>
        <v>0.63</v>
      </c>
      <c r="F220" s="0" t="n">
        <f aca="false">VLOOKUP(B220,Mono!$A$1:$B$16,2,0)</f>
        <v>0.8</v>
      </c>
      <c r="G220" s="0" t="n">
        <f aca="false">VLOOKUP(C220,Mono!$A$1:$B$16,2,0)</f>
        <v>0.61</v>
      </c>
      <c r="H220" s="1" t="n">
        <f aca="false">D220-MIN(E220:G220)</f>
        <v>0.2098</v>
      </c>
      <c r="I220" s="1" t="n">
        <f aca="false">D220-AVERAGE(E220:G220)</f>
        <v>0.1398</v>
      </c>
      <c r="J220" s="1" t="n">
        <f aca="false">D220-MAX(E220:G220)</f>
        <v>0.0198</v>
      </c>
      <c r="K220" s="0" t="n">
        <f aca="false">IF(OR(A220="Nai",B220="Nai",C220="Nai",A220="CMCTMg",B220="CMCTMg",C220="CMCTMg"),1,0)</f>
        <v>0</v>
      </c>
    </row>
    <row r="221" customFormat="false" ht="13.8" hidden="false" customHeight="false" outlineLevel="0" collapsed="false">
      <c r="A221" s="0" t="s">
        <v>13</v>
      </c>
      <c r="B221" s="0" t="s">
        <v>16</v>
      </c>
      <c r="C221" s="0" t="s">
        <v>17</v>
      </c>
      <c r="D221" s="0" t="n">
        <v>0.7343</v>
      </c>
      <c r="E221" s="0" t="n">
        <f aca="false">VLOOKUP(A221,Mono!$A$1:$B$16,2,0)</f>
        <v>0.63</v>
      </c>
      <c r="F221" s="0" t="n">
        <f aca="false">VLOOKUP(B221,Mono!$A$1:$B$16,2,0)</f>
        <v>0.74</v>
      </c>
      <c r="G221" s="0" t="n">
        <f aca="false">VLOOKUP(C221,Mono!$A$1:$B$16,2,0)</f>
        <v>0.73</v>
      </c>
      <c r="H221" s="1" t="n">
        <f aca="false">D221-MIN(E221:G221)</f>
        <v>0.1043</v>
      </c>
      <c r="I221" s="1" t="n">
        <f aca="false">D221-AVERAGE(E221:G221)</f>
        <v>0.0343</v>
      </c>
      <c r="J221" s="1" t="n">
        <f aca="false">D221-MAX(E221:G221)</f>
        <v>-0.00569999999999993</v>
      </c>
      <c r="K221" s="0" t="n">
        <f aca="false">IF(OR(A221="Nai",B221="Nai",C221="Nai",A221="CMCTMg",B221="CMCTMg",C221="CMCTMg"),1,0)</f>
        <v>0</v>
      </c>
    </row>
    <row r="222" customFormat="false" ht="13.8" hidden="false" customHeight="false" outlineLevel="0" collapsed="false">
      <c r="A222" s="0" t="s">
        <v>13</v>
      </c>
      <c r="B222" s="0" t="s">
        <v>16</v>
      </c>
      <c r="C222" s="0" t="s">
        <v>18</v>
      </c>
      <c r="D222" s="0" t="n">
        <v>0.7404</v>
      </c>
      <c r="E222" s="0" t="n">
        <f aca="false">VLOOKUP(A222,Mono!$A$1:$B$16,2,0)</f>
        <v>0.63</v>
      </c>
      <c r="F222" s="0" t="n">
        <f aca="false">VLOOKUP(B222,Mono!$A$1:$B$16,2,0)</f>
        <v>0.74</v>
      </c>
      <c r="G222" s="0" t="n">
        <f aca="false">VLOOKUP(C222,Mono!$A$1:$B$16,2,0)</f>
        <v>0.73</v>
      </c>
      <c r="H222" s="1" t="n">
        <f aca="false">D222-MIN(E222:G222)</f>
        <v>0.1104</v>
      </c>
      <c r="I222" s="1" t="n">
        <f aca="false">D222-AVERAGE(E222:G222)</f>
        <v>0.0404</v>
      </c>
      <c r="J222" s="1" t="n">
        <f aca="false">D222-MAX(E222:G222)</f>
        <v>0.000400000000000067</v>
      </c>
      <c r="K222" s="0" t="n">
        <f aca="false">IF(OR(A222="Nai",B222="Nai",C222="Nai",A222="CMCTMg",B222="CMCTMg",C222="CMCTMg"),1,0)</f>
        <v>0</v>
      </c>
    </row>
    <row r="223" customFormat="false" ht="13.8" hidden="false" customHeight="false" outlineLevel="0" collapsed="false">
      <c r="A223" s="0" t="s">
        <v>13</v>
      </c>
      <c r="B223" s="0" t="s">
        <v>16</v>
      </c>
      <c r="C223" s="0" t="s">
        <v>19</v>
      </c>
      <c r="D223" s="0" t="n">
        <v>0.6978</v>
      </c>
      <c r="E223" s="0" t="n">
        <f aca="false">VLOOKUP(A223,Mono!$A$1:$B$16,2,0)</f>
        <v>0.63</v>
      </c>
      <c r="F223" s="0" t="n">
        <f aca="false">VLOOKUP(B223,Mono!$A$1:$B$16,2,0)</f>
        <v>0.74</v>
      </c>
      <c r="G223" s="0" t="n">
        <f aca="false">VLOOKUP(C223,Mono!$A$1:$B$16,2,0)</f>
        <v>0.7</v>
      </c>
      <c r="H223" s="1" t="n">
        <f aca="false">D223-MIN(E223:G223)</f>
        <v>0.0678000000000001</v>
      </c>
      <c r="I223" s="1" t="n">
        <f aca="false">D223-AVERAGE(E223:G223)</f>
        <v>0.00780000000000014</v>
      </c>
      <c r="J223" s="1" t="n">
        <f aca="false">D223-MAX(E223:G223)</f>
        <v>-0.0421999999999999</v>
      </c>
      <c r="K223" s="0" t="n">
        <f aca="false">IF(OR(A223="Nai",B223="Nai",C223="Nai",A223="CMCTMg",B223="CMCTMg",C223="CMCTMg"),1,0)</f>
        <v>0</v>
      </c>
    </row>
    <row r="224" customFormat="false" ht="13.8" hidden="false" customHeight="false" outlineLevel="0" collapsed="false">
      <c r="A224" s="0" t="s">
        <v>13</v>
      </c>
      <c r="B224" s="0" t="s">
        <v>16</v>
      </c>
      <c r="C224" s="0" t="s">
        <v>20</v>
      </c>
      <c r="D224" s="0" t="n">
        <v>0.7597</v>
      </c>
      <c r="E224" s="0" t="n">
        <f aca="false">VLOOKUP(A224,Mono!$A$1:$B$16,2,0)</f>
        <v>0.63</v>
      </c>
      <c r="F224" s="0" t="n">
        <f aca="false">VLOOKUP(B224,Mono!$A$1:$B$16,2,0)</f>
        <v>0.74</v>
      </c>
      <c r="G224" s="0" t="n">
        <f aca="false">VLOOKUP(C224,Mono!$A$1:$B$16,2,0)</f>
        <v>0.71</v>
      </c>
      <c r="H224" s="1" t="n">
        <f aca="false">D224-MIN(E224:G224)</f>
        <v>0.1297</v>
      </c>
      <c r="I224" s="1" t="n">
        <f aca="false">D224-AVERAGE(E224:G224)</f>
        <v>0.0663666666666667</v>
      </c>
      <c r="J224" s="1" t="n">
        <f aca="false">D224-MAX(E224:G224)</f>
        <v>0.0197000000000001</v>
      </c>
      <c r="K224" s="0" t="n">
        <f aca="false">IF(OR(A224="Nai",B224="Nai",C224="Nai",A224="CMCTMg",B224="CMCTMg",C224="CMCTMg"),1,0)</f>
        <v>0</v>
      </c>
    </row>
    <row r="225" customFormat="false" ht="13.8" hidden="false" customHeight="false" outlineLevel="0" collapsed="false">
      <c r="A225" s="0" t="s">
        <v>13</v>
      </c>
      <c r="B225" s="0" t="s">
        <v>16</v>
      </c>
      <c r="C225" s="0" t="s">
        <v>21</v>
      </c>
      <c r="D225" s="0" t="n">
        <v>0.7424</v>
      </c>
      <c r="E225" s="0" t="n">
        <f aca="false">VLOOKUP(A225,Mono!$A$1:$B$16,2,0)</f>
        <v>0.63</v>
      </c>
      <c r="F225" s="0" t="n">
        <f aca="false">VLOOKUP(B225,Mono!$A$1:$B$16,2,0)</f>
        <v>0.74</v>
      </c>
      <c r="G225" s="0" t="n">
        <f aca="false">VLOOKUP(C225,Mono!$A$1:$B$16,2,0)</f>
        <v>0.6</v>
      </c>
      <c r="H225" s="1" t="n">
        <f aca="false">D225-MIN(E225:G225)</f>
        <v>0.1424</v>
      </c>
      <c r="I225" s="1" t="n">
        <f aca="false">D225-AVERAGE(E225:G225)</f>
        <v>0.0857333333333333</v>
      </c>
      <c r="J225" s="1" t="n">
        <f aca="false">D225-MAX(E225:G225)</f>
        <v>0.00240000000000007</v>
      </c>
      <c r="K225" s="0" t="n">
        <f aca="false">IF(OR(A225="Nai",B225="Nai",C225="Nai",A225="CMCTMg",B225="CMCTMg",C225="CMCTMg"),1,0)</f>
        <v>0</v>
      </c>
    </row>
    <row r="226" customFormat="false" ht="13.8" hidden="false" customHeight="false" outlineLevel="0" collapsed="false">
      <c r="A226" s="0" t="s">
        <v>13</v>
      </c>
      <c r="B226" s="0" t="s">
        <v>16</v>
      </c>
      <c r="C226" s="0" t="s">
        <v>22</v>
      </c>
      <c r="D226" s="0" t="n">
        <v>0.7615</v>
      </c>
      <c r="E226" s="0" t="n">
        <f aca="false">VLOOKUP(A226,Mono!$A$1:$B$16,2,0)</f>
        <v>0.63</v>
      </c>
      <c r="F226" s="0" t="n">
        <f aca="false">VLOOKUP(B226,Mono!$A$1:$B$16,2,0)</f>
        <v>0.74</v>
      </c>
      <c r="G226" s="0" t="n">
        <f aca="false">VLOOKUP(C226,Mono!$A$1:$B$16,2,0)</f>
        <v>0.64</v>
      </c>
      <c r="H226" s="1" t="n">
        <f aca="false">D226-MIN(E226:G226)</f>
        <v>0.1315</v>
      </c>
      <c r="I226" s="1" t="n">
        <f aca="false">D226-AVERAGE(E226:G226)</f>
        <v>0.0915000000000001</v>
      </c>
      <c r="J226" s="1" t="n">
        <f aca="false">D226-MAX(E226:G226)</f>
        <v>0.0215000000000001</v>
      </c>
      <c r="K226" s="0" t="n">
        <f aca="false">IF(OR(A226="Nai",B226="Nai",C226="Nai",A226="CMCTMg",B226="CMCTMg",C226="CMCTMg"),1,0)</f>
        <v>0</v>
      </c>
    </row>
    <row r="227" customFormat="false" ht="13.8" hidden="false" customHeight="false" outlineLevel="0" collapsed="false">
      <c r="A227" s="0" t="s">
        <v>13</v>
      </c>
      <c r="B227" s="0" t="s">
        <v>16</v>
      </c>
      <c r="C227" s="0" t="s">
        <v>23</v>
      </c>
      <c r="D227" s="0" t="n">
        <v>0.7404</v>
      </c>
      <c r="E227" s="0" t="n">
        <f aca="false">VLOOKUP(A227,Mono!$A$1:$B$16,2,0)</f>
        <v>0.63</v>
      </c>
      <c r="F227" s="0" t="n">
        <f aca="false">VLOOKUP(B227,Mono!$A$1:$B$16,2,0)</f>
        <v>0.74</v>
      </c>
      <c r="G227" s="0" t="n">
        <f aca="false">VLOOKUP(C227,Mono!$A$1:$B$16,2,0)</f>
        <v>0.7</v>
      </c>
      <c r="H227" s="1" t="n">
        <f aca="false">D227-MIN(E227:G227)</f>
        <v>0.1104</v>
      </c>
      <c r="I227" s="1" t="n">
        <f aca="false">D227-AVERAGE(E227:G227)</f>
        <v>0.0504000000000001</v>
      </c>
      <c r="J227" s="1" t="n">
        <f aca="false">D227-MAX(E227:G227)</f>
        <v>0.000400000000000067</v>
      </c>
      <c r="K227" s="0" t="n">
        <f aca="false">IF(OR(A227="Nai",B227="Nai",C227="Nai",A227="CMCTMg",B227="CMCTMg",C227="CMCTMg"),1,0)</f>
        <v>1</v>
      </c>
    </row>
    <row r="228" customFormat="false" ht="13.8" hidden="false" customHeight="false" outlineLevel="0" collapsed="false">
      <c r="A228" s="0" t="s">
        <v>13</v>
      </c>
      <c r="B228" s="0" t="s">
        <v>16</v>
      </c>
      <c r="C228" s="0" t="s">
        <v>24</v>
      </c>
      <c r="D228" s="0" t="n">
        <v>0.5986</v>
      </c>
      <c r="E228" s="0" t="n">
        <f aca="false">VLOOKUP(A228,Mono!$A$1:$B$16,2,0)</f>
        <v>0.63</v>
      </c>
      <c r="F228" s="0" t="n">
        <f aca="false">VLOOKUP(B228,Mono!$A$1:$B$16,2,0)</f>
        <v>0.74</v>
      </c>
      <c r="G228" s="0" t="n">
        <f aca="false">VLOOKUP(C228,Mono!$A$1:$B$16,2,0)</f>
        <v>0.6</v>
      </c>
      <c r="H228" s="1" t="n">
        <f aca="false">D228-MIN(E228:G228)</f>
        <v>-0.00140000000000007</v>
      </c>
      <c r="I228" s="1" t="n">
        <f aca="false">D228-AVERAGE(E228:G228)</f>
        <v>-0.0580666666666667</v>
      </c>
      <c r="J228" s="1" t="n">
        <f aca="false">D228-MAX(E228:G228)</f>
        <v>-0.1414</v>
      </c>
      <c r="K228" s="0" t="n">
        <f aca="false">IF(OR(A228="Nai",B228="Nai",C228="Nai",A228="CMCTMg",B228="CMCTMg",C228="CMCTMg"),1,0)</f>
        <v>0</v>
      </c>
    </row>
    <row r="229" customFormat="false" ht="13.8" hidden="false" customHeight="false" outlineLevel="0" collapsed="false">
      <c r="A229" s="0" t="s">
        <v>13</v>
      </c>
      <c r="B229" s="0" t="s">
        <v>16</v>
      </c>
      <c r="C229" s="0" t="s">
        <v>25</v>
      </c>
      <c r="D229" s="0" t="n">
        <v>0.7424</v>
      </c>
      <c r="E229" s="0" t="n">
        <f aca="false">VLOOKUP(A229,Mono!$A$1:$B$16,2,0)</f>
        <v>0.63</v>
      </c>
      <c r="F229" s="0" t="n">
        <f aca="false">VLOOKUP(B229,Mono!$A$1:$B$16,2,0)</f>
        <v>0.74</v>
      </c>
      <c r="G229" s="0" t="n">
        <f aca="false">VLOOKUP(C229,Mono!$A$1:$B$16,2,0)</f>
        <v>0.6</v>
      </c>
      <c r="H229" s="1" t="n">
        <f aca="false">D229-MIN(E229:G229)</f>
        <v>0.1424</v>
      </c>
      <c r="I229" s="1" t="n">
        <f aca="false">D229-AVERAGE(E229:G229)</f>
        <v>0.0857333333333333</v>
      </c>
      <c r="J229" s="1" t="n">
        <f aca="false">D229-MAX(E229:G229)</f>
        <v>0.00240000000000007</v>
      </c>
      <c r="K229" s="0" t="n">
        <f aca="false">IF(OR(A229="Nai",B229="Nai",C229="Nai",A229="CMCTMg",B229="CMCTMg",C229="CMCTMg"),1,0)</f>
        <v>1</v>
      </c>
    </row>
    <row r="230" customFormat="false" ht="13.8" hidden="false" customHeight="false" outlineLevel="0" collapsed="false">
      <c r="A230" s="0" t="s">
        <v>13</v>
      </c>
      <c r="B230" s="0" t="s">
        <v>16</v>
      </c>
      <c r="C230" s="0" t="s">
        <v>26</v>
      </c>
      <c r="D230" s="0" t="n">
        <v>0.6134</v>
      </c>
      <c r="E230" s="0" t="n">
        <f aca="false">VLOOKUP(A230,Mono!$A$1:$B$16,2,0)</f>
        <v>0.63</v>
      </c>
      <c r="F230" s="0" t="n">
        <f aca="false">VLOOKUP(B230,Mono!$A$1:$B$16,2,0)</f>
        <v>0.74</v>
      </c>
      <c r="G230" s="0" t="n">
        <f aca="false">VLOOKUP(C230,Mono!$A$1:$B$16,2,0)</f>
        <v>0.61</v>
      </c>
      <c r="H230" s="1" t="n">
        <f aca="false">D230-MIN(E230:G230)</f>
        <v>0.00340000000000007</v>
      </c>
      <c r="I230" s="1" t="n">
        <f aca="false">D230-AVERAGE(E230:G230)</f>
        <v>-0.0466</v>
      </c>
      <c r="J230" s="1" t="n">
        <f aca="false">D230-MAX(E230:G230)</f>
        <v>-0.1266</v>
      </c>
      <c r="K230" s="0" t="n">
        <f aca="false">IF(OR(A230="Nai",B230="Nai",C230="Nai",A230="CMCTMg",B230="CMCTMg",C230="CMCTMg"),1,0)</f>
        <v>0</v>
      </c>
    </row>
    <row r="231" customFormat="false" ht="13.8" hidden="false" customHeight="false" outlineLevel="0" collapsed="false">
      <c r="A231" s="0" t="s">
        <v>13</v>
      </c>
      <c r="B231" s="0" t="s">
        <v>17</v>
      </c>
      <c r="C231" s="0" t="s">
        <v>18</v>
      </c>
      <c r="D231" s="0" t="n">
        <v>0.7343</v>
      </c>
      <c r="E231" s="0" t="n">
        <f aca="false">VLOOKUP(A231,Mono!$A$1:$B$16,2,0)</f>
        <v>0.63</v>
      </c>
      <c r="F231" s="0" t="n">
        <f aca="false">VLOOKUP(B231,Mono!$A$1:$B$16,2,0)</f>
        <v>0.73</v>
      </c>
      <c r="G231" s="0" t="n">
        <f aca="false">VLOOKUP(C231,Mono!$A$1:$B$16,2,0)</f>
        <v>0.73</v>
      </c>
      <c r="H231" s="1" t="n">
        <f aca="false">D231-MIN(E231:G231)</f>
        <v>0.1043</v>
      </c>
      <c r="I231" s="1" t="n">
        <f aca="false">D231-AVERAGE(E231:G231)</f>
        <v>0.0376333333333334</v>
      </c>
      <c r="J231" s="1" t="n">
        <f aca="false">D231-MAX(E231:G231)</f>
        <v>0.00430000000000008</v>
      </c>
      <c r="K231" s="0" t="n">
        <f aca="false">IF(OR(A231="Nai",B231="Nai",C231="Nai",A231="CMCTMg",B231="CMCTMg",C231="CMCTMg"),1,0)</f>
        <v>0</v>
      </c>
    </row>
    <row r="232" customFormat="false" ht="13.8" hidden="false" customHeight="false" outlineLevel="0" collapsed="false">
      <c r="A232" s="0" t="s">
        <v>13</v>
      </c>
      <c r="B232" s="0" t="s">
        <v>17</v>
      </c>
      <c r="C232" s="0" t="s">
        <v>19</v>
      </c>
      <c r="D232" s="0" t="n">
        <v>0.7404</v>
      </c>
      <c r="E232" s="0" t="n">
        <f aca="false">VLOOKUP(A232,Mono!$A$1:$B$16,2,0)</f>
        <v>0.63</v>
      </c>
      <c r="F232" s="0" t="n">
        <f aca="false">VLOOKUP(B232,Mono!$A$1:$B$16,2,0)</f>
        <v>0.73</v>
      </c>
      <c r="G232" s="0" t="n">
        <f aca="false">VLOOKUP(C232,Mono!$A$1:$B$16,2,0)</f>
        <v>0.7</v>
      </c>
      <c r="H232" s="1" t="n">
        <f aca="false">D232-MIN(E232:G232)</f>
        <v>0.1104</v>
      </c>
      <c r="I232" s="1" t="n">
        <f aca="false">D232-AVERAGE(E232:G232)</f>
        <v>0.0537333333333334</v>
      </c>
      <c r="J232" s="1" t="n">
        <f aca="false">D232-MAX(E232:G232)</f>
        <v>0.0104000000000001</v>
      </c>
      <c r="K232" s="0" t="n">
        <f aca="false">IF(OR(A232="Nai",B232="Nai",C232="Nai",A232="CMCTMg",B232="CMCTMg",C232="CMCTMg"),1,0)</f>
        <v>0</v>
      </c>
    </row>
    <row r="233" customFormat="false" ht="13.8" hidden="false" customHeight="false" outlineLevel="0" collapsed="false">
      <c r="A233" s="0" t="s">
        <v>13</v>
      </c>
      <c r="B233" s="0" t="s">
        <v>17</v>
      </c>
      <c r="C233" s="0" t="s">
        <v>20</v>
      </c>
      <c r="D233" s="0" t="n">
        <v>0.7343</v>
      </c>
      <c r="E233" s="0" t="n">
        <f aca="false">VLOOKUP(A233,Mono!$A$1:$B$16,2,0)</f>
        <v>0.63</v>
      </c>
      <c r="F233" s="0" t="n">
        <f aca="false">VLOOKUP(B233,Mono!$A$1:$B$16,2,0)</f>
        <v>0.73</v>
      </c>
      <c r="G233" s="0" t="n">
        <f aca="false">VLOOKUP(C233,Mono!$A$1:$B$16,2,0)</f>
        <v>0.71</v>
      </c>
      <c r="H233" s="1" t="n">
        <f aca="false">D233-MIN(E233:G233)</f>
        <v>0.1043</v>
      </c>
      <c r="I233" s="1" t="n">
        <f aca="false">D233-AVERAGE(E233:G233)</f>
        <v>0.0443000000000001</v>
      </c>
      <c r="J233" s="1" t="n">
        <f aca="false">D233-MAX(E233:G233)</f>
        <v>0.00430000000000008</v>
      </c>
      <c r="K233" s="0" t="n">
        <f aca="false">IF(OR(A233="Nai",B233="Nai",C233="Nai",A233="CMCTMg",B233="CMCTMg",C233="CMCTMg"),1,0)</f>
        <v>0</v>
      </c>
    </row>
    <row r="234" customFormat="false" ht="13.8" hidden="false" customHeight="false" outlineLevel="0" collapsed="false">
      <c r="A234" s="0" t="s">
        <v>13</v>
      </c>
      <c r="B234" s="0" t="s">
        <v>17</v>
      </c>
      <c r="C234" s="0" t="s">
        <v>21</v>
      </c>
      <c r="D234" s="0" t="n">
        <v>0.7343</v>
      </c>
      <c r="E234" s="0" t="n">
        <f aca="false">VLOOKUP(A234,Mono!$A$1:$B$16,2,0)</f>
        <v>0.63</v>
      </c>
      <c r="F234" s="0" t="n">
        <f aca="false">VLOOKUP(B234,Mono!$A$1:$B$16,2,0)</f>
        <v>0.73</v>
      </c>
      <c r="G234" s="0" t="n">
        <f aca="false">VLOOKUP(C234,Mono!$A$1:$B$16,2,0)</f>
        <v>0.6</v>
      </c>
      <c r="H234" s="1" t="n">
        <f aca="false">D234-MIN(E234:G234)</f>
        <v>0.1343</v>
      </c>
      <c r="I234" s="1" t="n">
        <f aca="false">D234-AVERAGE(E234:G234)</f>
        <v>0.0809666666666668</v>
      </c>
      <c r="J234" s="1" t="n">
        <f aca="false">D234-MAX(E234:G234)</f>
        <v>0.00430000000000008</v>
      </c>
      <c r="K234" s="0" t="n">
        <f aca="false">IF(OR(A234="Nai",B234="Nai",C234="Nai",A234="CMCTMg",B234="CMCTMg",C234="CMCTMg"),1,0)</f>
        <v>0</v>
      </c>
    </row>
    <row r="235" customFormat="false" ht="13.8" hidden="false" customHeight="false" outlineLevel="0" collapsed="false">
      <c r="A235" s="0" t="s">
        <v>13</v>
      </c>
      <c r="B235" s="0" t="s">
        <v>17</v>
      </c>
      <c r="C235" s="0" t="s">
        <v>22</v>
      </c>
      <c r="D235" s="0" t="n">
        <v>0.7343</v>
      </c>
      <c r="E235" s="0" t="n">
        <f aca="false">VLOOKUP(A235,Mono!$A$1:$B$16,2,0)</f>
        <v>0.63</v>
      </c>
      <c r="F235" s="0" t="n">
        <f aca="false">VLOOKUP(B235,Mono!$A$1:$B$16,2,0)</f>
        <v>0.73</v>
      </c>
      <c r="G235" s="0" t="n">
        <f aca="false">VLOOKUP(C235,Mono!$A$1:$B$16,2,0)</f>
        <v>0.64</v>
      </c>
      <c r="H235" s="1" t="n">
        <f aca="false">D235-MIN(E235:G235)</f>
        <v>0.1043</v>
      </c>
      <c r="I235" s="1" t="n">
        <f aca="false">D235-AVERAGE(E235:G235)</f>
        <v>0.0676333333333334</v>
      </c>
      <c r="J235" s="1" t="n">
        <f aca="false">D235-MAX(E235:G235)</f>
        <v>0.00430000000000008</v>
      </c>
      <c r="K235" s="0" t="n">
        <f aca="false">IF(OR(A235="Nai",B235="Nai",C235="Nai",A235="CMCTMg",B235="CMCTMg",C235="CMCTMg"),1,0)</f>
        <v>0</v>
      </c>
    </row>
    <row r="236" customFormat="false" ht="13.8" hidden="false" customHeight="false" outlineLevel="0" collapsed="false">
      <c r="A236" s="0" t="s">
        <v>13</v>
      </c>
      <c r="B236" s="0" t="s">
        <v>17</v>
      </c>
      <c r="C236" s="0" t="s">
        <v>23</v>
      </c>
      <c r="D236" s="0" t="n">
        <v>0.7343</v>
      </c>
      <c r="E236" s="0" t="n">
        <f aca="false">VLOOKUP(A236,Mono!$A$1:$B$16,2,0)</f>
        <v>0.63</v>
      </c>
      <c r="F236" s="0" t="n">
        <f aca="false">VLOOKUP(B236,Mono!$A$1:$B$16,2,0)</f>
        <v>0.73</v>
      </c>
      <c r="G236" s="0" t="n">
        <f aca="false">VLOOKUP(C236,Mono!$A$1:$B$16,2,0)</f>
        <v>0.7</v>
      </c>
      <c r="H236" s="1" t="n">
        <f aca="false">D236-MIN(E236:G236)</f>
        <v>0.1043</v>
      </c>
      <c r="I236" s="1" t="n">
        <f aca="false">D236-AVERAGE(E236:G236)</f>
        <v>0.0476333333333334</v>
      </c>
      <c r="J236" s="1" t="n">
        <f aca="false">D236-MAX(E236:G236)</f>
        <v>0.00430000000000008</v>
      </c>
      <c r="K236" s="0" t="n">
        <f aca="false">IF(OR(A236="Nai",B236="Nai",C236="Nai",A236="CMCTMg",B236="CMCTMg",C236="CMCTMg"),1,0)</f>
        <v>1</v>
      </c>
    </row>
    <row r="237" customFormat="false" ht="13.8" hidden="false" customHeight="false" outlineLevel="0" collapsed="false">
      <c r="A237" s="0" t="s">
        <v>13</v>
      </c>
      <c r="B237" s="0" t="s">
        <v>17</v>
      </c>
      <c r="C237" s="0" t="s">
        <v>24</v>
      </c>
      <c r="D237" s="0" t="n">
        <v>0.7343</v>
      </c>
      <c r="E237" s="0" t="n">
        <f aca="false">VLOOKUP(A237,Mono!$A$1:$B$16,2,0)</f>
        <v>0.63</v>
      </c>
      <c r="F237" s="0" t="n">
        <f aca="false">VLOOKUP(B237,Mono!$A$1:$B$16,2,0)</f>
        <v>0.73</v>
      </c>
      <c r="G237" s="0" t="n">
        <f aca="false">VLOOKUP(C237,Mono!$A$1:$B$16,2,0)</f>
        <v>0.6</v>
      </c>
      <c r="H237" s="1" t="n">
        <f aca="false">D237-MIN(E237:G237)</f>
        <v>0.1343</v>
      </c>
      <c r="I237" s="1" t="n">
        <f aca="false">D237-AVERAGE(E237:G237)</f>
        <v>0.0809666666666668</v>
      </c>
      <c r="J237" s="1" t="n">
        <f aca="false">D237-MAX(E237:G237)</f>
        <v>0.00430000000000008</v>
      </c>
      <c r="K237" s="0" t="n">
        <f aca="false">IF(OR(A237="Nai",B237="Nai",C237="Nai",A237="CMCTMg",B237="CMCTMg",C237="CMCTMg"),1,0)</f>
        <v>0</v>
      </c>
    </row>
    <row r="238" customFormat="false" ht="13.8" hidden="false" customHeight="false" outlineLevel="0" collapsed="false">
      <c r="A238" s="0" t="s">
        <v>13</v>
      </c>
      <c r="B238" s="0" t="s">
        <v>17</v>
      </c>
      <c r="C238" s="0" t="s">
        <v>25</v>
      </c>
      <c r="D238" s="0" t="n">
        <v>0.7343</v>
      </c>
      <c r="E238" s="0" t="n">
        <f aca="false">VLOOKUP(A238,Mono!$A$1:$B$16,2,0)</f>
        <v>0.63</v>
      </c>
      <c r="F238" s="0" t="n">
        <f aca="false">VLOOKUP(B238,Mono!$A$1:$B$16,2,0)</f>
        <v>0.73</v>
      </c>
      <c r="G238" s="0" t="n">
        <f aca="false">VLOOKUP(C238,Mono!$A$1:$B$16,2,0)</f>
        <v>0.6</v>
      </c>
      <c r="H238" s="1" t="n">
        <f aca="false">D238-MIN(E238:G238)</f>
        <v>0.1343</v>
      </c>
      <c r="I238" s="1" t="n">
        <f aca="false">D238-AVERAGE(E238:G238)</f>
        <v>0.0809666666666668</v>
      </c>
      <c r="J238" s="1" t="n">
        <f aca="false">D238-MAX(E238:G238)</f>
        <v>0.00430000000000008</v>
      </c>
      <c r="K238" s="0" t="n">
        <f aca="false">IF(OR(A238="Nai",B238="Nai",C238="Nai",A238="CMCTMg",B238="CMCTMg",C238="CMCTMg"),1,0)</f>
        <v>1</v>
      </c>
    </row>
    <row r="239" customFormat="false" ht="13.8" hidden="false" customHeight="false" outlineLevel="0" collapsed="false">
      <c r="A239" s="0" t="s">
        <v>13</v>
      </c>
      <c r="B239" s="0" t="s">
        <v>17</v>
      </c>
      <c r="C239" s="0" t="s">
        <v>26</v>
      </c>
      <c r="D239" s="0" t="n">
        <v>0.7343</v>
      </c>
      <c r="E239" s="0" t="n">
        <f aca="false">VLOOKUP(A239,Mono!$A$1:$B$16,2,0)</f>
        <v>0.63</v>
      </c>
      <c r="F239" s="0" t="n">
        <f aca="false">VLOOKUP(B239,Mono!$A$1:$B$16,2,0)</f>
        <v>0.73</v>
      </c>
      <c r="G239" s="0" t="n">
        <f aca="false">VLOOKUP(C239,Mono!$A$1:$B$16,2,0)</f>
        <v>0.61</v>
      </c>
      <c r="H239" s="1" t="n">
        <f aca="false">D239-MIN(E239:G239)</f>
        <v>0.1243</v>
      </c>
      <c r="I239" s="1" t="n">
        <f aca="false">D239-AVERAGE(E239:G239)</f>
        <v>0.0776333333333334</v>
      </c>
      <c r="J239" s="1" t="n">
        <f aca="false">D239-MAX(E239:G239)</f>
        <v>0.00430000000000008</v>
      </c>
      <c r="K239" s="0" t="n">
        <f aca="false">IF(OR(A239="Nai",B239="Nai",C239="Nai",A239="CMCTMg",B239="CMCTMg",C239="CMCTMg"),1,0)</f>
        <v>0</v>
      </c>
    </row>
    <row r="240" customFormat="false" ht="13.8" hidden="false" customHeight="false" outlineLevel="0" collapsed="false">
      <c r="A240" s="0" t="s">
        <v>13</v>
      </c>
      <c r="B240" s="0" t="s">
        <v>18</v>
      </c>
      <c r="C240" s="0" t="s">
        <v>19</v>
      </c>
      <c r="D240" s="0" t="n">
        <v>0.7039</v>
      </c>
      <c r="E240" s="0" t="n">
        <f aca="false">VLOOKUP(A240,Mono!$A$1:$B$16,2,0)</f>
        <v>0.63</v>
      </c>
      <c r="F240" s="0" t="n">
        <f aca="false">VLOOKUP(B240,Mono!$A$1:$B$16,2,0)</f>
        <v>0.73</v>
      </c>
      <c r="G240" s="0" t="n">
        <f aca="false">VLOOKUP(C240,Mono!$A$1:$B$16,2,0)</f>
        <v>0.7</v>
      </c>
      <c r="H240" s="1" t="n">
        <f aca="false">D240-MIN(E240:G240)</f>
        <v>0.0739000000000001</v>
      </c>
      <c r="I240" s="1" t="n">
        <f aca="false">D240-AVERAGE(E240:G240)</f>
        <v>0.0172333333333334</v>
      </c>
      <c r="J240" s="1" t="n">
        <f aca="false">D240-MAX(E240:G240)</f>
        <v>-0.0260999999999999</v>
      </c>
      <c r="K240" s="0" t="n">
        <f aca="false">IF(OR(A240="Nai",B240="Nai",C240="Nai",A240="CMCTMg",B240="CMCTMg",C240="CMCTMg"),1,0)</f>
        <v>0</v>
      </c>
    </row>
    <row r="241" customFormat="false" ht="13.8" hidden="false" customHeight="false" outlineLevel="0" collapsed="false">
      <c r="A241" s="0" t="s">
        <v>13</v>
      </c>
      <c r="B241" s="0" t="s">
        <v>18</v>
      </c>
      <c r="C241" s="0" t="s">
        <v>20</v>
      </c>
      <c r="D241" s="0" t="n">
        <v>0.7343</v>
      </c>
      <c r="E241" s="0" t="n">
        <f aca="false">VLOOKUP(A241,Mono!$A$1:$B$16,2,0)</f>
        <v>0.63</v>
      </c>
      <c r="F241" s="0" t="n">
        <f aca="false">VLOOKUP(B241,Mono!$A$1:$B$16,2,0)</f>
        <v>0.73</v>
      </c>
      <c r="G241" s="0" t="n">
        <f aca="false">VLOOKUP(C241,Mono!$A$1:$B$16,2,0)</f>
        <v>0.71</v>
      </c>
      <c r="H241" s="1" t="n">
        <f aca="false">D241-MIN(E241:G241)</f>
        <v>0.1043</v>
      </c>
      <c r="I241" s="1" t="n">
        <f aca="false">D241-AVERAGE(E241:G241)</f>
        <v>0.0443000000000001</v>
      </c>
      <c r="J241" s="1" t="n">
        <f aca="false">D241-MAX(E241:G241)</f>
        <v>0.00430000000000008</v>
      </c>
      <c r="K241" s="0" t="n">
        <f aca="false">IF(OR(A241="Nai",B241="Nai",C241="Nai",A241="CMCTMg",B241="CMCTMg",C241="CMCTMg"),1,0)</f>
        <v>0</v>
      </c>
    </row>
    <row r="242" customFormat="false" ht="13.8" hidden="false" customHeight="false" outlineLevel="0" collapsed="false">
      <c r="A242" s="0" t="s">
        <v>13</v>
      </c>
      <c r="B242" s="0" t="s">
        <v>18</v>
      </c>
      <c r="C242" s="0" t="s">
        <v>21</v>
      </c>
      <c r="D242" s="0" t="n">
        <v>0.6034</v>
      </c>
      <c r="E242" s="0" t="n">
        <f aca="false">VLOOKUP(A242,Mono!$A$1:$B$16,2,0)</f>
        <v>0.63</v>
      </c>
      <c r="F242" s="0" t="n">
        <f aca="false">VLOOKUP(B242,Mono!$A$1:$B$16,2,0)</f>
        <v>0.73</v>
      </c>
      <c r="G242" s="0" t="n">
        <f aca="false">VLOOKUP(C242,Mono!$A$1:$B$16,2,0)</f>
        <v>0.6</v>
      </c>
      <c r="H242" s="1" t="n">
        <f aca="false">D242-MIN(E242:G242)</f>
        <v>0.00339999999999996</v>
      </c>
      <c r="I242" s="1" t="n">
        <f aca="false">D242-AVERAGE(E242:G242)</f>
        <v>-0.0499333333333333</v>
      </c>
      <c r="J242" s="1" t="n">
        <f aca="false">D242-MAX(E242:G242)</f>
        <v>-0.1266</v>
      </c>
      <c r="K242" s="0" t="n">
        <f aca="false">IF(OR(A242="Nai",B242="Nai",C242="Nai",A242="CMCTMg",B242="CMCTMg",C242="CMCTMg"),1,0)</f>
        <v>0</v>
      </c>
    </row>
    <row r="243" customFormat="false" ht="13.8" hidden="false" customHeight="false" outlineLevel="0" collapsed="false">
      <c r="A243" s="0" t="s">
        <v>13</v>
      </c>
      <c r="B243" s="0" t="s">
        <v>18</v>
      </c>
      <c r="C243" s="0" t="s">
        <v>22</v>
      </c>
      <c r="D243" s="0" t="n">
        <v>0.6412</v>
      </c>
      <c r="E243" s="0" t="n">
        <f aca="false">VLOOKUP(A243,Mono!$A$1:$B$16,2,0)</f>
        <v>0.63</v>
      </c>
      <c r="F243" s="0" t="n">
        <f aca="false">VLOOKUP(B243,Mono!$A$1:$B$16,2,0)</f>
        <v>0.73</v>
      </c>
      <c r="G243" s="0" t="n">
        <f aca="false">VLOOKUP(C243,Mono!$A$1:$B$16,2,0)</f>
        <v>0.64</v>
      </c>
      <c r="H243" s="1" t="n">
        <f aca="false">D243-MIN(E243:G243)</f>
        <v>0.0112</v>
      </c>
      <c r="I243" s="1" t="n">
        <f aca="false">D243-AVERAGE(E243:G243)</f>
        <v>-0.0254666666666666</v>
      </c>
      <c r="J243" s="1" t="n">
        <f aca="false">D243-MAX(E243:G243)</f>
        <v>-0.0888</v>
      </c>
      <c r="K243" s="0" t="n">
        <f aca="false">IF(OR(A243="Nai",B243="Nai",C243="Nai",A243="CMCTMg",B243="CMCTMg",C243="CMCTMg"),1,0)</f>
        <v>0</v>
      </c>
    </row>
    <row r="244" customFormat="false" ht="13.8" hidden="false" customHeight="false" outlineLevel="0" collapsed="false">
      <c r="A244" s="0" t="s">
        <v>13</v>
      </c>
      <c r="B244" s="0" t="s">
        <v>18</v>
      </c>
      <c r="C244" s="0" t="s">
        <v>23</v>
      </c>
      <c r="D244" s="0" t="n">
        <v>0.7343</v>
      </c>
      <c r="E244" s="0" t="n">
        <f aca="false">VLOOKUP(A244,Mono!$A$1:$B$16,2,0)</f>
        <v>0.63</v>
      </c>
      <c r="F244" s="0" t="n">
        <f aca="false">VLOOKUP(B244,Mono!$A$1:$B$16,2,0)</f>
        <v>0.73</v>
      </c>
      <c r="G244" s="0" t="n">
        <f aca="false">VLOOKUP(C244,Mono!$A$1:$B$16,2,0)</f>
        <v>0.7</v>
      </c>
      <c r="H244" s="1" t="n">
        <f aca="false">D244-MIN(E244:G244)</f>
        <v>0.1043</v>
      </c>
      <c r="I244" s="1" t="n">
        <f aca="false">D244-AVERAGE(E244:G244)</f>
        <v>0.0476333333333334</v>
      </c>
      <c r="J244" s="1" t="n">
        <f aca="false">D244-MAX(E244:G244)</f>
        <v>0.00430000000000008</v>
      </c>
      <c r="K244" s="0" t="n">
        <f aca="false">IF(OR(A244="Nai",B244="Nai",C244="Nai",A244="CMCTMg",B244="CMCTMg",C244="CMCTMg"),1,0)</f>
        <v>1</v>
      </c>
    </row>
    <row r="245" customFormat="false" ht="13.8" hidden="false" customHeight="false" outlineLevel="0" collapsed="false">
      <c r="A245" s="0" t="s">
        <v>13</v>
      </c>
      <c r="B245" s="0" t="s">
        <v>18</v>
      </c>
      <c r="C245" s="0" t="s">
        <v>24</v>
      </c>
      <c r="D245" s="0" t="n">
        <v>0.7343</v>
      </c>
      <c r="E245" s="0" t="n">
        <f aca="false">VLOOKUP(A245,Mono!$A$1:$B$16,2,0)</f>
        <v>0.63</v>
      </c>
      <c r="F245" s="0" t="n">
        <f aca="false">VLOOKUP(B245,Mono!$A$1:$B$16,2,0)</f>
        <v>0.73</v>
      </c>
      <c r="G245" s="0" t="n">
        <f aca="false">VLOOKUP(C245,Mono!$A$1:$B$16,2,0)</f>
        <v>0.6</v>
      </c>
      <c r="H245" s="1" t="n">
        <f aca="false">D245-MIN(E245:G245)</f>
        <v>0.1343</v>
      </c>
      <c r="I245" s="1" t="n">
        <f aca="false">D245-AVERAGE(E245:G245)</f>
        <v>0.0809666666666668</v>
      </c>
      <c r="J245" s="1" t="n">
        <f aca="false">D245-MAX(E245:G245)</f>
        <v>0.00430000000000008</v>
      </c>
      <c r="K245" s="0" t="n">
        <f aca="false">IF(OR(A245="Nai",B245="Nai",C245="Nai",A245="CMCTMg",B245="CMCTMg",C245="CMCTMg"),1,0)</f>
        <v>0</v>
      </c>
    </row>
    <row r="246" customFormat="false" ht="13.8" hidden="false" customHeight="false" outlineLevel="0" collapsed="false">
      <c r="A246" s="0" t="s">
        <v>13</v>
      </c>
      <c r="B246" s="0" t="s">
        <v>18</v>
      </c>
      <c r="C246" s="0" t="s">
        <v>25</v>
      </c>
      <c r="D246" s="0" t="n">
        <v>0.6134</v>
      </c>
      <c r="E246" s="0" t="n">
        <f aca="false">VLOOKUP(A246,Mono!$A$1:$B$16,2,0)</f>
        <v>0.63</v>
      </c>
      <c r="F246" s="0" t="n">
        <f aca="false">VLOOKUP(B246,Mono!$A$1:$B$16,2,0)</f>
        <v>0.73</v>
      </c>
      <c r="G246" s="0" t="n">
        <f aca="false">VLOOKUP(C246,Mono!$A$1:$B$16,2,0)</f>
        <v>0.6</v>
      </c>
      <c r="H246" s="1" t="n">
        <f aca="false">D246-MIN(E246:G246)</f>
        <v>0.0134</v>
      </c>
      <c r="I246" s="1" t="n">
        <f aca="false">D246-AVERAGE(E246:G246)</f>
        <v>-0.0399333333333333</v>
      </c>
      <c r="J246" s="1" t="n">
        <f aca="false">D246-MAX(E246:G246)</f>
        <v>-0.1166</v>
      </c>
      <c r="K246" s="0" t="n">
        <f aca="false">IF(OR(A246="Nai",B246="Nai",C246="Nai",A246="CMCTMg",B246="CMCTMg",C246="CMCTMg"),1,0)</f>
        <v>1</v>
      </c>
    </row>
    <row r="247" customFormat="false" ht="13.8" hidden="false" customHeight="false" outlineLevel="0" collapsed="false">
      <c r="A247" s="0" t="s">
        <v>13</v>
      </c>
      <c r="B247" s="0" t="s">
        <v>18</v>
      </c>
      <c r="C247" s="0" t="s">
        <v>26</v>
      </c>
      <c r="D247" s="0" t="n">
        <v>0.7343</v>
      </c>
      <c r="E247" s="0" t="n">
        <f aca="false">VLOOKUP(A247,Mono!$A$1:$B$16,2,0)</f>
        <v>0.63</v>
      </c>
      <c r="F247" s="0" t="n">
        <f aca="false">VLOOKUP(B247,Mono!$A$1:$B$16,2,0)</f>
        <v>0.73</v>
      </c>
      <c r="G247" s="0" t="n">
        <f aca="false">VLOOKUP(C247,Mono!$A$1:$B$16,2,0)</f>
        <v>0.61</v>
      </c>
      <c r="H247" s="1" t="n">
        <f aca="false">D247-MIN(E247:G247)</f>
        <v>0.1243</v>
      </c>
      <c r="I247" s="1" t="n">
        <f aca="false">D247-AVERAGE(E247:G247)</f>
        <v>0.0776333333333334</v>
      </c>
      <c r="J247" s="1" t="n">
        <f aca="false">D247-MAX(E247:G247)</f>
        <v>0.00430000000000008</v>
      </c>
      <c r="K247" s="0" t="n">
        <f aca="false">IF(OR(A247="Nai",B247="Nai",C247="Nai",A247="CMCTMg",B247="CMCTMg",C247="CMCTMg"),1,0)</f>
        <v>0</v>
      </c>
    </row>
    <row r="248" customFormat="false" ht="13.8" hidden="false" customHeight="false" outlineLevel="0" collapsed="false">
      <c r="A248" s="0" t="s">
        <v>13</v>
      </c>
      <c r="B248" s="0" t="s">
        <v>19</v>
      </c>
      <c r="C248" s="0" t="s">
        <v>20</v>
      </c>
      <c r="D248" s="0" t="n">
        <v>0.7101</v>
      </c>
      <c r="E248" s="0" t="n">
        <f aca="false">VLOOKUP(A248,Mono!$A$1:$B$16,2,0)</f>
        <v>0.63</v>
      </c>
      <c r="F248" s="0" t="n">
        <f aca="false">VLOOKUP(B248,Mono!$A$1:$B$16,2,0)</f>
        <v>0.7</v>
      </c>
      <c r="G248" s="0" t="n">
        <f aca="false">VLOOKUP(C248,Mono!$A$1:$B$16,2,0)</f>
        <v>0.71</v>
      </c>
      <c r="H248" s="1" t="n">
        <f aca="false">D248-MIN(E248:G248)</f>
        <v>0.0801000000000001</v>
      </c>
      <c r="I248" s="1" t="n">
        <f aca="false">D248-AVERAGE(E248:G248)</f>
        <v>0.0301</v>
      </c>
      <c r="J248" s="1" t="n">
        <f aca="false">D248-MAX(E248:G248)</f>
        <v>0.0001000000000001</v>
      </c>
      <c r="K248" s="0" t="n">
        <f aca="false">IF(OR(A248="Nai",B248="Nai",C248="Nai",A248="CMCTMg",B248="CMCTMg",C248="CMCTMg"),1,0)</f>
        <v>0</v>
      </c>
    </row>
    <row r="249" customFormat="false" ht="13.8" hidden="false" customHeight="false" outlineLevel="0" collapsed="false">
      <c r="A249" s="0" t="s">
        <v>13</v>
      </c>
      <c r="B249" s="0" t="s">
        <v>19</v>
      </c>
      <c r="C249" s="0" t="s">
        <v>21</v>
      </c>
      <c r="D249" s="0" t="n">
        <v>0.686</v>
      </c>
      <c r="E249" s="0" t="n">
        <f aca="false">VLOOKUP(A249,Mono!$A$1:$B$16,2,0)</f>
        <v>0.63</v>
      </c>
      <c r="F249" s="0" t="n">
        <f aca="false">VLOOKUP(B249,Mono!$A$1:$B$16,2,0)</f>
        <v>0.7</v>
      </c>
      <c r="G249" s="0" t="n">
        <f aca="false">VLOOKUP(C249,Mono!$A$1:$B$16,2,0)</f>
        <v>0.6</v>
      </c>
      <c r="H249" s="1" t="n">
        <f aca="false">D249-MIN(E249:G249)</f>
        <v>0.086</v>
      </c>
      <c r="I249" s="1" t="n">
        <f aca="false">D249-AVERAGE(E249:G249)</f>
        <v>0.0426666666666666</v>
      </c>
      <c r="J249" s="1" t="n">
        <f aca="false">D249-MAX(E249:G249)</f>
        <v>-0.014</v>
      </c>
      <c r="K249" s="0" t="n">
        <f aca="false">IF(OR(A249="Nai",B249="Nai",C249="Nai",A249="CMCTMg",B249="CMCTMg",C249="CMCTMg"),1,0)</f>
        <v>0</v>
      </c>
    </row>
    <row r="250" customFormat="false" ht="13.8" hidden="false" customHeight="false" outlineLevel="0" collapsed="false">
      <c r="A250" s="0" t="s">
        <v>13</v>
      </c>
      <c r="B250" s="0" t="s">
        <v>19</v>
      </c>
      <c r="C250" s="0" t="s">
        <v>22</v>
      </c>
      <c r="D250" s="0" t="n">
        <v>0.6748</v>
      </c>
      <c r="E250" s="0" t="n">
        <f aca="false">VLOOKUP(A250,Mono!$A$1:$B$16,2,0)</f>
        <v>0.63</v>
      </c>
      <c r="F250" s="0" t="n">
        <f aca="false">VLOOKUP(B250,Mono!$A$1:$B$16,2,0)</f>
        <v>0.7</v>
      </c>
      <c r="G250" s="0" t="n">
        <f aca="false">VLOOKUP(C250,Mono!$A$1:$B$16,2,0)</f>
        <v>0.64</v>
      </c>
      <c r="H250" s="1" t="n">
        <f aca="false">D250-MIN(E250:G250)</f>
        <v>0.0448000000000001</v>
      </c>
      <c r="I250" s="1" t="n">
        <f aca="false">D250-AVERAGE(E250:G250)</f>
        <v>0.0181333333333333</v>
      </c>
      <c r="J250" s="1" t="n">
        <f aca="false">D250-MAX(E250:G250)</f>
        <v>-0.0252</v>
      </c>
      <c r="K250" s="0" t="n">
        <f aca="false">IF(OR(A250="Nai",B250="Nai",C250="Nai",A250="CMCTMg",B250="CMCTMg",C250="CMCTMg"),1,0)</f>
        <v>0</v>
      </c>
    </row>
    <row r="251" customFormat="false" ht="13.8" hidden="false" customHeight="false" outlineLevel="0" collapsed="false">
      <c r="A251" s="0" t="s">
        <v>13</v>
      </c>
      <c r="B251" s="0" t="s">
        <v>19</v>
      </c>
      <c r="C251" s="0" t="s">
        <v>23</v>
      </c>
      <c r="D251" s="0" t="n">
        <v>0.6748</v>
      </c>
      <c r="E251" s="0" t="n">
        <f aca="false">VLOOKUP(A251,Mono!$A$1:$B$16,2,0)</f>
        <v>0.63</v>
      </c>
      <c r="F251" s="0" t="n">
        <f aca="false">VLOOKUP(B251,Mono!$A$1:$B$16,2,0)</f>
        <v>0.7</v>
      </c>
      <c r="G251" s="0" t="n">
        <f aca="false">VLOOKUP(C251,Mono!$A$1:$B$16,2,0)</f>
        <v>0.7</v>
      </c>
      <c r="H251" s="1" t="n">
        <f aca="false">D251-MIN(E251:G251)</f>
        <v>0.0448000000000001</v>
      </c>
      <c r="I251" s="1" t="n">
        <f aca="false">D251-AVERAGE(E251:G251)</f>
        <v>-0.00186666666666668</v>
      </c>
      <c r="J251" s="1" t="n">
        <f aca="false">D251-MAX(E251:G251)</f>
        <v>-0.0252</v>
      </c>
      <c r="K251" s="0" t="n">
        <f aca="false">IF(OR(A251="Nai",B251="Nai",C251="Nai",A251="CMCTMg",B251="CMCTMg",C251="CMCTMg"),1,0)</f>
        <v>1</v>
      </c>
    </row>
    <row r="252" customFormat="false" ht="13.8" hidden="false" customHeight="false" outlineLevel="0" collapsed="false">
      <c r="A252" s="0" t="s">
        <v>13</v>
      </c>
      <c r="B252" s="0" t="s">
        <v>19</v>
      </c>
      <c r="C252" s="0" t="s">
        <v>24</v>
      </c>
      <c r="D252" s="0" t="n">
        <v>0.5986</v>
      </c>
      <c r="E252" s="0" t="n">
        <f aca="false">VLOOKUP(A252,Mono!$A$1:$B$16,2,0)</f>
        <v>0.63</v>
      </c>
      <c r="F252" s="0" t="n">
        <f aca="false">VLOOKUP(B252,Mono!$A$1:$B$16,2,0)</f>
        <v>0.7</v>
      </c>
      <c r="G252" s="0" t="n">
        <f aca="false">VLOOKUP(C252,Mono!$A$1:$B$16,2,0)</f>
        <v>0.6</v>
      </c>
      <c r="H252" s="1" t="n">
        <f aca="false">D252-MIN(E252:G252)</f>
        <v>-0.00140000000000007</v>
      </c>
      <c r="I252" s="1" t="n">
        <f aca="false">D252-AVERAGE(E252:G252)</f>
        <v>-0.0447333333333334</v>
      </c>
      <c r="J252" s="1" t="n">
        <f aca="false">D252-MAX(E252:G252)</f>
        <v>-0.1014</v>
      </c>
      <c r="K252" s="0" t="n">
        <f aca="false">IF(OR(A252="Nai",B252="Nai",C252="Nai",A252="CMCTMg",B252="CMCTMg",C252="CMCTMg"),1,0)</f>
        <v>0</v>
      </c>
    </row>
    <row r="253" customFormat="false" ht="13.8" hidden="false" customHeight="false" outlineLevel="0" collapsed="false">
      <c r="A253" s="0" t="s">
        <v>13</v>
      </c>
      <c r="B253" s="0" t="s">
        <v>19</v>
      </c>
      <c r="C253" s="0" t="s">
        <v>25</v>
      </c>
      <c r="D253" s="0" t="n">
        <v>0.686</v>
      </c>
      <c r="E253" s="0" t="n">
        <f aca="false">VLOOKUP(A253,Mono!$A$1:$B$16,2,0)</f>
        <v>0.63</v>
      </c>
      <c r="F253" s="0" t="n">
        <f aca="false">VLOOKUP(B253,Mono!$A$1:$B$16,2,0)</f>
        <v>0.7</v>
      </c>
      <c r="G253" s="0" t="n">
        <f aca="false">VLOOKUP(C253,Mono!$A$1:$B$16,2,0)</f>
        <v>0.6</v>
      </c>
      <c r="H253" s="1" t="n">
        <f aca="false">D253-MIN(E253:G253)</f>
        <v>0.086</v>
      </c>
      <c r="I253" s="1" t="n">
        <f aca="false">D253-AVERAGE(E253:G253)</f>
        <v>0.0426666666666666</v>
      </c>
      <c r="J253" s="1" t="n">
        <f aca="false">D253-MAX(E253:G253)</f>
        <v>-0.014</v>
      </c>
      <c r="K253" s="0" t="n">
        <f aca="false">IF(OR(A253="Nai",B253="Nai",C253="Nai",A253="CMCTMg",B253="CMCTMg",C253="CMCTMg"),1,0)</f>
        <v>1</v>
      </c>
    </row>
    <row r="254" customFormat="false" ht="13.8" hidden="false" customHeight="false" outlineLevel="0" collapsed="false">
      <c r="A254" s="0" t="s">
        <v>13</v>
      </c>
      <c r="B254" s="0" t="s">
        <v>19</v>
      </c>
      <c r="C254" s="0" t="s">
        <v>26</v>
      </c>
      <c r="D254" s="0" t="n">
        <v>0.6978</v>
      </c>
      <c r="E254" s="0" t="n">
        <f aca="false">VLOOKUP(A254,Mono!$A$1:$B$16,2,0)</f>
        <v>0.63</v>
      </c>
      <c r="F254" s="0" t="n">
        <f aca="false">VLOOKUP(B254,Mono!$A$1:$B$16,2,0)</f>
        <v>0.7</v>
      </c>
      <c r="G254" s="0" t="n">
        <f aca="false">VLOOKUP(C254,Mono!$A$1:$B$16,2,0)</f>
        <v>0.61</v>
      </c>
      <c r="H254" s="1" t="n">
        <f aca="false">D254-MIN(E254:G254)</f>
        <v>0.0878000000000001</v>
      </c>
      <c r="I254" s="1" t="n">
        <f aca="false">D254-AVERAGE(E254:G254)</f>
        <v>0.0511333333333335</v>
      </c>
      <c r="J254" s="1" t="n">
        <f aca="false">D254-MAX(E254:G254)</f>
        <v>-0.00219999999999998</v>
      </c>
      <c r="K254" s="0" t="n">
        <f aca="false">IF(OR(A254="Nai",B254="Nai",C254="Nai",A254="CMCTMg",B254="CMCTMg",C254="CMCTMg"),1,0)</f>
        <v>0</v>
      </c>
    </row>
    <row r="255" customFormat="false" ht="13.8" hidden="false" customHeight="false" outlineLevel="0" collapsed="false">
      <c r="A255" s="0" t="s">
        <v>13</v>
      </c>
      <c r="B255" s="0" t="s">
        <v>20</v>
      </c>
      <c r="C255" s="0" t="s">
        <v>21</v>
      </c>
      <c r="D255" s="0" t="n">
        <v>0.7283</v>
      </c>
      <c r="E255" s="0" t="n">
        <f aca="false">VLOOKUP(A255,Mono!$A$1:$B$16,2,0)</f>
        <v>0.63</v>
      </c>
      <c r="F255" s="0" t="n">
        <f aca="false">VLOOKUP(B255,Mono!$A$1:$B$16,2,0)</f>
        <v>0.71</v>
      </c>
      <c r="G255" s="0" t="n">
        <f aca="false">VLOOKUP(C255,Mono!$A$1:$B$16,2,0)</f>
        <v>0.6</v>
      </c>
      <c r="H255" s="1" t="n">
        <f aca="false">D255-MIN(E255:G255)</f>
        <v>0.1283</v>
      </c>
      <c r="I255" s="1" t="n">
        <f aca="false">D255-AVERAGE(E255:G255)</f>
        <v>0.0816333333333334</v>
      </c>
      <c r="J255" s="1" t="n">
        <f aca="false">D255-MAX(E255:G255)</f>
        <v>0.0183000000000001</v>
      </c>
      <c r="K255" s="0" t="n">
        <f aca="false">IF(OR(A255="Nai",B255="Nai",C255="Nai",A255="CMCTMg",B255="CMCTMg",C255="CMCTMg"),1,0)</f>
        <v>0</v>
      </c>
    </row>
    <row r="256" customFormat="false" ht="13.8" hidden="false" customHeight="false" outlineLevel="0" collapsed="false">
      <c r="A256" s="0" t="s">
        <v>13</v>
      </c>
      <c r="B256" s="0" t="s">
        <v>20</v>
      </c>
      <c r="C256" s="0" t="s">
        <v>22</v>
      </c>
      <c r="D256" s="0" t="n">
        <v>0.7597</v>
      </c>
      <c r="E256" s="0" t="n">
        <f aca="false">VLOOKUP(A256,Mono!$A$1:$B$16,2,0)</f>
        <v>0.63</v>
      </c>
      <c r="F256" s="0" t="n">
        <f aca="false">VLOOKUP(B256,Mono!$A$1:$B$16,2,0)</f>
        <v>0.71</v>
      </c>
      <c r="G256" s="0" t="n">
        <f aca="false">VLOOKUP(C256,Mono!$A$1:$B$16,2,0)</f>
        <v>0.64</v>
      </c>
      <c r="H256" s="1" t="n">
        <f aca="false">D256-MIN(E256:G256)</f>
        <v>0.1297</v>
      </c>
      <c r="I256" s="1" t="n">
        <f aca="false">D256-AVERAGE(E256:G256)</f>
        <v>0.0997</v>
      </c>
      <c r="J256" s="1" t="n">
        <f aca="false">D256-MAX(E256:G256)</f>
        <v>0.0497000000000001</v>
      </c>
      <c r="K256" s="0" t="n">
        <f aca="false">IF(OR(A256="Nai",B256="Nai",C256="Nai",A256="CMCTMg",B256="CMCTMg",C256="CMCTMg"),1,0)</f>
        <v>0</v>
      </c>
    </row>
    <row r="257" customFormat="false" ht="13.8" hidden="false" customHeight="false" outlineLevel="0" collapsed="false">
      <c r="A257" s="0" t="s">
        <v>13</v>
      </c>
      <c r="B257" s="0" t="s">
        <v>20</v>
      </c>
      <c r="C257" s="0" t="s">
        <v>23</v>
      </c>
      <c r="D257" s="0" t="n">
        <v>0.7224</v>
      </c>
      <c r="E257" s="0" t="n">
        <f aca="false">VLOOKUP(A257,Mono!$A$1:$B$16,2,0)</f>
        <v>0.63</v>
      </c>
      <c r="F257" s="0" t="n">
        <f aca="false">VLOOKUP(B257,Mono!$A$1:$B$16,2,0)</f>
        <v>0.71</v>
      </c>
      <c r="G257" s="0" t="n">
        <f aca="false">VLOOKUP(C257,Mono!$A$1:$B$16,2,0)</f>
        <v>0.7</v>
      </c>
      <c r="H257" s="1" t="n">
        <f aca="false">D257-MIN(E257:G257)</f>
        <v>0.0924</v>
      </c>
      <c r="I257" s="1" t="n">
        <f aca="false">D257-AVERAGE(E257:G257)</f>
        <v>0.0424</v>
      </c>
      <c r="J257" s="1" t="n">
        <f aca="false">D257-MAX(E257:G257)</f>
        <v>0.0124000000000001</v>
      </c>
      <c r="K257" s="0" t="n">
        <f aca="false">IF(OR(A257="Nai",B257="Nai",C257="Nai",A257="CMCTMg",B257="CMCTMg",C257="CMCTMg"),1,0)</f>
        <v>1</v>
      </c>
    </row>
    <row r="258" customFormat="false" ht="13.8" hidden="false" customHeight="false" outlineLevel="0" collapsed="false">
      <c r="A258" s="0" t="s">
        <v>13</v>
      </c>
      <c r="B258" s="0" t="s">
        <v>20</v>
      </c>
      <c r="C258" s="0" t="s">
        <v>24</v>
      </c>
      <c r="D258" s="0" t="n">
        <v>0.7283</v>
      </c>
      <c r="E258" s="0" t="n">
        <f aca="false">VLOOKUP(A258,Mono!$A$1:$B$16,2,0)</f>
        <v>0.63</v>
      </c>
      <c r="F258" s="0" t="n">
        <f aca="false">VLOOKUP(B258,Mono!$A$1:$B$16,2,0)</f>
        <v>0.71</v>
      </c>
      <c r="G258" s="0" t="n">
        <f aca="false">VLOOKUP(C258,Mono!$A$1:$B$16,2,0)</f>
        <v>0.6</v>
      </c>
      <c r="H258" s="1" t="n">
        <f aca="false">D258-MIN(E258:G258)</f>
        <v>0.1283</v>
      </c>
      <c r="I258" s="1" t="n">
        <f aca="false">D258-AVERAGE(E258:G258)</f>
        <v>0.0816333333333334</v>
      </c>
      <c r="J258" s="1" t="n">
        <f aca="false">D258-MAX(E258:G258)</f>
        <v>0.0183000000000001</v>
      </c>
      <c r="K258" s="0" t="n">
        <f aca="false">IF(OR(A258="Nai",B258="Nai",C258="Nai",A258="CMCTMg",B258="CMCTMg",C258="CMCTMg"),1,0)</f>
        <v>0</v>
      </c>
    </row>
    <row r="259" customFormat="false" ht="13.8" hidden="false" customHeight="false" outlineLevel="0" collapsed="false">
      <c r="A259" s="0" t="s">
        <v>13</v>
      </c>
      <c r="B259" s="0" t="s">
        <v>20</v>
      </c>
      <c r="C259" s="0" t="s">
        <v>25</v>
      </c>
      <c r="D259" s="0" t="n">
        <v>0.6748</v>
      </c>
      <c r="E259" s="0" t="n">
        <f aca="false">VLOOKUP(A259,Mono!$A$1:$B$16,2,0)</f>
        <v>0.63</v>
      </c>
      <c r="F259" s="0" t="n">
        <f aca="false">VLOOKUP(B259,Mono!$A$1:$B$16,2,0)</f>
        <v>0.71</v>
      </c>
      <c r="G259" s="0" t="n">
        <f aca="false">VLOOKUP(C259,Mono!$A$1:$B$16,2,0)</f>
        <v>0.6</v>
      </c>
      <c r="H259" s="1" t="n">
        <f aca="false">D259-MIN(E259:G259)</f>
        <v>0.0748</v>
      </c>
      <c r="I259" s="1" t="n">
        <f aca="false">D259-AVERAGE(E259:G259)</f>
        <v>0.0281333333333335</v>
      </c>
      <c r="J259" s="1" t="n">
        <f aca="false">D259-MAX(E259:G259)</f>
        <v>-0.0351999999999999</v>
      </c>
      <c r="K259" s="0" t="n">
        <f aca="false">IF(OR(A259="Nai",B259="Nai",C259="Nai",A259="CMCTMg",B259="CMCTMg",C259="CMCTMg"),1,0)</f>
        <v>1</v>
      </c>
    </row>
    <row r="260" customFormat="false" ht="13.8" hidden="false" customHeight="false" outlineLevel="0" collapsed="false">
      <c r="A260" s="0" t="s">
        <v>13</v>
      </c>
      <c r="B260" s="0" t="s">
        <v>20</v>
      </c>
      <c r="C260" s="0" t="s">
        <v>26</v>
      </c>
      <c r="D260" s="0" t="n">
        <v>0.7531</v>
      </c>
      <c r="E260" s="0" t="n">
        <f aca="false">VLOOKUP(A260,Mono!$A$1:$B$16,2,0)</f>
        <v>0.63</v>
      </c>
      <c r="F260" s="0" t="n">
        <f aca="false">VLOOKUP(B260,Mono!$A$1:$B$16,2,0)</f>
        <v>0.71</v>
      </c>
      <c r="G260" s="0" t="n">
        <f aca="false">VLOOKUP(C260,Mono!$A$1:$B$16,2,0)</f>
        <v>0.61</v>
      </c>
      <c r="H260" s="1" t="n">
        <f aca="false">D260-MIN(E260:G260)</f>
        <v>0.1431</v>
      </c>
      <c r="I260" s="1" t="n">
        <f aca="false">D260-AVERAGE(E260:G260)</f>
        <v>0.1031</v>
      </c>
      <c r="J260" s="1" t="n">
        <f aca="false">D260-MAX(E260:G260)</f>
        <v>0.0431</v>
      </c>
      <c r="K260" s="0" t="n">
        <f aca="false">IF(OR(A260="Nai",B260="Nai",C260="Nai",A260="CMCTMg",B260="CMCTMg",C260="CMCTMg"),1,0)</f>
        <v>0</v>
      </c>
    </row>
    <row r="261" customFormat="false" ht="13.8" hidden="false" customHeight="false" outlineLevel="0" collapsed="false">
      <c r="A261" s="0" t="s">
        <v>13</v>
      </c>
      <c r="B261" s="0" t="s">
        <v>21</v>
      </c>
      <c r="C261" s="0" t="s">
        <v>22</v>
      </c>
      <c r="D261" s="0" t="n">
        <v>0.6494</v>
      </c>
      <c r="E261" s="0" t="n">
        <f aca="false">VLOOKUP(A261,Mono!$A$1:$B$16,2,0)</f>
        <v>0.63</v>
      </c>
      <c r="F261" s="0" t="n">
        <f aca="false">VLOOKUP(B261,Mono!$A$1:$B$16,2,0)</f>
        <v>0.6</v>
      </c>
      <c r="G261" s="0" t="n">
        <f aca="false">VLOOKUP(C261,Mono!$A$1:$B$16,2,0)</f>
        <v>0.64</v>
      </c>
      <c r="H261" s="1" t="n">
        <f aca="false">D261-MIN(E261:G261)</f>
        <v>0.0493999999999999</v>
      </c>
      <c r="I261" s="1" t="n">
        <f aca="false">D261-AVERAGE(E261:G261)</f>
        <v>0.0260666666666666</v>
      </c>
      <c r="J261" s="1" t="n">
        <f aca="false">D261-MAX(E261:G261)</f>
        <v>0.00939999999999996</v>
      </c>
      <c r="K261" s="0" t="n">
        <f aca="false">IF(OR(A261="Nai",B261="Nai",C261="Nai",A261="CMCTMg",B261="CMCTMg",C261="CMCTMg"),1,0)</f>
        <v>0</v>
      </c>
    </row>
    <row r="262" customFormat="false" ht="13.8" hidden="false" customHeight="false" outlineLevel="0" collapsed="false">
      <c r="A262" s="0" t="s">
        <v>13</v>
      </c>
      <c r="B262" s="0" t="s">
        <v>21</v>
      </c>
      <c r="C262" s="0" t="s">
        <v>23</v>
      </c>
      <c r="D262" s="0" t="n">
        <v>0.6034</v>
      </c>
      <c r="E262" s="0" t="n">
        <f aca="false">VLOOKUP(A262,Mono!$A$1:$B$16,2,0)</f>
        <v>0.63</v>
      </c>
      <c r="F262" s="0" t="n">
        <f aca="false">VLOOKUP(B262,Mono!$A$1:$B$16,2,0)</f>
        <v>0.6</v>
      </c>
      <c r="G262" s="0" t="n">
        <f aca="false">VLOOKUP(C262,Mono!$A$1:$B$16,2,0)</f>
        <v>0.7</v>
      </c>
      <c r="H262" s="1" t="n">
        <f aca="false">D262-MIN(E262:G262)</f>
        <v>0.00339999999999996</v>
      </c>
      <c r="I262" s="1" t="n">
        <f aca="false">D262-AVERAGE(E262:G262)</f>
        <v>-0.0399333333333334</v>
      </c>
      <c r="J262" s="1" t="n">
        <f aca="false">D262-MAX(E262:G262)</f>
        <v>-0.0966</v>
      </c>
      <c r="K262" s="0" t="n">
        <f aca="false">IF(OR(A262="Nai",B262="Nai",C262="Nai",A262="CMCTMg",B262="CMCTMg",C262="CMCTMg"),1,0)</f>
        <v>1</v>
      </c>
    </row>
    <row r="263" customFormat="false" ht="13.8" hidden="false" customHeight="false" outlineLevel="0" collapsed="false">
      <c r="A263" s="0" t="s">
        <v>13</v>
      </c>
      <c r="B263" s="0" t="s">
        <v>21</v>
      </c>
      <c r="C263" s="0" t="s">
        <v>24</v>
      </c>
      <c r="D263" s="0" t="n">
        <v>0.8341</v>
      </c>
      <c r="E263" s="0" t="n">
        <f aca="false">VLOOKUP(A263,Mono!$A$1:$B$16,2,0)</f>
        <v>0.63</v>
      </c>
      <c r="F263" s="0" t="n">
        <f aca="false">VLOOKUP(B263,Mono!$A$1:$B$16,2,0)</f>
        <v>0.6</v>
      </c>
      <c r="G263" s="0" t="n">
        <f aca="false">VLOOKUP(C263,Mono!$A$1:$B$16,2,0)</f>
        <v>0.6</v>
      </c>
      <c r="H263" s="1" t="n">
        <f aca="false">D263-MIN(E263:G263)</f>
        <v>0.2341</v>
      </c>
      <c r="I263" s="1" t="n">
        <f aca="false">D263-AVERAGE(E263:G263)</f>
        <v>0.2241</v>
      </c>
      <c r="J263" s="1" t="n">
        <f aca="false">D263-MAX(E263:G263)</f>
        <v>0.2041</v>
      </c>
      <c r="K263" s="0" t="n">
        <f aca="false">IF(OR(A263="Nai",B263="Nai",C263="Nai",A263="CMCTMg",B263="CMCTMg",C263="CMCTMg"),1,0)</f>
        <v>0</v>
      </c>
    </row>
    <row r="264" customFormat="false" ht="13.8" hidden="false" customHeight="false" outlineLevel="0" collapsed="false">
      <c r="A264" s="0" t="s">
        <v>13</v>
      </c>
      <c r="B264" s="0" t="s">
        <v>21</v>
      </c>
      <c r="C264" s="0" t="s">
        <v>25</v>
      </c>
      <c r="D264" s="0" t="n">
        <v>0.5938</v>
      </c>
      <c r="E264" s="0" t="n">
        <f aca="false">VLOOKUP(A264,Mono!$A$1:$B$16,2,0)</f>
        <v>0.63</v>
      </c>
      <c r="F264" s="0" t="n">
        <f aca="false">VLOOKUP(B264,Mono!$A$1:$B$16,2,0)</f>
        <v>0.6</v>
      </c>
      <c r="G264" s="0" t="n">
        <f aca="false">VLOOKUP(C264,Mono!$A$1:$B$16,2,0)</f>
        <v>0.6</v>
      </c>
      <c r="H264" s="1" t="n">
        <f aca="false">D264-MIN(E264:G264)</f>
        <v>-0.00620000000000009</v>
      </c>
      <c r="I264" s="1" t="n">
        <f aca="false">D264-AVERAGE(E264:G264)</f>
        <v>-0.0162</v>
      </c>
      <c r="J264" s="1" t="n">
        <f aca="false">D264-MAX(E264:G264)</f>
        <v>-0.0362</v>
      </c>
      <c r="K264" s="0" t="n">
        <f aca="false">IF(OR(A264="Nai",B264="Nai",C264="Nai",A264="CMCTMg",B264="CMCTMg",C264="CMCTMg"),1,0)</f>
        <v>1</v>
      </c>
    </row>
    <row r="265" customFormat="false" ht="13.8" hidden="false" customHeight="false" outlineLevel="0" collapsed="false">
      <c r="A265" s="0" t="s">
        <v>13</v>
      </c>
      <c r="B265" s="0" t="s">
        <v>21</v>
      </c>
      <c r="C265" s="0" t="s">
        <v>26</v>
      </c>
      <c r="D265" s="0" t="n">
        <v>0.6134</v>
      </c>
      <c r="E265" s="0" t="n">
        <f aca="false">VLOOKUP(A265,Mono!$A$1:$B$16,2,0)</f>
        <v>0.63</v>
      </c>
      <c r="F265" s="0" t="n">
        <f aca="false">VLOOKUP(B265,Mono!$A$1:$B$16,2,0)</f>
        <v>0.6</v>
      </c>
      <c r="G265" s="0" t="n">
        <f aca="false">VLOOKUP(C265,Mono!$A$1:$B$16,2,0)</f>
        <v>0.61</v>
      </c>
      <c r="H265" s="1" t="n">
        <f aca="false">D265-MIN(E265:G265)</f>
        <v>0.0134</v>
      </c>
      <c r="I265" s="1" t="n">
        <f aca="false">D265-AVERAGE(E265:G265)</f>
        <v>6.66666666667703E-005</v>
      </c>
      <c r="J265" s="1" t="n">
        <f aca="false">D265-MAX(E265:G265)</f>
        <v>-0.0165999999999999</v>
      </c>
      <c r="K265" s="0" t="n">
        <f aca="false">IF(OR(A265="Nai",B265="Nai",C265="Nai",A265="CMCTMg",B265="CMCTMg",C265="CMCTMg"),1,0)</f>
        <v>0</v>
      </c>
    </row>
    <row r="266" customFormat="false" ht="13.8" hidden="false" customHeight="false" outlineLevel="0" collapsed="false">
      <c r="A266" s="0" t="s">
        <v>13</v>
      </c>
      <c r="B266" s="0" t="s">
        <v>22</v>
      </c>
      <c r="C266" s="0" t="s">
        <v>23</v>
      </c>
      <c r="D266" s="0" t="n">
        <v>0.7343</v>
      </c>
      <c r="E266" s="0" t="n">
        <f aca="false">VLOOKUP(A266,Mono!$A$1:$B$16,2,0)</f>
        <v>0.63</v>
      </c>
      <c r="F266" s="0" t="n">
        <f aca="false">VLOOKUP(B266,Mono!$A$1:$B$16,2,0)</f>
        <v>0.64</v>
      </c>
      <c r="G266" s="0" t="n">
        <f aca="false">VLOOKUP(C266,Mono!$A$1:$B$16,2,0)</f>
        <v>0.7</v>
      </c>
      <c r="H266" s="1" t="n">
        <f aca="false">D266-MIN(E266:G266)</f>
        <v>0.1043</v>
      </c>
      <c r="I266" s="1" t="n">
        <f aca="false">D266-AVERAGE(E266:G266)</f>
        <v>0.0776333333333333</v>
      </c>
      <c r="J266" s="1" t="n">
        <f aca="false">D266-MAX(E266:G266)</f>
        <v>0.0343</v>
      </c>
      <c r="K266" s="0" t="n">
        <f aca="false">IF(OR(A266="Nai",B266="Nai",C266="Nai",A266="CMCTMg",B266="CMCTMg",C266="CMCTMg"),1,0)</f>
        <v>1</v>
      </c>
    </row>
    <row r="267" customFormat="false" ht="13.8" hidden="false" customHeight="false" outlineLevel="0" collapsed="false">
      <c r="A267" s="0" t="s">
        <v>13</v>
      </c>
      <c r="B267" s="0" t="s">
        <v>22</v>
      </c>
      <c r="C267" s="0" t="s">
        <v>24</v>
      </c>
      <c r="D267" s="0" t="n">
        <v>0.7467</v>
      </c>
      <c r="E267" s="0" t="n">
        <f aca="false">VLOOKUP(A267,Mono!$A$1:$B$16,2,0)</f>
        <v>0.63</v>
      </c>
      <c r="F267" s="0" t="n">
        <f aca="false">VLOOKUP(B267,Mono!$A$1:$B$16,2,0)</f>
        <v>0.64</v>
      </c>
      <c r="G267" s="0" t="n">
        <f aca="false">VLOOKUP(C267,Mono!$A$1:$B$16,2,0)</f>
        <v>0.6</v>
      </c>
      <c r="H267" s="1" t="n">
        <f aca="false">D267-MIN(E267:G267)</f>
        <v>0.1467</v>
      </c>
      <c r="I267" s="1" t="n">
        <f aca="false">D267-AVERAGE(E267:G267)</f>
        <v>0.123366666666667</v>
      </c>
      <c r="J267" s="1" t="n">
        <f aca="false">D267-MAX(E267:G267)</f>
        <v>0.1067</v>
      </c>
      <c r="K267" s="0" t="n">
        <f aca="false">IF(OR(A267="Nai",B267="Nai",C267="Nai",A267="CMCTMg",B267="CMCTMg",C267="CMCTMg"),1,0)</f>
        <v>0</v>
      </c>
    </row>
    <row r="268" customFormat="false" ht="13.8" hidden="false" customHeight="false" outlineLevel="0" collapsed="false">
      <c r="A268" s="0" t="s">
        <v>13</v>
      </c>
      <c r="B268" s="0" t="s">
        <v>22</v>
      </c>
      <c r="C268" s="0" t="s">
        <v>25</v>
      </c>
      <c r="D268" s="0" t="n">
        <v>0.5986</v>
      </c>
      <c r="E268" s="0" t="n">
        <f aca="false">VLOOKUP(A268,Mono!$A$1:$B$16,2,0)</f>
        <v>0.63</v>
      </c>
      <c r="F268" s="0" t="n">
        <f aca="false">VLOOKUP(B268,Mono!$A$1:$B$16,2,0)</f>
        <v>0.64</v>
      </c>
      <c r="G268" s="0" t="n">
        <f aca="false">VLOOKUP(C268,Mono!$A$1:$B$16,2,0)</f>
        <v>0.6</v>
      </c>
      <c r="H268" s="1" t="n">
        <f aca="false">D268-MIN(E268:G268)</f>
        <v>-0.00140000000000007</v>
      </c>
      <c r="I268" s="1" t="n">
        <f aca="false">D268-AVERAGE(E268:G268)</f>
        <v>-0.0247333333333334</v>
      </c>
      <c r="J268" s="1" t="n">
        <f aca="false">D268-MAX(E268:G268)</f>
        <v>-0.0414</v>
      </c>
      <c r="K268" s="0" t="n">
        <f aca="false">IF(OR(A268="Nai",B268="Nai",C268="Nai",A268="CMCTMg",B268="CMCTMg",C268="CMCTMg"),1,0)</f>
        <v>1</v>
      </c>
    </row>
    <row r="269" customFormat="false" ht="13.8" hidden="false" customHeight="false" outlineLevel="0" collapsed="false">
      <c r="A269" s="0" t="s">
        <v>13</v>
      </c>
      <c r="B269" s="0" t="s">
        <v>22</v>
      </c>
      <c r="C269" s="0" t="s">
        <v>26</v>
      </c>
      <c r="D269" s="0" t="n">
        <v>0.5986</v>
      </c>
      <c r="E269" s="0" t="n">
        <f aca="false">VLOOKUP(A269,Mono!$A$1:$B$16,2,0)</f>
        <v>0.63</v>
      </c>
      <c r="F269" s="0" t="n">
        <f aca="false">VLOOKUP(B269,Mono!$A$1:$B$16,2,0)</f>
        <v>0.64</v>
      </c>
      <c r="G269" s="0" t="n">
        <f aca="false">VLOOKUP(C269,Mono!$A$1:$B$16,2,0)</f>
        <v>0.61</v>
      </c>
      <c r="H269" s="1" t="n">
        <f aca="false">D269-MIN(E269:G269)</f>
        <v>-0.0114</v>
      </c>
      <c r="I269" s="1" t="n">
        <f aca="false">D269-AVERAGE(E269:G269)</f>
        <v>-0.0280666666666666</v>
      </c>
      <c r="J269" s="1" t="n">
        <f aca="false">D269-MAX(E269:G269)</f>
        <v>-0.0414</v>
      </c>
      <c r="K269" s="0" t="n">
        <f aca="false">IF(OR(A269="Nai",B269="Nai",C269="Nai",A269="CMCTMg",B269="CMCTMg",C269="CMCTMg"),1,0)</f>
        <v>0</v>
      </c>
    </row>
    <row r="270" customFormat="false" ht="13.8" hidden="false" customHeight="false" outlineLevel="0" collapsed="false">
      <c r="A270" s="0" t="s">
        <v>13</v>
      </c>
      <c r="B270" s="0" t="s">
        <v>23</v>
      </c>
      <c r="C270" s="0" t="s">
        <v>24</v>
      </c>
      <c r="D270" s="0" t="n">
        <v>0.6748</v>
      </c>
      <c r="E270" s="0" t="n">
        <f aca="false">VLOOKUP(A270,Mono!$A$1:$B$16,2,0)</f>
        <v>0.63</v>
      </c>
      <c r="F270" s="0" t="n">
        <f aca="false">VLOOKUP(B270,Mono!$A$1:$B$16,2,0)</f>
        <v>0.7</v>
      </c>
      <c r="G270" s="0" t="n">
        <f aca="false">VLOOKUP(C270,Mono!$A$1:$B$16,2,0)</f>
        <v>0.6</v>
      </c>
      <c r="H270" s="1" t="n">
        <f aca="false">D270-MIN(E270:G270)</f>
        <v>0.0748</v>
      </c>
      <c r="I270" s="1" t="n">
        <f aca="false">D270-AVERAGE(E270:G270)</f>
        <v>0.0314666666666666</v>
      </c>
      <c r="J270" s="1" t="n">
        <f aca="false">D270-MAX(E270:G270)</f>
        <v>-0.0252</v>
      </c>
      <c r="K270" s="0" t="n">
        <f aca="false">IF(OR(A270="Nai",B270="Nai",C270="Nai",A270="CMCTMg",B270="CMCTMg",C270="CMCTMg"),1,0)</f>
        <v>1</v>
      </c>
    </row>
    <row r="271" customFormat="false" ht="13.8" hidden="false" customHeight="false" outlineLevel="0" collapsed="false">
      <c r="A271" s="0" t="s">
        <v>13</v>
      </c>
      <c r="B271" s="0" t="s">
        <v>23</v>
      </c>
      <c r="C271" s="0" t="s">
        <v>25</v>
      </c>
      <c r="D271" s="0" t="n">
        <v>0.5938</v>
      </c>
      <c r="E271" s="0" t="n">
        <f aca="false">VLOOKUP(A271,Mono!$A$1:$B$16,2,0)</f>
        <v>0.63</v>
      </c>
      <c r="F271" s="0" t="n">
        <f aca="false">VLOOKUP(B271,Mono!$A$1:$B$16,2,0)</f>
        <v>0.7</v>
      </c>
      <c r="G271" s="0" t="n">
        <f aca="false">VLOOKUP(C271,Mono!$A$1:$B$16,2,0)</f>
        <v>0.6</v>
      </c>
      <c r="H271" s="1" t="n">
        <f aca="false">D271-MIN(E271:G271)</f>
        <v>-0.00620000000000009</v>
      </c>
      <c r="I271" s="1" t="n">
        <f aca="false">D271-AVERAGE(E271:G271)</f>
        <v>-0.0495333333333334</v>
      </c>
      <c r="J271" s="1" t="n">
        <f aca="false">D271-MAX(E271:G271)</f>
        <v>-0.1062</v>
      </c>
      <c r="K271" s="0" t="n">
        <f aca="false">IF(OR(A271="Nai",B271="Nai",C271="Nai",A271="CMCTMg",B271="CMCTMg",C271="CMCTMg"),1,0)</f>
        <v>1</v>
      </c>
    </row>
    <row r="272" customFormat="false" ht="13.8" hidden="false" customHeight="false" outlineLevel="0" collapsed="false">
      <c r="A272" s="0" t="s">
        <v>13</v>
      </c>
      <c r="B272" s="0" t="s">
        <v>23</v>
      </c>
      <c r="C272" s="0" t="s">
        <v>26</v>
      </c>
      <c r="D272" s="0" t="n">
        <v>0.7404</v>
      </c>
      <c r="E272" s="0" t="n">
        <f aca="false">VLOOKUP(A272,Mono!$A$1:$B$16,2,0)</f>
        <v>0.63</v>
      </c>
      <c r="F272" s="0" t="n">
        <f aca="false">VLOOKUP(B272,Mono!$A$1:$B$16,2,0)</f>
        <v>0.7</v>
      </c>
      <c r="G272" s="0" t="n">
        <f aca="false">VLOOKUP(C272,Mono!$A$1:$B$16,2,0)</f>
        <v>0.61</v>
      </c>
      <c r="H272" s="1" t="n">
        <f aca="false">D272-MIN(E272:G272)</f>
        <v>0.1304</v>
      </c>
      <c r="I272" s="1" t="n">
        <f aca="false">D272-AVERAGE(E272:G272)</f>
        <v>0.0937333333333334</v>
      </c>
      <c r="J272" s="1" t="n">
        <f aca="false">D272-MAX(E272:G272)</f>
        <v>0.0404</v>
      </c>
      <c r="K272" s="0" t="n">
        <f aca="false">IF(OR(A272="Nai",B272="Nai",C272="Nai",A272="CMCTMg",B272="CMCTMg",C272="CMCTMg"),1,0)</f>
        <v>1</v>
      </c>
    </row>
    <row r="273" customFormat="false" ht="13.8" hidden="false" customHeight="false" outlineLevel="0" collapsed="false">
      <c r="A273" s="0" t="s">
        <v>13</v>
      </c>
      <c r="B273" s="0" t="s">
        <v>24</v>
      </c>
      <c r="C273" s="0" t="s">
        <v>25</v>
      </c>
      <c r="D273" s="0" t="n">
        <v>0.5986</v>
      </c>
      <c r="E273" s="0" t="n">
        <f aca="false">VLOOKUP(A273,Mono!$A$1:$B$16,2,0)</f>
        <v>0.63</v>
      </c>
      <c r="F273" s="0" t="n">
        <f aca="false">VLOOKUP(B273,Mono!$A$1:$B$16,2,0)</f>
        <v>0.6</v>
      </c>
      <c r="G273" s="0" t="n">
        <f aca="false">VLOOKUP(C273,Mono!$A$1:$B$16,2,0)</f>
        <v>0.6</v>
      </c>
      <c r="H273" s="1" t="n">
        <f aca="false">D273-MIN(E273:G273)</f>
        <v>-0.00140000000000007</v>
      </c>
      <c r="I273" s="1" t="n">
        <f aca="false">D273-AVERAGE(E273:G273)</f>
        <v>-0.0114</v>
      </c>
      <c r="J273" s="1" t="n">
        <f aca="false">D273-MAX(E273:G273)</f>
        <v>-0.0314</v>
      </c>
      <c r="K273" s="0" t="n">
        <f aca="false">IF(OR(A273="Nai",B273="Nai",C273="Nai",A273="CMCTMg",B273="CMCTMg",C273="CMCTMg"),1,0)</f>
        <v>1</v>
      </c>
    </row>
    <row r="274" customFormat="false" ht="13.8" hidden="false" customHeight="false" outlineLevel="0" collapsed="false">
      <c r="A274" s="0" t="s">
        <v>13</v>
      </c>
      <c r="B274" s="0" t="s">
        <v>24</v>
      </c>
      <c r="C274" s="0" t="s">
        <v>26</v>
      </c>
      <c r="D274" s="0" t="n">
        <v>0.6034</v>
      </c>
      <c r="E274" s="0" t="n">
        <f aca="false">VLOOKUP(A274,Mono!$A$1:$B$16,2,0)</f>
        <v>0.63</v>
      </c>
      <c r="F274" s="0" t="n">
        <f aca="false">VLOOKUP(B274,Mono!$A$1:$B$16,2,0)</f>
        <v>0.6</v>
      </c>
      <c r="G274" s="0" t="n">
        <f aca="false">VLOOKUP(C274,Mono!$A$1:$B$16,2,0)</f>
        <v>0.61</v>
      </c>
      <c r="H274" s="1" t="n">
        <f aca="false">D274-MIN(E274:G274)</f>
        <v>0.00339999999999996</v>
      </c>
      <c r="I274" s="1" t="n">
        <f aca="false">D274-AVERAGE(E274:G274)</f>
        <v>-0.00993333333333324</v>
      </c>
      <c r="J274" s="1" t="n">
        <f aca="false">D274-MAX(E274:G274)</f>
        <v>-0.0266</v>
      </c>
      <c r="K274" s="0" t="n">
        <f aca="false">IF(OR(A274="Nai",B274="Nai",C274="Nai",A274="CMCTMg",B274="CMCTMg",C274="CMCTMg"),1,0)</f>
        <v>0</v>
      </c>
    </row>
    <row r="275" customFormat="false" ht="13.8" hidden="false" customHeight="false" outlineLevel="0" collapsed="false">
      <c r="A275" s="0" t="s">
        <v>13</v>
      </c>
      <c r="B275" s="0" t="s">
        <v>25</v>
      </c>
      <c r="C275" s="0" t="s">
        <v>26</v>
      </c>
      <c r="D275" s="0" t="n">
        <v>0.5986</v>
      </c>
      <c r="E275" s="0" t="n">
        <f aca="false">VLOOKUP(A275,Mono!$A$1:$B$16,2,0)</f>
        <v>0.63</v>
      </c>
      <c r="F275" s="0" t="n">
        <f aca="false">VLOOKUP(B275,Mono!$A$1:$B$16,2,0)</f>
        <v>0.6</v>
      </c>
      <c r="G275" s="0" t="n">
        <f aca="false">VLOOKUP(C275,Mono!$A$1:$B$16,2,0)</f>
        <v>0.61</v>
      </c>
      <c r="H275" s="1" t="n">
        <f aca="false">D275-MIN(E275:G275)</f>
        <v>-0.00140000000000007</v>
      </c>
      <c r="I275" s="1" t="n">
        <f aca="false">D275-AVERAGE(E275:G275)</f>
        <v>-0.0147333333333333</v>
      </c>
      <c r="J275" s="1" t="n">
        <f aca="false">D275-MAX(E275:G275)</f>
        <v>-0.0314</v>
      </c>
      <c r="K275" s="0" t="n">
        <f aca="false">IF(OR(A275="Nai",B275="Nai",C275="Nai",A275="CMCTMg",B275="CMCTMg",C275="CMCTMg"),1,0)</f>
        <v>1</v>
      </c>
    </row>
    <row r="276" customFormat="false" ht="13.8" hidden="false" customHeight="false" outlineLevel="0" collapsed="false">
      <c r="A276" s="0" t="s">
        <v>14</v>
      </c>
      <c r="B276" s="0" t="s">
        <v>15</v>
      </c>
      <c r="C276" s="0" t="s">
        <v>16</v>
      </c>
      <c r="D276" s="0" t="n">
        <v>0.8015</v>
      </c>
      <c r="E276" s="0" t="n">
        <f aca="false">VLOOKUP(A276,Mono!$A$1:$B$16,2,0)</f>
        <v>0.81</v>
      </c>
      <c r="F276" s="0" t="n">
        <f aca="false">VLOOKUP(B276,Mono!$A$1:$B$16,2,0)</f>
        <v>0.8</v>
      </c>
      <c r="G276" s="0" t="n">
        <f aca="false">VLOOKUP(C276,Mono!$A$1:$B$16,2,0)</f>
        <v>0.74</v>
      </c>
      <c r="H276" s="1" t="n">
        <f aca="false">D276-MIN(E276:G276)</f>
        <v>0.0615</v>
      </c>
      <c r="I276" s="1" t="n">
        <f aca="false">D276-AVERAGE(E276:G276)</f>
        <v>0.0181666666666667</v>
      </c>
      <c r="J276" s="1" t="n">
        <f aca="false">D276-MAX(E276:G276)</f>
        <v>-0.00850000000000006</v>
      </c>
      <c r="K276" s="0" t="n">
        <f aca="false">IF(OR(A276="Nai",B276="Nai",C276="Nai",A276="CMCTMg",B276="CMCTMg",C276="CMCTMg"),1,0)</f>
        <v>0</v>
      </c>
    </row>
    <row r="277" customFormat="false" ht="13.8" hidden="false" customHeight="false" outlineLevel="0" collapsed="false">
      <c r="A277" s="0" t="s">
        <v>14</v>
      </c>
      <c r="B277" s="0" t="s">
        <v>15</v>
      </c>
      <c r="C277" s="0" t="s">
        <v>17</v>
      </c>
      <c r="D277" s="0" t="n">
        <v>0.7948</v>
      </c>
      <c r="E277" s="0" t="n">
        <f aca="false">VLOOKUP(A277,Mono!$A$1:$B$16,2,0)</f>
        <v>0.81</v>
      </c>
      <c r="F277" s="0" t="n">
        <f aca="false">VLOOKUP(B277,Mono!$A$1:$B$16,2,0)</f>
        <v>0.8</v>
      </c>
      <c r="G277" s="0" t="n">
        <f aca="false">VLOOKUP(C277,Mono!$A$1:$B$16,2,0)</f>
        <v>0.73</v>
      </c>
      <c r="H277" s="1" t="n">
        <f aca="false">D277-MIN(E277:G277)</f>
        <v>0.0648000000000001</v>
      </c>
      <c r="I277" s="1" t="n">
        <f aca="false">D277-AVERAGE(E277:G277)</f>
        <v>0.0148000000000001</v>
      </c>
      <c r="J277" s="1" t="n">
        <f aca="false">D277-MAX(E277:G277)</f>
        <v>-0.0152</v>
      </c>
      <c r="K277" s="0" t="n">
        <f aca="false">IF(OR(A277="Nai",B277="Nai",C277="Nai",A277="CMCTMg",B277="CMCTMg",C277="CMCTMg"),1,0)</f>
        <v>0</v>
      </c>
    </row>
    <row r="278" customFormat="false" ht="13.8" hidden="false" customHeight="false" outlineLevel="0" collapsed="false">
      <c r="A278" s="0" t="s">
        <v>14</v>
      </c>
      <c r="B278" s="0" t="s">
        <v>15</v>
      </c>
      <c r="C278" s="0" t="s">
        <v>18</v>
      </c>
      <c r="D278" s="0" t="n">
        <v>0.8015</v>
      </c>
      <c r="E278" s="0" t="n">
        <f aca="false">VLOOKUP(A278,Mono!$A$1:$B$16,2,0)</f>
        <v>0.81</v>
      </c>
      <c r="F278" s="0" t="n">
        <f aca="false">VLOOKUP(B278,Mono!$A$1:$B$16,2,0)</f>
        <v>0.8</v>
      </c>
      <c r="G278" s="0" t="n">
        <f aca="false">VLOOKUP(C278,Mono!$A$1:$B$16,2,0)</f>
        <v>0.73</v>
      </c>
      <c r="H278" s="1" t="n">
        <f aca="false">D278-MIN(E278:G278)</f>
        <v>0.0715</v>
      </c>
      <c r="I278" s="1" t="n">
        <f aca="false">D278-AVERAGE(E278:G278)</f>
        <v>0.0215000000000001</v>
      </c>
      <c r="J278" s="1" t="n">
        <f aca="false">D278-MAX(E278:G278)</f>
        <v>-0.00850000000000006</v>
      </c>
      <c r="K278" s="0" t="n">
        <f aca="false">IF(OR(A278="Nai",B278="Nai",C278="Nai",A278="CMCTMg",B278="CMCTMg",C278="CMCTMg"),1,0)</f>
        <v>0</v>
      </c>
    </row>
    <row r="279" customFormat="false" ht="13.8" hidden="false" customHeight="false" outlineLevel="0" collapsed="false">
      <c r="A279" s="0" t="s">
        <v>14</v>
      </c>
      <c r="B279" s="0" t="s">
        <v>15</v>
      </c>
      <c r="C279" s="0" t="s">
        <v>19</v>
      </c>
      <c r="D279" s="0" t="n">
        <v>0.8084</v>
      </c>
      <c r="E279" s="0" t="n">
        <f aca="false">VLOOKUP(A279,Mono!$A$1:$B$16,2,0)</f>
        <v>0.81</v>
      </c>
      <c r="F279" s="0" t="n">
        <f aca="false">VLOOKUP(B279,Mono!$A$1:$B$16,2,0)</f>
        <v>0.8</v>
      </c>
      <c r="G279" s="0" t="n">
        <f aca="false">VLOOKUP(C279,Mono!$A$1:$B$16,2,0)</f>
        <v>0.7</v>
      </c>
      <c r="H279" s="1" t="n">
        <f aca="false">D279-MIN(E279:G279)</f>
        <v>0.1084</v>
      </c>
      <c r="I279" s="1" t="n">
        <f aca="false">D279-AVERAGE(E279:G279)</f>
        <v>0.0384</v>
      </c>
      <c r="J279" s="1" t="n">
        <f aca="false">D279-MAX(E279:G279)</f>
        <v>-0.00160000000000005</v>
      </c>
      <c r="K279" s="0" t="n">
        <f aca="false">IF(OR(A279="Nai",B279="Nai",C279="Nai",A279="CMCTMg",B279="CMCTMg",C279="CMCTMg"),1,0)</f>
        <v>0</v>
      </c>
    </row>
    <row r="280" customFormat="false" ht="13.8" hidden="false" customHeight="false" outlineLevel="0" collapsed="false">
      <c r="A280" s="0" t="s">
        <v>14</v>
      </c>
      <c r="B280" s="0" t="s">
        <v>15</v>
      </c>
      <c r="C280" s="0" t="s">
        <v>20</v>
      </c>
      <c r="D280" s="0" t="n">
        <v>0.8015</v>
      </c>
      <c r="E280" s="0" t="n">
        <f aca="false">VLOOKUP(A280,Mono!$A$1:$B$16,2,0)</f>
        <v>0.81</v>
      </c>
      <c r="F280" s="0" t="n">
        <f aca="false">VLOOKUP(B280,Mono!$A$1:$B$16,2,0)</f>
        <v>0.8</v>
      </c>
      <c r="G280" s="0" t="n">
        <f aca="false">VLOOKUP(C280,Mono!$A$1:$B$16,2,0)</f>
        <v>0.71</v>
      </c>
      <c r="H280" s="1" t="n">
        <f aca="false">D280-MIN(E280:G280)</f>
        <v>0.0915</v>
      </c>
      <c r="I280" s="1" t="n">
        <f aca="false">D280-AVERAGE(E280:G280)</f>
        <v>0.0281666666666666</v>
      </c>
      <c r="J280" s="1" t="n">
        <f aca="false">D280-MAX(E280:G280)</f>
        <v>-0.00850000000000006</v>
      </c>
      <c r="K280" s="0" t="n">
        <f aca="false">IF(OR(A280="Nai",B280="Nai",C280="Nai",A280="CMCTMg",B280="CMCTMg",C280="CMCTMg"),1,0)</f>
        <v>0</v>
      </c>
    </row>
    <row r="281" customFormat="false" ht="13.8" hidden="false" customHeight="false" outlineLevel="0" collapsed="false">
      <c r="A281" s="0" t="s">
        <v>14</v>
      </c>
      <c r="B281" s="0" t="s">
        <v>15</v>
      </c>
      <c r="C281" s="0" t="s">
        <v>21</v>
      </c>
      <c r="D281" s="0" t="n">
        <v>0.8015</v>
      </c>
      <c r="E281" s="0" t="n">
        <f aca="false">VLOOKUP(A281,Mono!$A$1:$B$16,2,0)</f>
        <v>0.81</v>
      </c>
      <c r="F281" s="0" t="n">
        <f aca="false">VLOOKUP(B281,Mono!$A$1:$B$16,2,0)</f>
        <v>0.8</v>
      </c>
      <c r="G281" s="0" t="n">
        <f aca="false">VLOOKUP(C281,Mono!$A$1:$B$16,2,0)</f>
        <v>0.6</v>
      </c>
      <c r="H281" s="1" t="n">
        <f aca="false">D281-MIN(E281:G281)</f>
        <v>0.2015</v>
      </c>
      <c r="I281" s="1" t="n">
        <f aca="false">D281-AVERAGE(E281:G281)</f>
        <v>0.0648333333333333</v>
      </c>
      <c r="J281" s="1" t="n">
        <f aca="false">D281-MAX(E281:G281)</f>
        <v>-0.00850000000000006</v>
      </c>
      <c r="K281" s="0" t="n">
        <f aca="false">IF(OR(A281="Nai",B281="Nai",C281="Nai",A281="CMCTMg",B281="CMCTMg",C281="CMCTMg"),1,0)</f>
        <v>0</v>
      </c>
    </row>
    <row r="282" customFormat="false" ht="13.8" hidden="false" customHeight="false" outlineLevel="0" collapsed="false">
      <c r="A282" s="0" t="s">
        <v>14</v>
      </c>
      <c r="B282" s="0" t="s">
        <v>15</v>
      </c>
      <c r="C282" s="0" t="s">
        <v>22</v>
      </c>
      <c r="D282" s="0" t="n">
        <v>0.8015</v>
      </c>
      <c r="E282" s="0" t="n">
        <f aca="false">VLOOKUP(A282,Mono!$A$1:$B$16,2,0)</f>
        <v>0.81</v>
      </c>
      <c r="F282" s="0" t="n">
        <f aca="false">VLOOKUP(B282,Mono!$A$1:$B$16,2,0)</f>
        <v>0.8</v>
      </c>
      <c r="G282" s="0" t="n">
        <f aca="false">VLOOKUP(C282,Mono!$A$1:$B$16,2,0)</f>
        <v>0.64</v>
      </c>
      <c r="H282" s="1" t="n">
        <f aca="false">D282-MIN(E282:G282)</f>
        <v>0.1615</v>
      </c>
      <c r="I282" s="1" t="n">
        <f aca="false">D282-AVERAGE(E282:G282)</f>
        <v>0.0515</v>
      </c>
      <c r="J282" s="1" t="n">
        <f aca="false">D282-MAX(E282:G282)</f>
        <v>-0.00850000000000006</v>
      </c>
      <c r="K282" s="0" t="n">
        <f aca="false">IF(OR(A282="Nai",B282="Nai",C282="Nai",A282="CMCTMg",B282="CMCTMg",C282="CMCTMg"),1,0)</f>
        <v>0</v>
      </c>
    </row>
    <row r="283" customFormat="false" ht="13.8" hidden="false" customHeight="false" outlineLevel="0" collapsed="false">
      <c r="A283" s="0" t="s">
        <v>14</v>
      </c>
      <c r="B283" s="0" t="s">
        <v>15</v>
      </c>
      <c r="C283" s="0" t="s">
        <v>23</v>
      </c>
      <c r="D283" s="0" t="n">
        <v>0.8015</v>
      </c>
      <c r="E283" s="0" t="n">
        <f aca="false">VLOOKUP(A283,Mono!$A$1:$B$16,2,0)</f>
        <v>0.81</v>
      </c>
      <c r="F283" s="0" t="n">
        <f aca="false">VLOOKUP(B283,Mono!$A$1:$B$16,2,0)</f>
        <v>0.8</v>
      </c>
      <c r="G283" s="0" t="n">
        <f aca="false">VLOOKUP(C283,Mono!$A$1:$B$16,2,0)</f>
        <v>0.7</v>
      </c>
      <c r="H283" s="1" t="n">
        <f aca="false">D283-MIN(E283:G283)</f>
        <v>0.1015</v>
      </c>
      <c r="I283" s="1" t="n">
        <f aca="false">D283-AVERAGE(E283:G283)</f>
        <v>0.0315</v>
      </c>
      <c r="J283" s="1" t="n">
        <f aca="false">D283-MAX(E283:G283)</f>
        <v>-0.00850000000000006</v>
      </c>
      <c r="K283" s="0" t="n">
        <f aca="false">IF(OR(A283="Nai",B283="Nai",C283="Nai",A283="CMCTMg",B283="CMCTMg",C283="CMCTMg"),1,0)</f>
        <v>1</v>
      </c>
    </row>
    <row r="284" customFormat="false" ht="13.8" hidden="false" customHeight="false" outlineLevel="0" collapsed="false">
      <c r="A284" s="0" t="s">
        <v>14</v>
      </c>
      <c r="B284" s="0" t="s">
        <v>15</v>
      </c>
      <c r="C284" s="0" t="s">
        <v>24</v>
      </c>
      <c r="D284" s="0" t="n">
        <v>0.8015</v>
      </c>
      <c r="E284" s="0" t="n">
        <f aca="false">VLOOKUP(A284,Mono!$A$1:$B$16,2,0)</f>
        <v>0.81</v>
      </c>
      <c r="F284" s="0" t="n">
        <f aca="false">VLOOKUP(B284,Mono!$A$1:$B$16,2,0)</f>
        <v>0.8</v>
      </c>
      <c r="G284" s="0" t="n">
        <f aca="false">VLOOKUP(C284,Mono!$A$1:$B$16,2,0)</f>
        <v>0.6</v>
      </c>
      <c r="H284" s="1" t="n">
        <f aca="false">D284-MIN(E284:G284)</f>
        <v>0.2015</v>
      </c>
      <c r="I284" s="1" t="n">
        <f aca="false">D284-AVERAGE(E284:G284)</f>
        <v>0.0648333333333333</v>
      </c>
      <c r="J284" s="1" t="n">
        <f aca="false">D284-MAX(E284:G284)</f>
        <v>-0.00850000000000006</v>
      </c>
      <c r="K284" s="0" t="n">
        <f aca="false">IF(OR(A284="Nai",B284="Nai",C284="Nai",A284="CMCTMg",B284="CMCTMg",C284="CMCTMg"),1,0)</f>
        <v>0</v>
      </c>
    </row>
    <row r="285" customFormat="false" ht="13.8" hidden="false" customHeight="false" outlineLevel="0" collapsed="false">
      <c r="A285" s="0" t="s">
        <v>14</v>
      </c>
      <c r="B285" s="0" t="s">
        <v>15</v>
      </c>
      <c r="C285" s="0" t="s">
        <v>25</v>
      </c>
      <c r="D285" s="0" t="n">
        <v>0.8015</v>
      </c>
      <c r="E285" s="0" t="n">
        <f aca="false">VLOOKUP(A285,Mono!$A$1:$B$16,2,0)</f>
        <v>0.81</v>
      </c>
      <c r="F285" s="0" t="n">
        <f aca="false">VLOOKUP(B285,Mono!$A$1:$B$16,2,0)</f>
        <v>0.8</v>
      </c>
      <c r="G285" s="0" t="n">
        <f aca="false">VLOOKUP(C285,Mono!$A$1:$B$16,2,0)</f>
        <v>0.6</v>
      </c>
      <c r="H285" s="1" t="n">
        <f aca="false">D285-MIN(E285:G285)</f>
        <v>0.2015</v>
      </c>
      <c r="I285" s="1" t="n">
        <f aca="false">D285-AVERAGE(E285:G285)</f>
        <v>0.0648333333333333</v>
      </c>
      <c r="J285" s="1" t="n">
        <f aca="false">D285-MAX(E285:G285)</f>
        <v>-0.00850000000000006</v>
      </c>
      <c r="K285" s="0" t="n">
        <f aca="false">IF(OR(A285="Nai",B285="Nai",C285="Nai",A285="CMCTMg",B285="CMCTMg",C285="CMCTMg"),1,0)</f>
        <v>1</v>
      </c>
    </row>
    <row r="286" customFormat="false" ht="13.8" hidden="false" customHeight="false" outlineLevel="0" collapsed="false">
      <c r="A286" s="0" t="s">
        <v>14</v>
      </c>
      <c r="B286" s="0" t="s">
        <v>15</v>
      </c>
      <c r="C286" s="0" t="s">
        <v>26</v>
      </c>
      <c r="D286" s="0" t="n">
        <v>0.8015</v>
      </c>
      <c r="E286" s="0" t="n">
        <f aca="false">VLOOKUP(A286,Mono!$A$1:$B$16,2,0)</f>
        <v>0.81</v>
      </c>
      <c r="F286" s="0" t="n">
        <f aca="false">VLOOKUP(B286,Mono!$A$1:$B$16,2,0)</f>
        <v>0.8</v>
      </c>
      <c r="G286" s="0" t="n">
        <f aca="false">VLOOKUP(C286,Mono!$A$1:$B$16,2,0)</f>
        <v>0.61</v>
      </c>
      <c r="H286" s="1" t="n">
        <f aca="false">D286-MIN(E286:G286)</f>
        <v>0.1915</v>
      </c>
      <c r="I286" s="1" t="n">
        <f aca="false">D286-AVERAGE(E286:G286)</f>
        <v>0.0614999999999999</v>
      </c>
      <c r="J286" s="1" t="n">
        <f aca="false">D286-MAX(E286:G286)</f>
        <v>-0.00850000000000006</v>
      </c>
      <c r="K286" s="0" t="n">
        <f aca="false">IF(OR(A286="Nai",B286="Nai",C286="Nai",A286="CMCTMg",B286="CMCTMg",C286="CMCTMg"),1,0)</f>
        <v>0</v>
      </c>
    </row>
    <row r="287" customFormat="false" ht="13.8" hidden="false" customHeight="false" outlineLevel="0" collapsed="false">
      <c r="A287" s="0" t="s">
        <v>14</v>
      </c>
      <c r="B287" s="0" t="s">
        <v>16</v>
      </c>
      <c r="C287" s="0" t="s">
        <v>17</v>
      </c>
      <c r="D287" s="0" t="n">
        <v>0.7233</v>
      </c>
      <c r="E287" s="0" t="n">
        <f aca="false">VLOOKUP(A287,Mono!$A$1:$B$16,2,0)</f>
        <v>0.81</v>
      </c>
      <c r="F287" s="0" t="n">
        <f aca="false">VLOOKUP(B287,Mono!$A$1:$B$16,2,0)</f>
        <v>0.74</v>
      </c>
      <c r="G287" s="0" t="n">
        <f aca="false">VLOOKUP(C287,Mono!$A$1:$B$16,2,0)</f>
        <v>0.73</v>
      </c>
      <c r="H287" s="1" t="n">
        <f aca="false">D287-MIN(E287:G287)</f>
        <v>-0.00669999999999993</v>
      </c>
      <c r="I287" s="1" t="n">
        <f aca="false">D287-AVERAGE(E287:G287)</f>
        <v>-0.0367000000000001</v>
      </c>
      <c r="J287" s="1" t="n">
        <f aca="false">D287-MAX(E287:G287)</f>
        <v>-0.0867</v>
      </c>
      <c r="K287" s="0" t="n">
        <f aca="false">IF(OR(A287="Nai",B287="Nai",C287="Nai",A287="CMCTMg",B287="CMCTMg",C287="CMCTMg"),1,0)</f>
        <v>0</v>
      </c>
    </row>
    <row r="288" customFormat="false" ht="13.8" hidden="false" customHeight="false" outlineLevel="0" collapsed="false">
      <c r="A288" s="0" t="s">
        <v>14</v>
      </c>
      <c r="B288" s="0" t="s">
        <v>16</v>
      </c>
      <c r="C288" s="0" t="s">
        <v>18</v>
      </c>
      <c r="D288" s="0" t="n">
        <v>0.7166</v>
      </c>
      <c r="E288" s="0" t="n">
        <f aca="false">VLOOKUP(A288,Mono!$A$1:$B$16,2,0)</f>
        <v>0.81</v>
      </c>
      <c r="F288" s="0" t="n">
        <f aca="false">VLOOKUP(B288,Mono!$A$1:$B$16,2,0)</f>
        <v>0.74</v>
      </c>
      <c r="G288" s="0" t="n">
        <f aca="false">VLOOKUP(C288,Mono!$A$1:$B$16,2,0)</f>
        <v>0.73</v>
      </c>
      <c r="H288" s="1" t="n">
        <f aca="false">D288-MIN(E288:G288)</f>
        <v>-0.0134</v>
      </c>
      <c r="I288" s="1" t="n">
        <f aca="false">D288-AVERAGE(E288:G288)</f>
        <v>-0.0434000000000001</v>
      </c>
      <c r="J288" s="1" t="n">
        <f aca="false">D288-MAX(E288:G288)</f>
        <v>-0.0934</v>
      </c>
      <c r="K288" s="0" t="n">
        <f aca="false">IF(OR(A288="Nai",B288="Nai",C288="Nai",A288="CMCTMg",B288="CMCTMg",C288="CMCTMg"),1,0)</f>
        <v>0</v>
      </c>
    </row>
    <row r="289" customFormat="false" ht="13.8" hidden="false" customHeight="false" outlineLevel="0" collapsed="false">
      <c r="A289" s="0" t="s">
        <v>14</v>
      </c>
      <c r="B289" s="0" t="s">
        <v>16</v>
      </c>
      <c r="C289" s="0" t="s">
        <v>19</v>
      </c>
      <c r="D289" s="0" t="n">
        <v>0.8303</v>
      </c>
      <c r="E289" s="0" t="n">
        <f aca="false">VLOOKUP(A289,Mono!$A$1:$B$16,2,0)</f>
        <v>0.81</v>
      </c>
      <c r="F289" s="0" t="n">
        <f aca="false">VLOOKUP(B289,Mono!$A$1:$B$16,2,0)</f>
        <v>0.74</v>
      </c>
      <c r="G289" s="0" t="n">
        <f aca="false">VLOOKUP(C289,Mono!$A$1:$B$16,2,0)</f>
        <v>0.7</v>
      </c>
      <c r="H289" s="1" t="n">
        <f aca="false">D289-MIN(E289:G289)</f>
        <v>0.1303</v>
      </c>
      <c r="I289" s="1" t="n">
        <f aca="false">D289-AVERAGE(E289:G289)</f>
        <v>0.0803</v>
      </c>
      <c r="J289" s="1" t="n">
        <f aca="false">D289-MAX(E289:G289)</f>
        <v>0.0203</v>
      </c>
      <c r="K289" s="0" t="n">
        <f aca="false">IF(OR(A289="Nai",B289="Nai",C289="Nai",A289="CMCTMg",B289="CMCTMg",C289="CMCTMg"),1,0)</f>
        <v>0</v>
      </c>
    </row>
    <row r="290" customFormat="false" ht="13.8" hidden="false" customHeight="false" outlineLevel="0" collapsed="false">
      <c r="A290" s="0" t="s">
        <v>14</v>
      </c>
      <c r="B290" s="0" t="s">
        <v>16</v>
      </c>
      <c r="C290" s="0" t="s">
        <v>20</v>
      </c>
      <c r="D290" s="0" t="n">
        <v>0.8303</v>
      </c>
      <c r="E290" s="0" t="n">
        <f aca="false">VLOOKUP(A290,Mono!$A$1:$B$16,2,0)</f>
        <v>0.81</v>
      </c>
      <c r="F290" s="0" t="n">
        <f aca="false">VLOOKUP(B290,Mono!$A$1:$B$16,2,0)</f>
        <v>0.74</v>
      </c>
      <c r="G290" s="0" t="n">
        <f aca="false">VLOOKUP(C290,Mono!$A$1:$B$16,2,0)</f>
        <v>0.71</v>
      </c>
      <c r="H290" s="1" t="n">
        <f aca="false">D290-MIN(E290:G290)</f>
        <v>0.1203</v>
      </c>
      <c r="I290" s="1" t="n">
        <f aca="false">D290-AVERAGE(E290:G290)</f>
        <v>0.0769666666666667</v>
      </c>
      <c r="J290" s="1" t="n">
        <f aca="false">D290-MAX(E290:G290)</f>
        <v>0.0203</v>
      </c>
      <c r="K290" s="0" t="n">
        <f aca="false">IF(OR(A290="Nai",B290="Nai",C290="Nai",A290="CMCTMg",B290="CMCTMg",C290="CMCTMg"),1,0)</f>
        <v>0</v>
      </c>
    </row>
    <row r="291" customFormat="false" ht="13.8" hidden="false" customHeight="false" outlineLevel="0" collapsed="false">
      <c r="A291" s="0" t="s">
        <v>14</v>
      </c>
      <c r="B291" s="0" t="s">
        <v>16</v>
      </c>
      <c r="C291" s="0" t="s">
        <v>21</v>
      </c>
      <c r="D291" s="0" t="n">
        <v>0.7424</v>
      </c>
      <c r="E291" s="0" t="n">
        <f aca="false">VLOOKUP(A291,Mono!$A$1:$B$16,2,0)</f>
        <v>0.81</v>
      </c>
      <c r="F291" s="0" t="n">
        <f aca="false">VLOOKUP(B291,Mono!$A$1:$B$16,2,0)</f>
        <v>0.74</v>
      </c>
      <c r="G291" s="0" t="n">
        <f aca="false">VLOOKUP(C291,Mono!$A$1:$B$16,2,0)</f>
        <v>0.6</v>
      </c>
      <c r="H291" s="1" t="n">
        <f aca="false">D291-MIN(E291:G291)</f>
        <v>0.1424</v>
      </c>
      <c r="I291" s="1" t="n">
        <f aca="false">D291-AVERAGE(E291:G291)</f>
        <v>0.0257333333333333</v>
      </c>
      <c r="J291" s="1" t="n">
        <f aca="false">D291-MAX(E291:G291)</f>
        <v>-0.0676</v>
      </c>
      <c r="K291" s="0" t="n">
        <f aca="false">IF(OR(A291="Nai",B291="Nai",C291="Nai",A291="CMCTMg",B291="CMCTMg",C291="CMCTMg"),1,0)</f>
        <v>0</v>
      </c>
    </row>
    <row r="292" customFormat="false" ht="13.8" hidden="false" customHeight="false" outlineLevel="0" collapsed="false">
      <c r="A292" s="0" t="s">
        <v>14</v>
      </c>
      <c r="B292" s="0" t="s">
        <v>16</v>
      </c>
      <c r="C292" s="0" t="s">
        <v>22</v>
      </c>
      <c r="D292" s="0" t="n">
        <v>0.8015</v>
      </c>
      <c r="E292" s="0" t="n">
        <f aca="false">VLOOKUP(A292,Mono!$A$1:$B$16,2,0)</f>
        <v>0.81</v>
      </c>
      <c r="F292" s="0" t="n">
        <f aca="false">VLOOKUP(B292,Mono!$A$1:$B$16,2,0)</f>
        <v>0.74</v>
      </c>
      <c r="G292" s="0" t="n">
        <f aca="false">VLOOKUP(C292,Mono!$A$1:$B$16,2,0)</f>
        <v>0.64</v>
      </c>
      <c r="H292" s="1" t="n">
        <f aca="false">D292-MIN(E292:G292)</f>
        <v>0.1615</v>
      </c>
      <c r="I292" s="1" t="n">
        <f aca="false">D292-AVERAGE(E292:G292)</f>
        <v>0.0715</v>
      </c>
      <c r="J292" s="1" t="n">
        <f aca="false">D292-MAX(E292:G292)</f>
        <v>-0.00850000000000006</v>
      </c>
      <c r="K292" s="0" t="n">
        <f aca="false">IF(OR(A292="Nai",B292="Nai",C292="Nai",A292="CMCTMg",B292="CMCTMg",C292="CMCTMg"),1,0)</f>
        <v>0</v>
      </c>
    </row>
    <row r="293" customFormat="false" ht="13.8" hidden="false" customHeight="false" outlineLevel="0" collapsed="false">
      <c r="A293" s="0" t="s">
        <v>14</v>
      </c>
      <c r="B293" s="0" t="s">
        <v>16</v>
      </c>
      <c r="C293" s="0" t="s">
        <v>23</v>
      </c>
      <c r="D293" s="0" t="n">
        <v>0.7948</v>
      </c>
      <c r="E293" s="0" t="n">
        <f aca="false">VLOOKUP(A293,Mono!$A$1:$B$16,2,0)</f>
        <v>0.81</v>
      </c>
      <c r="F293" s="0" t="n">
        <f aca="false">VLOOKUP(B293,Mono!$A$1:$B$16,2,0)</f>
        <v>0.74</v>
      </c>
      <c r="G293" s="0" t="n">
        <f aca="false">VLOOKUP(C293,Mono!$A$1:$B$16,2,0)</f>
        <v>0.7</v>
      </c>
      <c r="H293" s="1" t="n">
        <f aca="false">D293-MIN(E293:G293)</f>
        <v>0.0948</v>
      </c>
      <c r="I293" s="1" t="n">
        <f aca="false">D293-AVERAGE(E293:G293)</f>
        <v>0.0448000000000001</v>
      </c>
      <c r="J293" s="1" t="n">
        <f aca="false">D293-MAX(E293:G293)</f>
        <v>-0.0152</v>
      </c>
      <c r="K293" s="0" t="n">
        <f aca="false">IF(OR(A293="Nai",B293="Nai",C293="Nai",A293="CMCTMg",B293="CMCTMg",C293="CMCTMg"),1,0)</f>
        <v>1</v>
      </c>
    </row>
    <row r="294" customFormat="false" ht="13.8" hidden="false" customHeight="false" outlineLevel="0" collapsed="false">
      <c r="A294" s="0" t="s">
        <v>14</v>
      </c>
      <c r="B294" s="0" t="s">
        <v>16</v>
      </c>
      <c r="C294" s="0" t="s">
        <v>24</v>
      </c>
      <c r="D294" s="0" t="n">
        <v>0.7424</v>
      </c>
      <c r="E294" s="0" t="n">
        <f aca="false">VLOOKUP(A294,Mono!$A$1:$B$16,2,0)</f>
        <v>0.81</v>
      </c>
      <c r="F294" s="0" t="n">
        <f aca="false">VLOOKUP(B294,Mono!$A$1:$B$16,2,0)</f>
        <v>0.74</v>
      </c>
      <c r="G294" s="0" t="n">
        <f aca="false">VLOOKUP(C294,Mono!$A$1:$B$16,2,0)</f>
        <v>0.6</v>
      </c>
      <c r="H294" s="1" t="n">
        <f aca="false">D294-MIN(E294:G294)</f>
        <v>0.1424</v>
      </c>
      <c r="I294" s="1" t="n">
        <f aca="false">D294-AVERAGE(E294:G294)</f>
        <v>0.0257333333333333</v>
      </c>
      <c r="J294" s="1" t="n">
        <f aca="false">D294-MAX(E294:G294)</f>
        <v>-0.0676</v>
      </c>
      <c r="K294" s="0" t="n">
        <f aca="false">IF(OR(A294="Nai",B294="Nai",C294="Nai",A294="CMCTMg",B294="CMCTMg",C294="CMCTMg"),1,0)</f>
        <v>0</v>
      </c>
    </row>
    <row r="295" customFormat="false" ht="13.8" hidden="false" customHeight="false" outlineLevel="0" collapsed="false">
      <c r="A295" s="0" t="s">
        <v>14</v>
      </c>
      <c r="B295" s="0" t="s">
        <v>16</v>
      </c>
      <c r="C295" s="0" t="s">
        <v>25</v>
      </c>
      <c r="D295" s="0" t="n">
        <v>0.7424</v>
      </c>
      <c r="E295" s="0" t="n">
        <f aca="false">VLOOKUP(A295,Mono!$A$1:$B$16,2,0)</f>
        <v>0.81</v>
      </c>
      <c r="F295" s="0" t="n">
        <f aca="false">VLOOKUP(B295,Mono!$A$1:$B$16,2,0)</f>
        <v>0.74</v>
      </c>
      <c r="G295" s="0" t="n">
        <f aca="false">VLOOKUP(C295,Mono!$A$1:$B$16,2,0)</f>
        <v>0.6</v>
      </c>
      <c r="H295" s="1" t="n">
        <f aca="false">D295-MIN(E295:G295)</f>
        <v>0.1424</v>
      </c>
      <c r="I295" s="1" t="n">
        <f aca="false">D295-AVERAGE(E295:G295)</f>
        <v>0.0257333333333333</v>
      </c>
      <c r="J295" s="1" t="n">
        <f aca="false">D295-MAX(E295:G295)</f>
        <v>-0.0676</v>
      </c>
      <c r="K295" s="0" t="n">
        <f aca="false">IF(OR(A295="Nai",B295="Nai",C295="Nai",A295="CMCTMg",B295="CMCTMg",C295="CMCTMg"),1,0)</f>
        <v>1</v>
      </c>
    </row>
    <row r="296" customFormat="false" ht="13.8" hidden="false" customHeight="false" outlineLevel="0" collapsed="false">
      <c r="A296" s="0" t="s">
        <v>14</v>
      </c>
      <c r="B296" s="0" t="s">
        <v>16</v>
      </c>
      <c r="C296" s="0" t="s">
        <v>26</v>
      </c>
      <c r="D296" s="0" t="n">
        <v>0.7424</v>
      </c>
      <c r="E296" s="0" t="n">
        <f aca="false">VLOOKUP(A296,Mono!$A$1:$B$16,2,0)</f>
        <v>0.81</v>
      </c>
      <c r="F296" s="0" t="n">
        <f aca="false">VLOOKUP(B296,Mono!$A$1:$B$16,2,0)</f>
        <v>0.74</v>
      </c>
      <c r="G296" s="0" t="n">
        <f aca="false">VLOOKUP(C296,Mono!$A$1:$B$16,2,0)</f>
        <v>0.61</v>
      </c>
      <c r="H296" s="1" t="n">
        <f aca="false">D296-MIN(E296:G296)</f>
        <v>0.1324</v>
      </c>
      <c r="I296" s="1" t="n">
        <f aca="false">D296-AVERAGE(E296:G296)</f>
        <v>0.0224</v>
      </c>
      <c r="J296" s="1" t="n">
        <f aca="false">D296-MAX(E296:G296)</f>
        <v>-0.0676</v>
      </c>
      <c r="K296" s="0" t="n">
        <f aca="false">IF(OR(A296="Nai",B296="Nai",C296="Nai",A296="CMCTMg",B296="CMCTMg",C296="CMCTMg"),1,0)</f>
        <v>0</v>
      </c>
    </row>
    <row r="297" customFormat="false" ht="13.8" hidden="false" customHeight="false" outlineLevel="0" collapsed="false">
      <c r="A297" s="0" t="s">
        <v>14</v>
      </c>
      <c r="B297" s="0" t="s">
        <v>17</v>
      </c>
      <c r="C297" s="0" t="s">
        <v>18</v>
      </c>
      <c r="D297" s="0" t="n">
        <v>0.7467</v>
      </c>
      <c r="E297" s="0" t="n">
        <f aca="false">VLOOKUP(A297,Mono!$A$1:$B$16,2,0)</f>
        <v>0.81</v>
      </c>
      <c r="F297" s="0" t="n">
        <f aca="false">VLOOKUP(B297,Mono!$A$1:$B$16,2,0)</f>
        <v>0.73</v>
      </c>
      <c r="G297" s="0" t="n">
        <f aca="false">VLOOKUP(C297,Mono!$A$1:$B$16,2,0)</f>
        <v>0.73</v>
      </c>
      <c r="H297" s="1" t="n">
        <f aca="false">D297-MIN(E297:G297)</f>
        <v>0.0167</v>
      </c>
      <c r="I297" s="1" t="n">
        <f aca="false">D297-AVERAGE(E297:G297)</f>
        <v>-0.00996666666666668</v>
      </c>
      <c r="J297" s="1" t="n">
        <f aca="false">D297-MAX(E297:G297)</f>
        <v>-0.0633</v>
      </c>
      <c r="K297" s="0" t="n">
        <f aca="false">IF(OR(A297="Nai",B297="Nai",C297="Nai",A297="CMCTMg",B297="CMCTMg",C297="CMCTMg"),1,0)</f>
        <v>0</v>
      </c>
    </row>
    <row r="298" customFormat="false" ht="13.8" hidden="false" customHeight="false" outlineLevel="0" collapsed="false">
      <c r="A298" s="0" t="s">
        <v>14</v>
      </c>
      <c r="B298" s="0" t="s">
        <v>17</v>
      </c>
      <c r="C298" s="0" t="s">
        <v>19</v>
      </c>
      <c r="D298" s="0" t="n">
        <v>0.7531</v>
      </c>
      <c r="E298" s="0" t="n">
        <f aca="false">VLOOKUP(A298,Mono!$A$1:$B$16,2,0)</f>
        <v>0.81</v>
      </c>
      <c r="F298" s="0" t="n">
        <f aca="false">VLOOKUP(B298,Mono!$A$1:$B$16,2,0)</f>
        <v>0.73</v>
      </c>
      <c r="G298" s="0" t="n">
        <f aca="false">VLOOKUP(C298,Mono!$A$1:$B$16,2,0)</f>
        <v>0.7</v>
      </c>
      <c r="H298" s="1" t="n">
        <f aca="false">D298-MIN(E298:G298)</f>
        <v>0.0530999999999999</v>
      </c>
      <c r="I298" s="1" t="n">
        <f aca="false">D298-AVERAGE(E298:G298)</f>
        <v>0.00643333333333329</v>
      </c>
      <c r="J298" s="1" t="n">
        <f aca="false">D298-MAX(E298:G298)</f>
        <v>-0.0569000000000001</v>
      </c>
      <c r="K298" s="0" t="n">
        <f aca="false">IF(OR(A298="Nai",B298="Nai",C298="Nai",A298="CMCTMg",B298="CMCTMg",C298="CMCTMg"),1,0)</f>
        <v>0</v>
      </c>
    </row>
    <row r="299" customFormat="false" ht="13.8" hidden="false" customHeight="false" outlineLevel="0" collapsed="false">
      <c r="A299" s="0" t="s">
        <v>14</v>
      </c>
      <c r="B299" s="0" t="s">
        <v>17</v>
      </c>
      <c r="C299" s="0" t="s">
        <v>20</v>
      </c>
      <c r="D299" s="0" t="n">
        <v>0.7343</v>
      </c>
      <c r="E299" s="0" t="n">
        <f aca="false">VLOOKUP(A299,Mono!$A$1:$B$16,2,0)</f>
        <v>0.81</v>
      </c>
      <c r="F299" s="0" t="n">
        <f aca="false">VLOOKUP(B299,Mono!$A$1:$B$16,2,0)</f>
        <v>0.73</v>
      </c>
      <c r="G299" s="0" t="n">
        <f aca="false">VLOOKUP(C299,Mono!$A$1:$B$16,2,0)</f>
        <v>0.71</v>
      </c>
      <c r="H299" s="1" t="n">
        <f aca="false">D299-MIN(E299:G299)</f>
        <v>0.0243000000000001</v>
      </c>
      <c r="I299" s="1" t="n">
        <f aca="false">D299-AVERAGE(E299:G299)</f>
        <v>-0.0156999999999999</v>
      </c>
      <c r="J299" s="1" t="n">
        <f aca="false">D299-MAX(E299:G299)</f>
        <v>-0.0757</v>
      </c>
      <c r="K299" s="0" t="n">
        <f aca="false">IF(OR(A299="Nai",B299="Nai",C299="Nai",A299="CMCTMg",B299="CMCTMg",C299="CMCTMg"),1,0)</f>
        <v>0</v>
      </c>
    </row>
    <row r="300" customFormat="false" ht="13.8" hidden="false" customHeight="false" outlineLevel="0" collapsed="false">
      <c r="A300" s="0" t="s">
        <v>14</v>
      </c>
      <c r="B300" s="0" t="s">
        <v>17</v>
      </c>
      <c r="C300" s="0" t="s">
        <v>21</v>
      </c>
      <c r="D300" s="0" t="n">
        <v>0.8198</v>
      </c>
      <c r="E300" s="0" t="n">
        <f aca="false">VLOOKUP(A300,Mono!$A$1:$B$16,2,0)</f>
        <v>0.81</v>
      </c>
      <c r="F300" s="0" t="n">
        <f aca="false">VLOOKUP(B300,Mono!$A$1:$B$16,2,0)</f>
        <v>0.73</v>
      </c>
      <c r="G300" s="0" t="n">
        <f aca="false">VLOOKUP(C300,Mono!$A$1:$B$16,2,0)</f>
        <v>0.6</v>
      </c>
      <c r="H300" s="1" t="n">
        <f aca="false">D300-MIN(E300:G300)</f>
        <v>0.2198</v>
      </c>
      <c r="I300" s="1" t="n">
        <f aca="false">D300-AVERAGE(E300:G300)</f>
        <v>0.106466666666667</v>
      </c>
      <c r="J300" s="1" t="n">
        <f aca="false">D300-MAX(E300:G300)</f>
        <v>0.00980000000000003</v>
      </c>
      <c r="K300" s="0" t="n">
        <f aca="false">IF(OR(A300="Nai",B300="Nai",C300="Nai",A300="CMCTMg",B300="CMCTMg",C300="CMCTMg"),1,0)</f>
        <v>0</v>
      </c>
    </row>
    <row r="301" customFormat="false" ht="13.8" hidden="false" customHeight="false" outlineLevel="0" collapsed="false">
      <c r="A301" s="0" t="s">
        <v>14</v>
      </c>
      <c r="B301" s="0" t="s">
        <v>17</v>
      </c>
      <c r="C301" s="0" t="s">
        <v>22</v>
      </c>
      <c r="D301" s="0" t="n">
        <v>0.7735</v>
      </c>
      <c r="E301" s="0" t="n">
        <f aca="false">VLOOKUP(A301,Mono!$A$1:$B$16,2,0)</f>
        <v>0.81</v>
      </c>
      <c r="F301" s="0" t="n">
        <f aca="false">VLOOKUP(B301,Mono!$A$1:$B$16,2,0)</f>
        <v>0.73</v>
      </c>
      <c r="G301" s="0" t="n">
        <f aca="false">VLOOKUP(C301,Mono!$A$1:$B$16,2,0)</f>
        <v>0.64</v>
      </c>
      <c r="H301" s="1" t="n">
        <f aca="false">D301-MIN(E301:G301)</f>
        <v>0.1335</v>
      </c>
      <c r="I301" s="1" t="n">
        <f aca="false">D301-AVERAGE(E301:G301)</f>
        <v>0.0468333333333334</v>
      </c>
      <c r="J301" s="1" t="n">
        <f aca="false">D301-MAX(E301:G301)</f>
        <v>-0.0365</v>
      </c>
      <c r="K301" s="0" t="n">
        <f aca="false">IF(OR(A301="Nai",B301="Nai",C301="Nai",A301="CMCTMg",B301="CMCTMg",C301="CMCTMg"),1,0)</f>
        <v>0</v>
      </c>
    </row>
    <row r="302" customFormat="false" ht="13.8" hidden="false" customHeight="false" outlineLevel="0" collapsed="false">
      <c r="A302" s="0" t="s">
        <v>14</v>
      </c>
      <c r="B302" s="0" t="s">
        <v>17</v>
      </c>
      <c r="C302" s="0" t="s">
        <v>23</v>
      </c>
      <c r="D302" s="0" t="n">
        <v>0.7467</v>
      </c>
      <c r="E302" s="0" t="n">
        <f aca="false">VLOOKUP(A302,Mono!$A$1:$B$16,2,0)</f>
        <v>0.81</v>
      </c>
      <c r="F302" s="0" t="n">
        <f aca="false">VLOOKUP(B302,Mono!$A$1:$B$16,2,0)</f>
        <v>0.73</v>
      </c>
      <c r="G302" s="0" t="n">
        <f aca="false">VLOOKUP(C302,Mono!$A$1:$B$16,2,0)</f>
        <v>0.7</v>
      </c>
      <c r="H302" s="1" t="n">
        <f aca="false">D302-MIN(E302:G302)</f>
        <v>0.0467</v>
      </c>
      <c r="I302" s="1" t="n">
        <f aca="false">D302-AVERAGE(E302:G302)</f>
        <v>3.33333333333297E-005</v>
      </c>
      <c r="J302" s="1" t="n">
        <f aca="false">D302-MAX(E302:G302)</f>
        <v>-0.0633</v>
      </c>
      <c r="K302" s="0" t="n">
        <f aca="false">IF(OR(A302="Nai",B302="Nai",C302="Nai",A302="CMCTMg",B302="CMCTMg",C302="CMCTMg"),1,0)</f>
        <v>1</v>
      </c>
    </row>
    <row r="303" customFormat="false" ht="13.8" hidden="false" customHeight="false" outlineLevel="0" collapsed="false">
      <c r="A303" s="0" t="s">
        <v>14</v>
      </c>
      <c r="B303" s="0" t="s">
        <v>17</v>
      </c>
      <c r="C303" s="0" t="s">
        <v>24</v>
      </c>
      <c r="D303" s="0" t="n">
        <v>0.8198</v>
      </c>
      <c r="E303" s="0" t="n">
        <f aca="false">VLOOKUP(A303,Mono!$A$1:$B$16,2,0)</f>
        <v>0.81</v>
      </c>
      <c r="F303" s="0" t="n">
        <f aca="false">VLOOKUP(B303,Mono!$A$1:$B$16,2,0)</f>
        <v>0.73</v>
      </c>
      <c r="G303" s="0" t="n">
        <f aca="false">VLOOKUP(C303,Mono!$A$1:$B$16,2,0)</f>
        <v>0.6</v>
      </c>
      <c r="H303" s="1" t="n">
        <f aca="false">D303-MIN(E303:G303)</f>
        <v>0.2198</v>
      </c>
      <c r="I303" s="1" t="n">
        <f aca="false">D303-AVERAGE(E303:G303)</f>
        <v>0.106466666666667</v>
      </c>
      <c r="J303" s="1" t="n">
        <f aca="false">D303-MAX(E303:G303)</f>
        <v>0.00980000000000003</v>
      </c>
      <c r="K303" s="0" t="n">
        <f aca="false">IF(OR(A303="Nai",B303="Nai",C303="Nai",A303="CMCTMg",B303="CMCTMg",C303="CMCTMg"),1,0)</f>
        <v>0</v>
      </c>
    </row>
    <row r="304" customFormat="false" ht="13.8" hidden="false" customHeight="false" outlineLevel="0" collapsed="false">
      <c r="A304" s="0" t="s">
        <v>14</v>
      </c>
      <c r="B304" s="0" t="s">
        <v>17</v>
      </c>
      <c r="C304" s="0" t="s">
        <v>25</v>
      </c>
      <c r="D304" s="0" t="n">
        <v>0.8198</v>
      </c>
      <c r="E304" s="0" t="n">
        <f aca="false">VLOOKUP(A304,Mono!$A$1:$B$16,2,0)</f>
        <v>0.81</v>
      </c>
      <c r="F304" s="0" t="n">
        <f aca="false">VLOOKUP(B304,Mono!$A$1:$B$16,2,0)</f>
        <v>0.73</v>
      </c>
      <c r="G304" s="0" t="n">
        <f aca="false">VLOOKUP(C304,Mono!$A$1:$B$16,2,0)</f>
        <v>0.6</v>
      </c>
      <c r="H304" s="1" t="n">
        <f aca="false">D304-MIN(E304:G304)</f>
        <v>0.2198</v>
      </c>
      <c r="I304" s="1" t="n">
        <f aca="false">D304-AVERAGE(E304:G304)</f>
        <v>0.106466666666667</v>
      </c>
      <c r="J304" s="1" t="n">
        <f aca="false">D304-MAX(E304:G304)</f>
        <v>0.00980000000000003</v>
      </c>
      <c r="K304" s="0" t="n">
        <f aca="false">IF(OR(A304="Nai",B304="Nai",C304="Nai",A304="CMCTMg",B304="CMCTMg",C304="CMCTMg"),1,0)</f>
        <v>1</v>
      </c>
    </row>
    <row r="305" customFormat="false" ht="13.8" hidden="false" customHeight="false" outlineLevel="0" collapsed="false">
      <c r="A305" s="0" t="s">
        <v>14</v>
      </c>
      <c r="B305" s="0" t="s">
        <v>17</v>
      </c>
      <c r="C305" s="0" t="s">
        <v>26</v>
      </c>
      <c r="D305" s="0" t="n">
        <v>0.8198</v>
      </c>
      <c r="E305" s="0" t="n">
        <f aca="false">VLOOKUP(A305,Mono!$A$1:$B$16,2,0)</f>
        <v>0.81</v>
      </c>
      <c r="F305" s="0" t="n">
        <f aca="false">VLOOKUP(B305,Mono!$A$1:$B$16,2,0)</f>
        <v>0.73</v>
      </c>
      <c r="G305" s="0" t="n">
        <f aca="false">VLOOKUP(C305,Mono!$A$1:$B$16,2,0)</f>
        <v>0.61</v>
      </c>
      <c r="H305" s="1" t="n">
        <f aca="false">D305-MIN(E305:G305)</f>
        <v>0.2098</v>
      </c>
      <c r="I305" s="1" t="n">
        <f aca="false">D305-AVERAGE(E305:G305)</f>
        <v>0.103133333333333</v>
      </c>
      <c r="J305" s="1" t="n">
        <f aca="false">D305-MAX(E305:G305)</f>
        <v>0.00980000000000003</v>
      </c>
      <c r="K305" s="0" t="n">
        <f aca="false">IF(OR(A305="Nai",B305="Nai",C305="Nai",A305="CMCTMg",B305="CMCTMg",C305="CMCTMg"),1,0)</f>
        <v>0</v>
      </c>
    </row>
    <row r="306" customFormat="false" ht="13.8" hidden="false" customHeight="false" outlineLevel="0" collapsed="false">
      <c r="A306" s="0" t="s">
        <v>14</v>
      </c>
      <c r="B306" s="0" t="s">
        <v>18</v>
      </c>
      <c r="C306" s="0" t="s">
        <v>19</v>
      </c>
      <c r="D306" s="0" t="n">
        <v>0.804</v>
      </c>
      <c r="E306" s="0" t="n">
        <f aca="false">VLOOKUP(A306,Mono!$A$1:$B$16,2,0)</f>
        <v>0.81</v>
      </c>
      <c r="F306" s="0" t="n">
        <f aca="false">VLOOKUP(B306,Mono!$A$1:$B$16,2,0)</f>
        <v>0.73</v>
      </c>
      <c r="G306" s="0" t="n">
        <f aca="false">VLOOKUP(C306,Mono!$A$1:$B$16,2,0)</f>
        <v>0.7</v>
      </c>
      <c r="H306" s="1" t="n">
        <f aca="false">D306-MIN(E306:G306)</f>
        <v>0.104</v>
      </c>
      <c r="I306" s="1" t="n">
        <f aca="false">D306-AVERAGE(E306:G306)</f>
        <v>0.0573333333333333</v>
      </c>
      <c r="J306" s="1" t="n">
        <f aca="false">D306-MAX(E306:G306)</f>
        <v>-0.00600000000000001</v>
      </c>
      <c r="K306" s="0" t="n">
        <f aca="false">IF(OR(A306="Nai",B306="Nai",C306="Nai",A306="CMCTMg",B306="CMCTMg",C306="CMCTMg"),1,0)</f>
        <v>0</v>
      </c>
    </row>
    <row r="307" customFormat="false" ht="13.8" hidden="false" customHeight="false" outlineLevel="0" collapsed="false">
      <c r="A307" s="0" t="s">
        <v>14</v>
      </c>
      <c r="B307" s="0" t="s">
        <v>18</v>
      </c>
      <c r="C307" s="0" t="s">
        <v>20</v>
      </c>
      <c r="D307" s="0" t="n">
        <v>0.7969</v>
      </c>
      <c r="E307" s="0" t="n">
        <f aca="false">VLOOKUP(A307,Mono!$A$1:$B$16,2,0)</f>
        <v>0.81</v>
      </c>
      <c r="F307" s="0" t="n">
        <f aca="false">VLOOKUP(B307,Mono!$A$1:$B$16,2,0)</f>
        <v>0.73</v>
      </c>
      <c r="G307" s="0" t="n">
        <f aca="false">VLOOKUP(C307,Mono!$A$1:$B$16,2,0)</f>
        <v>0.71</v>
      </c>
      <c r="H307" s="1" t="n">
        <f aca="false">D307-MIN(E307:G307)</f>
        <v>0.0869000000000001</v>
      </c>
      <c r="I307" s="1" t="n">
        <f aca="false">D307-AVERAGE(E307:G307)</f>
        <v>0.0469000000000001</v>
      </c>
      <c r="J307" s="1" t="n">
        <f aca="false">D307-MAX(E307:G307)</f>
        <v>-0.0131</v>
      </c>
      <c r="K307" s="0" t="n">
        <f aca="false">IF(OR(A307="Nai",B307="Nai",C307="Nai",A307="CMCTMg",B307="CMCTMg",C307="CMCTMg"),1,0)</f>
        <v>0</v>
      </c>
    </row>
    <row r="308" customFormat="false" ht="13.8" hidden="false" customHeight="false" outlineLevel="0" collapsed="false">
      <c r="A308" s="0" t="s">
        <v>14</v>
      </c>
      <c r="B308" s="0" t="s">
        <v>18</v>
      </c>
      <c r="C308" s="0" t="s">
        <v>21</v>
      </c>
      <c r="D308" s="0" t="n">
        <v>0.8155</v>
      </c>
      <c r="E308" s="0" t="n">
        <f aca="false">VLOOKUP(A308,Mono!$A$1:$B$16,2,0)</f>
        <v>0.81</v>
      </c>
      <c r="F308" s="0" t="n">
        <f aca="false">VLOOKUP(B308,Mono!$A$1:$B$16,2,0)</f>
        <v>0.73</v>
      </c>
      <c r="G308" s="0" t="n">
        <f aca="false">VLOOKUP(C308,Mono!$A$1:$B$16,2,0)</f>
        <v>0.6</v>
      </c>
      <c r="H308" s="1" t="n">
        <f aca="false">D308-MIN(E308:G308)</f>
        <v>0.2155</v>
      </c>
      <c r="I308" s="1" t="n">
        <f aca="false">D308-AVERAGE(E308:G308)</f>
        <v>0.102166666666667</v>
      </c>
      <c r="J308" s="1" t="n">
        <f aca="false">D308-MAX(E308:G308)</f>
        <v>0.00549999999999995</v>
      </c>
      <c r="K308" s="0" t="n">
        <f aca="false">IF(OR(A308="Nai",B308="Nai",C308="Nai",A308="CMCTMg",B308="CMCTMg",C308="CMCTMg"),1,0)</f>
        <v>0</v>
      </c>
    </row>
    <row r="309" customFormat="false" ht="13.8" hidden="false" customHeight="false" outlineLevel="0" collapsed="false">
      <c r="A309" s="0" t="s">
        <v>14</v>
      </c>
      <c r="B309" s="0" t="s">
        <v>18</v>
      </c>
      <c r="C309" s="0" t="s">
        <v>22</v>
      </c>
      <c r="D309" s="0" t="n">
        <v>0.8084</v>
      </c>
      <c r="E309" s="0" t="n">
        <f aca="false">VLOOKUP(A309,Mono!$A$1:$B$16,2,0)</f>
        <v>0.81</v>
      </c>
      <c r="F309" s="0" t="n">
        <f aca="false">VLOOKUP(B309,Mono!$A$1:$B$16,2,0)</f>
        <v>0.73</v>
      </c>
      <c r="G309" s="0" t="n">
        <f aca="false">VLOOKUP(C309,Mono!$A$1:$B$16,2,0)</f>
        <v>0.64</v>
      </c>
      <c r="H309" s="1" t="n">
        <f aca="false">D309-MIN(E309:G309)</f>
        <v>0.1684</v>
      </c>
      <c r="I309" s="1" t="n">
        <f aca="false">D309-AVERAGE(E309:G309)</f>
        <v>0.0817333333333333</v>
      </c>
      <c r="J309" s="1" t="n">
        <f aca="false">D309-MAX(E309:G309)</f>
        <v>-0.00160000000000005</v>
      </c>
      <c r="K309" s="0" t="n">
        <f aca="false">IF(OR(A309="Nai",B309="Nai",C309="Nai",A309="CMCTMg",B309="CMCTMg",C309="CMCTMg"),1,0)</f>
        <v>0</v>
      </c>
    </row>
    <row r="310" customFormat="false" ht="13.8" hidden="false" customHeight="false" outlineLevel="0" collapsed="false">
      <c r="A310" s="0" t="s">
        <v>14</v>
      </c>
      <c r="B310" s="0" t="s">
        <v>18</v>
      </c>
      <c r="C310" s="0" t="s">
        <v>23</v>
      </c>
      <c r="D310" s="0" t="n">
        <v>0.8015</v>
      </c>
      <c r="E310" s="0" t="n">
        <f aca="false">VLOOKUP(A310,Mono!$A$1:$B$16,2,0)</f>
        <v>0.81</v>
      </c>
      <c r="F310" s="0" t="n">
        <f aca="false">VLOOKUP(B310,Mono!$A$1:$B$16,2,0)</f>
        <v>0.73</v>
      </c>
      <c r="G310" s="0" t="n">
        <f aca="false">VLOOKUP(C310,Mono!$A$1:$B$16,2,0)</f>
        <v>0.7</v>
      </c>
      <c r="H310" s="1" t="n">
        <f aca="false">D310-MIN(E310:G310)</f>
        <v>0.1015</v>
      </c>
      <c r="I310" s="1" t="n">
        <f aca="false">D310-AVERAGE(E310:G310)</f>
        <v>0.0548333333333333</v>
      </c>
      <c r="J310" s="1" t="n">
        <f aca="false">D310-MAX(E310:G310)</f>
        <v>-0.00850000000000006</v>
      </c>
      <c r="K310" s="0" t="n">
        <f aca="false">IF(OR(A310="Nai",B310="Nai",C310="Nai",A310="CMCTMg",B310="CMCTMg",C310="CMCTMg"),1,0)</f>
        <v>1</v>
      </c>
    </row>
    <row r="311" customFormat="false" ht="13.8" hidden="false" customHeight="false" outlineLevel="0" collapsed="false">
      <c r="A311" s="0" t="s">
        <v>14</v>
      </c>
      <c r="B311" s="0" t="s">
        <v>18</v>
      </c>
      <c r="C311" s="0" t="s">
        <v>24</v>
      </c>
      <c r="D311" s="0" t="n">
        <v>0.8084</v>
      </c>
      <c r="E311" s="0" t="n">
        <f aca="false">VLOOKUP(A311,Mono!$A$1:$B$16,2,0)</f>
        <v>0.81</v>
      </c>
      <c r="F311" s="0" t="n">
        <f aca="false">VLOOKUP(B311,Mono!$A$1:$B$16,2,0)</f>
        <v>0.73</v>
      </c>
      <c r="G311" s="0" t="n">
        <f aca="false">VLOOKUP(C311,Mono!$A$1:$B$16,2,0)</f>
        <v>0.6</v>
      </c>
      <c r="H311" s="1" t="n">
        <f aca="false">D311-MIN(E311:G311)</f>
        <v>0.2084</v>
      </c>
      <c r="I311" s="1" t="n">
        <f aca="false">D311-AVERAGE(E311:G311)</f>
        <v>0.0950666666666666</v>
      </c>
      <c r="J311" s="1" t="n">
        <f aca="false">D311-MAX(E311:G311)</f>
        <v>-0.00160000000000005</v>
      </c>
      <c r="K311" s="0" t="n">
        <f aca="false">IF(OR(A311="Nai",B311="Nai",C311="Nai",A311="CMCTMg",B311="CMCTMg",C311="CMCTMg"),1,0)</f>
        <v>0</v>
      </c>
    </row>
    <row r="312" customFormat="false" ht="13.8" hidden="false" customHeight="false" outlineLevel="0" collapsed="false">
      <c r="A312" s="0" t="s">
        <v>14</v>
      </c>
      <c r="B312" s="0" t="s">
        <v>18</v>
      </c>
      <c r="C312" s="0" t="s">
        <v>25</v>
      </c>
      <c r="D312" s="0" t="n">
        <v>0.8155</v>
      </c>
      <c r="E312" s="0" t="n">
        <f aca="false">VLOOKUP(A312,Mono!$A$1:$B$16,2,0)</f>
        <v>0.81</v>
      </c>
      <c r="F312" s="0" t="n">
        <f aca="false">VLOOKUP(B312,Mono!$A$1:$B$16,2,0)</f>
        <v>0.73</v>
      </c>
      <c r="G312" s="0" t="n">
        <f aca="false">VLOOKUP(C312,Mono!$A$1:$B$16,2,0)</f>
        <v>0.6</v>
      </c>
      <c r="H312" s="1" t="n">
        <f aca="false">D312-MIN(E312:G312)</f>
        <v>0.2155</v>
      </c>
      <c r="I312" s="1" t="n">
        <f aca="false">D312-AVERAGE(E312:G312)</f>
        <v>0.102166666666667</v>
      </c>
      <c r="J312" s="1" t="n">
        <f aca="false">D312-MAX(E312:G312)</f>
        <v>0.00549999999999995</v>
      </c>
      <c r="K312" s="0" t="n">
        <f aca="false">IF(OR(A312="Nai",B312="Nai",C312="Nai",A312="CMCTMg",B312="CMCTMg",C312="CMCTMg"),1,0)</f>
        <v>1</v>
      </c>
    </row>
    <row r="313" customFormat="false" ht="13.8" hidden="false" customHeight="false" outlineLevel="0" collapsed="false">
      <c r="A313" s="0" t="s">
        <v>14</v>
      </c>
      <c r="B313" s="0" t="s">
        <v>18</v>
      </c>
      <c r="C313" s="0" t="s">
        <v>26</v>
      </c>
      <c r="D313" s="0" t="n">
        <v>0.8084</v>
      </c>
      <c r="E313" s="0" t="n">
        <f aca="false">VLOOKUP(A313,Mono!$A$1:$B$16,2,0)</f>
        <v>0.81</v>
      </c>
      <c r="F313" s="0" t="n">
        <f aca="false">VLOOKUP(B313,Mono!$A$1:$B$16,2,0)</f>
        <v>0.73</v>
      </c>
      <c r="G313" s="0" t="n">
        <f aca="false">VLOOKUP(C313,Mono!$A$1:$B$16,2,0)</f>
        <v>0.61</v>
      </c>
      <c r="H313" s="1" t="n">
        <f aca="false">D313-MIN(E313:G313)</f>
        <v>0.1984</v>
      </c>
      <c r="I313" s="1" t="n">
        <f aca="false">D313-AVERAGE(E313:G313)</f>
        <v>0.0917333333333333</v>
      </c>
      <c r="J313" s="1" t="n">
        <f aca="false">D313-MAX(E313:G313)</f>
        <v>-0.00160000000000005</v>
      </c>
      <c r="K313" s="0" t="n">
        <f aca="false">IF(OR(A313="Nai",B313="Nai",C313="Nai",A313="CMCTMg",B313="CMCTMg",C313="CMCTMg"),1,0)</f>
        <v>0</v>
      </c>
    </row>
    <row r="314" customFormat="false" ht="13.8" hidden="false" customHeight="false" outlineLevel="0" collapsed="false">
      <c r="A314" s="0" t="s">
        <v>14</v>
      </c>
      <c r="B314" s="0" t="s">
        <v>19</v>
      </c>
      <c r="C314" s="0" t="s">
        <v>20</v>
      </c>
      <c r="D314" s="0" t="n">
        <v>0.6978</v>
      </c>
      <c r="E314" s="0" t="n">
        <f aca="false">VLOOKUP(A314,Mono!$A$1:$B$16,2,0)</f>
        <v>0.81</v>
      </c>
      <c r="F314" s="0" t="n">
        <f aca="false">VLOOKUP(B314,Mono!$A$1:$B$16,2,0)</f>
        <v>0.7</v>
      </c>
      <c r="G314" s="0" t="n">
        <f aca="false">VLOOKUP(C314,Mono!$A$1:$B$16,2,0)</f>
        <v>0.71</v>
      </c>
      <c r="H314" s="1" t="n">
        <f aca="false">D314-MIN(E314:G314)</f>
        <v>-0.00219999999999998</v>
      </c>
      <c r="I314" s="1" t="n">
        <f aca="false">D314-AVERAGE(E314:G314)</f>
        <v>-0.0422</v>
      </c>
      <c r="J314" s="1" t="n">
        <f aca="false">D314-MAX(E314:G314)</f>
        <v>-0.1122</v>
      </c>
      <c r="K314" s="0" t="n">
        <f aca="false">IF(OR(A314="Nai",B314="Nai",C314="Nai",A314="CMCTMg",B314="CMCTMg",C314="CMCTMg"),1,0)</f>
        <v>0</v>
      </c>
    </row>
    <row r="315" customFormat="false" ht="13.8" hidden="false" customHeight="false" outlineLevel="0" collapsed="false">
      <c r="A315" s="0" t="s">
        <v>14</v>
      </c>
      <c r="B315" s="0" t="s">
        <v>19</v>
      </c>
      <c r="C315" s="0" t="s">
        <v>21</v>
      </c>
      <c r="D315" s="0" t="n">
        <v>0.6084</v>
      </c>
      <c r="E315" s="0" t="n">
        <f aca="false">VLOOKUP(A315,Mono!$A$1:$B$16,2,0)</f>
        <v>0.81</v>
      </c>
      <c r="F315" s="0" t="n">
        <f aca="false">VLOOKUP(B315,Mono!$A$1:$B$16,2,0)</f>
        <v>0.7</v>
      </c>
      <c r="G315" s="0" t="n">
        <f aca="false">VLOOKUP(C315,Mono!$A$1:$B$16,2,0)</f>
        <v>0.6</v>
      </c>
      <c r="H315" s="1" t="n">
        <f aca="false">D315-MIN(E315:G315)</f>
        <v>0.00839999999999996</v>
      </c>
      <c r="I315" s="1" t="n">
        <f aca="false">D315-AVERAGE(E315:G315)</f>
        <v>-0.0949333333333334</v>
      </c>
      <c r="J315" s="1" t="n">
        <f aca="false">D315-MAX(E315:G315)</f>
        <v>-0.2016</v>
      </c>
      <c r="K315" s="0" t="n">
        <f aca="false">IF(OR(A315="Nai",B315="Nai",C315="Nai",A315="CMCTMg",B315="CMCTMg",C315="CMCTMg"),1,0)</f>
        <v>0</v>
      </c>
    </row>
    <row r="316" customFormat="false" ht="13.8" hidden="false" customHeight="false" outlineLevel="0" collapsed="false">
      <c r="A316" s="0" t="s">
        <v>14</v>
      </c>
      <c r="B316" s="0" t="s">
        <v>19</v>
      </c>
      <c r="C316" s="0" t="s">
        <v>22</v>
      </c>
      <c r="D316" s="0" t="n">
        <v>0.6333</v>
      </c>
      <c r="E316" s="0" t="n">
        <f aca="false">VLOOKUP(A316,Mono!$A$1:$B$16,2,0)</f>
        <v>0.81</v>
      </c>
      <c r="F316" s="0" t="n">
        <f aca="false">VLOOKUP(B316,Mono!$A$1:$B$16,2,0)</f>
        <v>0.7</v>
      </c>
      <c r="G316" s="0" t="n">
        <f aca="false">VLOOKUP(C316,Mono!$A$1:$B$16,2,0)</f>
        <v>0.64</v>
      </c>
      <c r="H316" s="1" t="n">
        <f aca="false">D316-MIN(E316:G316)</f>
        <v>-0.00669999999999993</v>
      </c>
      <c r="I316" s="1" t="n">
        <f aca="false">D316-AVERAGE(E316:G316)</f>
        <v>-0.0833666666666667</v>
      </c>
      <c r="J316" s="1" t="n">
        <f aca="false">D316-MAX(E316:G316)</f>
        <v>-0.1767</v>
      </c>
      <c r="K316" s="0" t="n">
        <f aca="false">IF(OR(A316="Nai",B316="Nai",C316="Nai",A316="CMCTMg",B316="CMCTMg",C316="CMCTMg"),1,0)</f>
        <v>0</v>
      </c>
    </row>
    <row r="317" customFormat="false" ht="13.8" hidden="false" customHeight="false" outlineLevel="0" collapsed="false">
      <c r="A317" s="0" t="s">
        <v>14</v>
      </c>
      <c r="B317" s="0" t="s">
        <v>19</v>
      </c>
      <c r="C317" s="0" t="s">
        <v>23</v>
      </c>
      <c r="D317" s="0" t="n">
        <v>0.7783</v>
      </c>
      <c r="E317" s="0" t="n">
        <f aca="false">VLOOKUP(A317,Mono!$A$1:$B$16,2,0)</f>
        <v>0.81</v>
      </c>
      <c r="F317" s="0" t="n">
        <f aca="false">VLOOKUP(B317,Mono!$A$1:$B$16,2,0)</f>
        <v>0.7</v>
      </c>
      <c r="G317" s="0" t="n">
        <f aca="false">VLOOKUP(C317,Mono!$A$1:$B$16,2,0)</f>
        <v>0.7</v>
      </c>
      <c r="H317" s="1" t="n">
        <f aca="false">D317-MIN(E317:G317)</f>
        <v>0.0782999999999999</v>
      </c>
      <c r="I317" s="1" t="n">
        <f aca="false">D317-AVERAGE(E317:G317)</f>
        <v>0.0416333333333333</v>
      </c>
      <c r="J317" s="1" t="n">
        <f aca="false">D317-MAX(E317:G317)</f>
        <v>-0.0317000000000001</v>
      </c>
      <c r="K317" s="0" t="n">
        <f aca="false">IF(OR(A317="Nai",B317="Nai",C317="Nai",A317="CMCTMg",B317="CMCTMg",C317="CMCTMg"),1,0)</f>
        <v>1</v>
      </c>
    </row>
    <row r="318" customFormat="false" ht="13.8" hidden="false" customHeight="false" outlineLevel="0" collapsed="false">
      <c r="A318" s="0" t="s">
        <v>14</v>
      </c>
      <c r="B318" s="0" t="s">
        <v>19</v>
      </c>
      <c r="C318" s="0" t="s">
        <v>24</v>
      </c>
      <c r="D318" s="0" t="n">
        <v>0.8015</v>
      </c>
      <c r="E318" s="0" t="n">
        <f aca="false">VLOOKUP(A318,Mono!$A$1:$B$16,2,0)</f>
        <v>0.81</v>
      </c>
      <c r="F318" s="0" t="n">
        <f aca="false">VLOOKUP(B318,Mono!$A$1:$B$16,2,0)</f>
        <v>0.7</v>
      </c>
      <c r="G318" s="0" t="n">
        <f aca="false">VLOOKUP(C318,Mono!$A$1:$B$16,2,0)</f>
        <v>0.6</v>
      </c>
      <c r="H318" s="1" t="n">
        <f aca="false">D318-MIN(E318:G318)</f>
        <v>0.2015</v>
      </c>
      <c r="I318" s="1" t="n">
        <f aca="false">D318-AVERAGE(E318:G318)</f>
        <v>0.0981666666666665</v>
      </c>
      <c r="J318" s="1" t="n">
        <f aca="false">D318-MAX(E318:G318)</f>
        <v>-0.00850000000000006</v>
      </c>
      <c r="K318" s="0" t="n">
        <f aca="false">IF(OR(A318="Nai",B318="Nai",C318="Nai",A318="CMCTMg",B318="CMCTMg",C318="CMCTMg"),1,0)</f>
        <v>0</v>
      </c>
    </row>
    <row r="319" customFormat="false" ht="13.8" hidden="false" customHeight="false" outlineLevel="0" collapsed="false">
      <c r="A319" s="0" t="s">
        <v>14</v>
      </c>
      <c r="B319" s="0" t="s">
        <v>19</v>
      </c>
      <c r="C319" s="0" t="s">
        <v>25</v>
      </c>
      <c r="D319" s="0" t="n">
        <v>0.5986</v>
      </c>
      <c r="E319" s="0" t="n">
        <f aca="false">VLOOKUP(A319,Mono!$A$1:$B$16,2,0)</f>
        <v>0.81</v>
      </c>
      <c r="F319" s="0" t="n">
        <f aca="false">VLOOKUP(B319,Mono!$A$1:$B$16,2,0)</f>
        <v>0.7</v>
      </c>
      <c r="G319" s="0" t="n">
        <f aca="false">VLOOKUP(C319,Mono!$A$1:$B$16,2,0)</f>
        <v>0.6</v>
      </c>
      <c r="H319" s="1" t="n">
        <f aca="false">D319-MIN(E319:G319)</f>
        <v>-0.00140000000000007</v>
      </c>
      <c r="I319" s="1" t="n">
        <f aca="false">D319-AVERAGE(E319:G319)</f>
        <v>-0.104733333333333</v>
      </c>
      <c r="J319" s="1" t="n">
        <f aca="false">D319-MAX(E319:G319)</f>
        <v>-0.2114</v>
      </c>
      <c r="K319" s="0" t="n">
        <f aca="false">IF(OR(A319="Nai",B319="Nai",C319="Nai",A319="CMCTMg",B319="CMCTMg",C319="CMCTMg"),1,0)</f>
        <v>1</v>
      </c>
    </row>
    <row r="320" customFormat="false" ht="13.8" hidden="false" customHeight="false" outlineLevel="0" collapsed="false">
      <c r="A320" s="0" t="s">
        <v>14</v>
      </c>
      <c r="B320" s="0" t="s">
        <v>19</v>
      </c>
      <c r="C320" s="0" t="s">
        <v>26</v>
      </c>
      <c r="D320" s="0" t="n">
        <v>0.7806</v>
      </c>
      <c r="E320" s="0" t="n">
        <f aca="false">VLOOKUP(A320,Mono!$A$1:$B$16,2,0)</f>
        <v>0.81</v>
      </c>
      <c r="F320" s="0" t="n">
        <f aca="false">VLOOKUP(B320,Mono!$A$1:$B$16,2,0)</f>
        <v>0.7</v>
      </c>
      <c r="G320" s="0" t="n">
        <f aca="false">VLOOKUP(C320,Mono!$A$1:$B$16,2,0)</f>
        <v>0.61</v>
      </c>
      <c r="H320" s="1" t="n">
        <f aca="false">D320-MIN(E320:G320)</f>
        <v>0.1706</v>
      </c>
      <c r="I320" s="1" t="n">
        <f aca="false">D320-AVERAGE(E320:G320)</f>
        <v>0.0739333333333334</v>
      </c>
      <c r="J320" s="1" t="n">
        <f aca="false">D320-MAX(E320:G320)</f>
        <v>-0.0294</v>
      </c>
      <c r="K320" s="0" t="n">
        <f aca="false">IF(OR(A320="Nai",B320="Nai",C320="Nai",A320="CMCTMg",B320="CMCTMg",C320="CMCTMg"),1,0)</f>
        <v>0</v>
      </c>
    </row>
    <row r="321" customFormat="false" ht="13.8" hidden="false" customHeight="false" outlineLevel="0" collapsed="false">
      <c r="A321" s="0" t="s">
        <v>14</v>
      </c>
      <c r="B321" s="0" t="s">
        <v>20</v>
      </c>
      <c r="C321" s="0" t="s">
        <v>21</v>
      </c>
      <c r="D321" s="0" t="n">
        <v>0.8084</v>
      </c>
      <c r="E321" s="0" t="n">
        <f aca="false">VLOOKUP(A321,Mono!$A$1:$B$16,2,0)</f>
        <v>0.81</v>
      </c>
      <c r="F321" s="0" t="n">
        <f aca="false">VLOOKUP(B321,Mono!$A$1:$B$16,2,0)</f>
        <v>0.71</v>
      </c>
      <c r="G321" s="0" t="n">
        <f aca="false">VLOOKUP(C321,Mono!$A$1:$B$16,2,0)</f>
        <v>0.6</v>
      </c>
      <c r="H321" s="1" t="n">
        <f aca="false">D321-MIN(E321:G321)</f>
        <v>0.2084</v>
      </c>
      <c r="I321" s="1" t="n">
        <f aca="false">D321-AVERAGE(E321:G321)</f>
        <v>0.101733333333333</v>
      </c>
      <c r="J321" s="1" t="n">
        <f aca="false">D321-MAX(E321:G321)</f>
        <v>-0.00160000000000005</v>
      </c>
      <c r="K321" s="0" t="n">
        <f aca="false">IF(OR(A321="Nai",B321="Nai",C321="Nai",A321="CMCTMg",B321="CMCTMg",C321="CMCTMg"),1,0)</f>
        <v>0</v>
      </c>
    </row>
    <row r="322" customFormat="false" ht="13.8" hidden="false" customHeight="false" outlineLevel="0" collapsed="false">
      <c r="A322" s="0" t="s">
        <v>14</v>
      </c>
      <c r="B322" s="0" t="s">
        <v>20</v>
      </c>
      <c r="C322" s="0" t="s">
        <v>22</v>
      </c>
      <c r="D322" s="0" t="n">
        <v>0.8084</v>
      </c>
      <c r="E322" s="0" t="n">
        <f aca="false">VLOOKUP(A322,Mono!$A$1:$B$16,2,0)</f>
        <v>0.81</v>
      </c>
      <c r="F322" s="0" t="n">
        <f aca="false">VLOOKUP(B322,Mono!$A$1:$B$16,2,0)</f>
        <v>0.71</v>
      </c>
      <c r="G322" s="0" t="n">
        <f aca="false">VLOOKUP(C322,Mono!$A$1:$B$16,2,0)</f>
        <v>0.64</v>
      </c>
      <c r="H322" s="1" t="n">
        <f aca="false">D322-MIN(E322:G322)</f>
        <v>0.1684</v>
      </c>
      <c r="I322" s="1" t="n">
        <f aca="false">D322-AVERAGE(E322:G322)</f>
        <v>0.0883999999999999</v>
      </c>
      <c r="J322" s="1" t="n">
        <f aca="false">D322-MAX(E322:G322)</f>
        <v>-0.00160000000000005</v>
      </c>
      <c r="K322" s="0" t="n">
        <f aca="false">IF(OR(A322="Nai",B322="Nai",C322="Nai",A322="CMCTMg",B322="CMCTMg",C322="CMCTMg"),1,0)</f>
        <v>0</v>
      </c>
    </row>
    <row r="323" customFormat="false" ht="13.8" hidden="false" customHeight="false" outlineLevel="0" collapsed="false">
      <c r="A323" s="0" t="s">
        <v>14</v>
      </c>
      <c r="B323" s="0" t="s">
        <v>20</v>
      </c>
      <c r="C323" s="0" t="s">
        <v>23</v>
      </c>
      <c r="D323" s="0" t="n">
        <v>0.8015</v>
      </c>
      <c r="E323" s="0" t="n">
        <f aca="false">VLOOKUP(A323,Mono!$A$1:$B$16,2,0)</f>
        <v>0.81</v>
      </c>
      <c r="F323" s="0" t="n">
        <f aca="false">VLOOKUP(B323,Mono!$A$1:$B$16,2,0)</f>
        <v>0.71</v>
      </c>
      <c r="G323" s="0" t="n">
        <f aca="false">VLOOKUP(C323,Mono!$A$1:$B$16,2,0)</f>
        <v>0.7</v>
      </c>
      <c r="H323" s="1" t="n">
        <f aca="false">D323-MIN(E323:G323)</f>
        <v>0.1015</v>
      </c>
      <c r="I323" s="1" t="n">
        <f aca="false">D323-AVERAGE(E323:G323)</f>
        <v>0.0614999999999999</v>
      </c>
      <c r="J323" s="1" t="n">
        <f aca="false">D323-MAX(E323:G323)</f>
        <v>-0.00850000000000006</v>
      </c>
      <c r="K323" s="0" t="n">
        <f aca="false">IF(OR(A323="Nai",B323="Nai",C323="Nai",A323="CMCTMg",B323="CMCTMg",C323="CMCTMg"),1,0)</f>
        <v>1</v>
      </c>
    </row>
    <row r="324" customFormat="false" ht="13.8" hidden="false" customHeight="false" outlineLevel="0" collapsed="false">
      <c r="A324" s="0" t="s">
        <v>14</v>
      </c>
      <c r="B324" s="0" t="s">
        <v>20</v>
      </c>
      <c r="C324" s="0" t="s">
        <v>24</v>
      </c>
      <c r="D324" s="0" t="n">
        <v>0.8155</v>
      </c>
      <c r="E324" s="0" t="n">
        <f aca="false">VLOOKUP(A324,Mono!$A$1:$B$16,2,0)</f>
        <v>0.81</v>
      </c>
      <c r="F324" s="0" t="n">
        <f aca="false">VLOOKUP(B324,Mono!$A$1:$B$16,2,0)</f>
        <v>0.71</v>
      </c>
      <c r="G324" s="0" t="n">
        <f aca="false">VLOOKUP(C324,Mono!$A$1:$B$16,2,0)</f>
        <v>0.6</v>
      </c>
      <c r="H324" s="1" t="n">
        <f aca="false">D324-MIN(E324:G324)</f>
        <v>0.2155</v>
      </c>
      <c r="I324" s="1" t="n">
        <f aca="false">D324-AVERAGE(E324:G324)</f>
        <v>0.108833333333333</v>
      </c>
      <c r="J324" s="1" t="n">
        <f aca="false">D324-MAX(E324:G324)</f>
        <v>0.00549999999999995</v>
      </c>
      <c r="K324" s="0" t="n">
        <f aca="false">IF(OR(A324="Nai",B324="Nai",C324="Nai",A324="CMCTMg",B324="CMCTMg",C324="CMCTMg"),1,0)</f>
        <v>0</v>
      </c>
    </row>
    <row r="325" customFormat="false" ht="13.8" hidden="false" customHeight="false" outlineLevel="0" collapsed="false">
      <c r="A325" s="0" t="s">
        <v>14</v>
      </c>
      <c r="B325" s="0" t="s">
        <v>20</v>
      </c>
      <c r="C325" s="0" t="s">
        <v>25</v>
      </c>
      <c r="D325" s="0" t="n">
        <v>0.8084</v>
      </c>
      <c r="E325" s="0" t="n">
        <f aca="false">VLOOKUP(A325,Mono!$A$1:$B$16,2,0)</f>
        <v>0.81</v>
      </c>
      <c r="F325" s="0" t="n">
        <f aca="false">VLOOKUP(B325,Mono!$A$1:$B$16,2,0)</f>
        <v>0.71</v>
      </c>
      <c r="G325" s="0" t="n">
        <f aca="false">VLOOKUP(C325,Mono!$A$1:$B$16,2,0)</f>
        <v>0.6</v>
      </c>
      <c r="H325" s="1" t="n">
        <f aca="false">D325-MIN(E325:G325)</f>
        <v>0.2084</v>
      </c>
      <c r="I325" s="1" t="n">
        <f aca="false">D325-AVERAGE(E325:G325)</f>
        <v>0.101733333333333</v>
      </c>
      <c r="J325" s="1" t="n">
        <f aca="false">D325-MAX(E325:G325)</f>
        <v>-0.00160000000000005</v>
      </c>
      <c r="K325" s="0" t="n">
        <f aca="false">IF(OR(A325="Nai",B325="Nai",C325="Nai",A325="CMCTMg",B325="CMCTMg",C325="CMCTMg"),1,0)</f>
        <v>1</v>
      </c>
    </row>
    <row r="326" customFormat="false" ht="13.8" hidden="false" customHeight="false" outlineLevel="0" collapsed="false">
      <c r="A326" s="0" t="s">
        <v>14</v>
      </c>
      <c r="B326" s="0" t="s">
        <v>20</v>
      </c>
      <c r="C326" s="0" t="s">
        <v>26</v>
      </c>
      <c r="D326" s="0" t="n">
        <v>0.8084</v>
      </c>
      <c r="E326" s="0" t="n">
        <f aca="false">VLOOKUP(A326,Mono!$A$1:$B$16,2,0)</f>
        <v>0.81</v>
      </c>
      <c r="F326" s="0" t="n">
        <f aca="false">VLOOKUP(B326,Mono!$A$1:$B$16,2,0)</f>
        <v>0.71</v>
      </c>
      <c r="G326" s="0" t="n">
        <f aca="false">VLOOKUP(C326,Mono!$A$1:$B$16,2,0)</f>
        <v>0.61</v>
      </c>
      <c r="H326" s="1" t="n">
        <f aca="false">D326-MIN(E326:G326)</f>
        <v>0.1984</v>
      </c>
      <c r="I326" s="1" t="n">
        <f aca="false">D326-AVERAGE(E326:G326)</f>
        <v>0.0984</v>
      </c>
      <c r="J326" s="1" t="n">
        <f aca="false">D326-MAX(E326:G326)</f>
        <v>-0.00160000000000005</v>
      </c>
      <c r="K326" s="0" t="n">
        <f aca="false">IF(OR(A326="Nai",B326="Nai",C326="Nai",A326="CMCTMg",B326="CMCTMg",C326="CMCTMg"),1,0)</f>
        <v>0</v>
      </c>
    </row>
    <row r="327" customFormat="false" ht="13.8" hidden="false" customHeight="false" outlineLevel="0" collapsed="false">
      <c r="A327" s="0" t="s">
        <v>14</v>
      </c>
      <c r="B327" s="0" t="s">
        <v>21</v>
      </c>
      <c r="C327" s="0" t="s">
        <v>22</v>
      </c>
      <c r="D327" s="0" t="n">
        <v>0.8084</v>
      </c>
      <c r="E327" s="0" t="n">
        <f aca="false">VLOOKUP(A327,Mono!$A$1:$B$16,2,0)</f>
        <v>0.81</v>
      </c>
      <c r="F327" s="0" t="n">
        <f aca="false">VLOOKUP(B327,Mono!$A$1:$B$16,2,0)</f>
        <v>0.6</v>
      </c>
      <c r="G327" s="0" t="n">
        <f aca="false">VLOOKUP(C327,Mono!$A$1:$B$16,2,0)</f>
        <v>0.64</v>
      </c>
      <c r="H327" s="1" t="n">
        <f aca="false">D327-MIN(E327:G327)</f>
        <v>0.2084</v>
      </c>
      <c r="I327" s="1" t="n">
        <f aca="false">D327-AVERAGE(E327:G327)</f>
        <v>0.125066666666667</v>
      </c>
      <c r="J327" s="1" t="n">
        <f aca="false">D327-MAX(E327:G327)</f>
        <v>-0.00160000000000005</v>
      </c>
      <c r="K327" s="0" t="n">
        <f aca="false">IF(OR(A327="Nai",B327="Nai",C327="Nai",A327="CMCTMg",B327="CMCTMg",C327="CMCTMg"),1,0)</f>
        <v>0</v>
      </c>
    </row>
    <row r="328" customFormat="false" ht="13.8" hidden="false" customHeight="false" outlineLevel="0" collapsed="false">
      <c r="A328" s="0" t="s">
        <v>14</v>
      </c>
      <c r="B328" s="0" t="s">
        <v>21</v>
      </c>
      <c r="C328" s="0" t="s">
        <v>23</v>
      </c>
      <c r="D328" s="0" t="n">
        <v>0.8015</v>
      </c>
      <c r="E328" s="0" t="n">
        <f aca="false">VLOOKUP(A328,Mono!$A$1:$B$16,2,0)</f>
        <v>0.81</v>
      </c>
      <c r="F328" s="0" t="n">
        <f aca="false">VLOOKUP(B328,Mono!$A$1:$B$16,2,0)</f>
        <v>0.6</v>
      </c>
      <c r="G328" s="0" t="n">
        <f aca="false">VLOOKUP(C328,Mono!$A$1:$B$16,2,0)</f>
        <v>0.7</v>
      </c>
      <c r="H328" s="1" t="n">
        <f aca="false">D328-MIN(E328:G328)</f>
        <v>0.2015</v>
      </c>
      <c r="I328" s="1" t="n">
        <f aca="false">D328-AVERAGE(E328:G328)</f>
        <v>0.0981666666666665</v>
      </c>
      <c r="J328" s="1" t="n">
        <f aca="false">D328-MAX(E328:G328)</f>
        <v>-0.00850000000000006</v>
      </c>
      <c r="K328" s="0" t="n">
        <f aca="false">IF(OR(A328="Nai",B328="Nai",C328="Nai",A328="CMCTMg",B328="CMCTMg",C328="CMCTMg"),1,0)</f>
        <v>1</v>
      </c>
    </row>
    <row r="329" customFormat="false" ht="13.8" hidden="false" customHeight="false" outlineLevel="0" collapsed="false">
      <c r="A329" s="0" t="s">
        <v>14</v>
      </c>
      <c r="B329" s="0" t="s">
        <v>21</v>
      </c>
      <c r="C329" s="0" t="s">
        <v>24</v>
      </c>
      <c r="D329" s="0" t="n">
        <v>0.6034</v>
      </c>
      <c r="E329" s="0" t="n">
        <f aca="false">VLOOKUP(A329,Mono!$A$1:$B$16,2,0)</f>
        <v>0.81</v>
      </c>
      <c r="F329" s="0" t="n">
        <f aca="false">VLOOKUP(B329,Mono!$A$1:$B$16,2,0)</f>
        <v>0.6</v>
      </c>
      <c r="G329" s="0" t="n">
        <f aca="false">VLOOKUP(C329,Mono!$A$1:$B$16,2,0)</f>
        <v>0.6</v>
      </c>
      <c r="H329" s="1" t="n">
        <f aca="false">D329-MIN(E329:G329)</f>
        <v>0.00339999999999996</v>
      </c>
      <c r="I329" s="1" t="n">
        <f aca="false">D329-AVERAGE(E329:G329)</f>
        <v>-0.0666</v>
      </c>
      <c r="J329" s="1" t="n">
        <f aca="false">D329-MAX(E329:G329)</f>
        <v>-0.2066</v>
      </c>
      <c r="K329" s="0" t="n">
        <f aca="false">IF(OR(A329="Nai",B329="Nai",C329="Nai",A329="CMCTMg",B329="CMCTMg",C329="CMCTMg"),1,0)</f>
        <v>0</v>
      </c>
    </row>
    <row r="330" customFormat="false" ht="13.8" hidden="false" customHeight="false" outlineLevel="0" collapsed="false">
      <c r="A330" s="0" t="s">
        <v>14</v>
      </c>
      <c r="B330" s="0" t="s">
        <v>21</v>
      </c>
      <c r="C330" s="0" t="s">
        <v>25</v>
      </c>
      <c r="D330" s="0" t="n">
        <v>0.5938</v>
      </c>
      <c r="E330" s="0" t="n">
        <f aca="false">VLOOKUP(A330,Mono!$A$1:$B$16,2,0)</f>
        <v>0.81</v>
      </c>
      <c r="F330" s="0" t="n">
        <f aca="false">VLOOKUP(B330,Mono!$A$1:$B$16,2,0)</f>
        <v>0.6</v>
      </c>
      <c r="G330" s="0" t="n">
        <f aca="false">VLOOKUP(C330,Mono!$A$1:$B$16,2,0)</f>
        <v>0.6</v>
      </c>
      <c r="H330" s="1" t="n">
        <f aca="false">D330-MIN(E330:G330)</f>
        <v>-0.00620000000000009</v>
      </c>
      <c r="I330" s="1" t="n">
        <f aca="false">D330-AVERAGE(E330:G330)</f>
        <v>-0.0762</v>
      </c>
      <c r="J330" s="1" t="n">
        <f aca="false">D330-MAX(E330:G330)</f>
        <v>-0.2162</v>
      </c>
      <c r="K330" s="0" t="n">
        <f aca="false">IF(OR(A330="Nai",B330="Nai",C330="Nai",A330="CMCTMg",B330="CMCTMg",C330="CMCTMg"),1,0)</f>
        <v>1</v>
      </c>
    </row>
    <row r="331" customFormat="false" ht="13.8" hidden="false" customHeight="false" outlineLevel="0" collapsed="false">
      <c r="A331" s="0" t="s">
        <v>14</v>
      </c>
      <c r="B331" s="0" t="s">
        <v>21</v>
      </c>
      <c r="C331" s="0" t="s">
        <v>26</v>
      </c>
      <c r="D331" s="0" t="n">
        <v>0.6134</v>
      </c>
      <c r="E331" s="0" t="n">
        <f aca="false">VLOOKUP(A331,Mono!$A$1:$B$16,2,0)</f>
        <v>0.81</v>
      </c>
      <c r="F331" s="0" t="n">
        <f aca="false">VLOOKUP(B331,Mono!$A$1:$B$16,2,0)</f>
        <v>0.6</v>
      </c>
      <c r="G331" s="0" t="n">
        <f aca="false">VLOOKUP(C331,Mono!$A$1:$B$16,2,0)</f>
        <v>0.61</v>
      </c>
      <c r="H331" s="1" t="n">
        <f aca="false">D331-MIN(E331:G331)</f>
        <v>0.0134</v>
      </c>
      <c r="I331" s="1" t="n">
        <f aca="false">D331-AVERAGE(E331:G331)</f>
        <v>-0.0599333333333333</v>
      </c>
      <c r="J331" s="1" t="n">
        <f aca="false">D331-MAX(E331:G331)</f>
        <v>-0.1966</v>
      </c>
      <c r="K331" s="0" t="n">
        <f aca="false">IF(OR(A331="Nai",B331="Nai",C331="Nai",A331="CMCTMg",B331="CMCTMg",C331="CMCTMg"),1,0)</f>
        <v>0</v>
      </c>
    </row>
    <row r="332" customFormat="false" ht="13.8" hidden="false" customHeight="false" outlineLevel="0" collapsed="false">
      <c r="A332" s="0" t="s">
        <v>14</v>
      </c>
      <c r="B332" s="0" t="s">
        <v>22</v>
      </c>
      <c r="C332" s="0" t="s">
        <v>23</v>
      </c>
      <c r="D332" s="0" t="n">
        <v>0.8015</v>
      </c>
      <c r="E332" s="0" t="n">
        <f aca="false">VLOOKUP(A332,Mono!$A$1:$B$16,2,0)</f>
        <v>0.81</v>
      </c>
      <c r="F332" s="0" t="n">
        <f aca="false">VLOOKUP(B332,Mono!$A$1:$B$16,2,0)</f>
        <v>0.64</v>
      </c>
      <c r="G332" s="0" t="n">
        <f aca="false">VLOOKUP(C332,Mono!$A$1:$B$16,2,0)</f>
        <v>0.7</v>
      </c>
      <c r="H332" s="1" t="n">
        <f aca="false">D332-MIN(E332:G332)</f>
        <v>0.1615</v>
      </c>
      <c r="I332" s="1" t="n">
        <f aca="false">D332-AVERAGE(E332:G332)</f>
        <v>0.0848333333333332</v>
      </c>
      <c r="J332" s="1" t="n">
        <f aca="false">D332-MAX(E332:G332)</f>
        <v>-0.00850000000000006</v>
      </c>
      <c r="K332" s="0" t="n">
        <f aca="false">IF(OR(A332="Nai",B332="Nai",C332="Nai",A332="CMCTMg",B332="CMCTMg",C332="CMCTMg"),1,0)</f>
        <v>1</v>
      </c>
    </row>
    <row r="333" customFormat="false" ht="13.8" hidden="false" customHeight="false" outlineLevel="0" collapsed="false">
      <c r="A333" s="0" t="s">
        <v>14</v>
      </c>
      <c r="B333" s="0" t="s">
        <v>22</v>
      </c>
      <c r="C333" s="0" t="s">
        <v>24</v>
      </c>
      <c r="D333" s="0" t="n">
        <v>0.8084</v>
      </c>
      <c r="E333" s="0" t="n">
        <f aca="false">VLOOKUP(A333,Mono!$A$1:$B$16,2,0)</f>
        <v>0.81</v>
      </c>
      <c r="F333" s="0" t="n">
        <f aca="false">VLOOKUP(B333,Mono!$A$1:$B$16,2,0)</f>
        <v>0.64</v>
      </c>
      <c r="G333" s="0" t="n">
        <f aca="false">VLOOKUP(C333,Mono!$A$1:$B$16,2,0)</f>
        <v>0.6</v>
      </c>
      <c r="H333" s="1" t="n">
        <f aca="false">D333-MIN(E333:G333)</f>
        <v>0.2084</v>
      </c>
      <c r="I333" s="1" t="n">
        <f aca="false">D333-AVERAGE(E333:G333)</f>
        <v>0.125066666666667</v>
      </c>
      <c r="J333" s="1" t="n">
        <f aca="false">D333-MAX(E333:G333)</f>
        <v>-0.00160000000000005</v>
      </c>
      <c r="K333" s="0" t="n">
        <f aca="false">IF(OR(A333="Nai",B333="Nai",C333="Nai",A333="CMCTMg",B333="CMCTMg",C333="CMCTMg"),1,0)</f>
        <v>0</v>
      </c>
    </row>
    <row r="334" customFormat="false" ht="13.8" hidden="false" customHeight="false" outlineLevel="0" collapsed="false">
      <c r="A334" s="0" t="s">
        <v>14</v>
      </c>
      <c r="B334" s="0" t="s">
        <v>22</v>
      </c>
      <c r="C334" s="0" t="s">
        <v>25</v>
      </c>
      <c r="D334" s="0" t="n">
        <v>0.8015</v>
      </c>
      <c r="E334" s="0" t="n">
        <f aca="false">VLOOKUP(A334,Mono!$A$1:$B$16,2,0)</f>
        <v>0.81</v>
      </c>
      <c r="F334" s="0" t="n">
        <f aca="false">VLOOKUP(B334,Mono!$A$1:$B$16,2,0)</f>
        <v>0.64</v>
      </c>
      <c r="G334" s="0" t="n">
        <f aca="false">VLOOKUP(C334,Mono!$A$1:$B$16,2,0)</f>
        <v>0.6</v>
      </c>
      <c r="H334" s="1" t="n">
        <f aca="false">D334-MIN(E334:G334)</f>
        <v>0.2015</v>
      </c>
      <c r="I334" s="1" t="n">
        <f aca="false">D334-AVERAGE(E334:G334)</f>
        <v>0.118166666666667</v>
      </c>
      <c r="J334" s="1" t="n">
        <f aca="false">D334-MAX(E334:G334)</f>
        <v>-0.00850000000000006</v>
      </c>
      <c r="K334" s="0" t="n">
        <f aca="false">IF(OR(A334="Nai",B334="Nai",C334="Nai",A334="CMCTMg",B334="CMCTMg",C334="CMCTMg"),1,0)</f>
        <v>1</v>
      </c>
    </row>
    <row r="335" customFormat="false" ht="13.8" hidden="false" customHeight="false" outlineLevel="0" collapsed="false">
      <c r="A335" s="0" t="s">
        <v>14</v>
      </c>
      <c r="B335" s="0" t="s">
        <v>22</v>
      </c>
      <c r="C335" s="0" t="s">
        <v>26</v>
      </c>
      <c r="D335" s="0" t="n">
        <v>0.8084</v>
      </c>
      <c r="E335" s="0" t="n">
        <f aca="false">VLOOKUP(A335,Mono!$A$1:$B$16,2,0)</f>
        <v>0.81</v>
      </c>
      <c r="F335" s="0" t="n">
        <f aca="false">VLOOKUP(B335,Mono!$A$1:$B$16,2,0)</f>
        <v>0.64</v>
      </c>
      <c r="G335" s="0" t="n">
        <f aca="false">VLOOKUP(C335,Mono!$A$1:$B$16,2,0)</f>
        <v>0.61</v>
      </c>
      <c r="H335" s="1" t="n">
        <f aca="false">D335-MIN(E335:G335)</f>
        <v>0.1984</v>
      </c>
      <c r="I335" s="1" t="n">
        <f aca="false">D335-AVERAGE(E335:G335)</f>
        <v>0.121733333333333</v>
      </c>
      <c r="J335" s="1" t="n">
        <f aca="false">D335-MAX(E335:G335)</f>
        <v>-0.00160000000000005</v>
      </c>
      <c r="K335" s="0" t="n">
        <f aca="false">IF(OR(A335="Nai",B335="Nai",C335="Nai",A335="CMCTMg",B335="CMCTMg",C335="CMCTMg"),1,0)</f>
        <v>0</v>
      </c>
    </row>
    <row r="336" customFormat="false" ht="13.8" hidden="false" customHeight="false" outlineLevel="0" collapsed="false">
      <c r="A336" s="0" t="s">
        <v>14</v>
      </c>
      <c r="B336" s="0" t="s">
        <v>23</v>
      </c>
      <c r="C336" s="0" t="s">
        <v>24</v>
      </c>
      <c r="D336" s="0" t="n">
        <v>0.8015</v>
      </c>
      <c r="E336" s="0" t="n">
        <f aca="false">VLOOKUP(A336,Mono!$A$1:$B$16,2,0)</f>
        <v>0.81</v>
      </c>
      <c r="F336" s="0" t="n">
        <f aca="false">VLOOKUP(B336,Mono!$A$1:$B$16,2,0)</f>
        <v>0.7</v>
      </c>
      <c r="G336" s="0" t="n">
        <f aca="false">VLOOKUP(C336,Mono!$A$1:$B$16,2,0)</f>
        <v>0.6</v>
      </c>
      <c r="H336" s="1" t="n">
        <f aca="false">D336-MIN(E336:G336)</f>
        <v>0.2015</v>
      </c>
      <c r="I336" s="1" t="n">
        <f aca="false">D336-AVERAGE(E336:G336)</f>
        <v>0.0981666666666665</v>
      </c>
      <c r="J336" s="1" t="n">
        <f aca="false">D336-MAX(E336:G336)</f>
        <v>-0.00850000000000006</v>
      </c>
      <c r="K336" s="0" t="n">
        <f aca="false">IF(OR(A336="Nai",B336="Nai",C336="Nai",A336="CMCTMg",B336="CMCTMg",C336="CMCTMg"),1,0)</f>
        <v>1</v>
      </c>
    </row>
    <row r="337" customFormat="false" ht="13.8" hidden="false" customHeight="false" outlineLevel="0" collapsed="false">
      <c r="A337" s="0" t="s">
        <v>14</v>
      </c>
      <c r="B337" s="0" t="s">
        <v>23</v>
      </c>
      <c r="C337" s="0" t="s">
        <v>25</v>
      </c>
      <c r="D337" s="0" t="n">
        <v>0.8015</v>
      </c>
      <c r="E337" s="0" t="n">
        <f aca="false">VLOOKUP(A337,Mono!$A$1:$B$16,2,0)</f>
        <v>0.81</v>
      </c>
      <c r="F337" s="0" t="n">
        <f aca="false">VLOOKUP(B337,Mono!$A$1:$B$16,2,0)</f>
        <v>0.7</v>
      </c>
      <c r="G337" s="0" t="n">
        <f aca="false">VLOOKUP(C337,Mono!$A$1:$B$16,2,0)</f>
        <v>0.6</v>
      </c>
      <c r="H337" s="1" t="n">
        <f aca="false">D337-MIN(E337:G337)</f>
        <v>0.2015</v>
      </c>
      <c r="I337" s="1" t="n">
        <f aca="false">D337-AVERAGE(E337:G337)</f>
        <v>0.0981666666666665</v>
      </c>
      <c r="J337" s="1" t="n">
        <f aca="false">D337-MAX(E337:G337)</f>
        <v>-0.00850000000000006</v>
      </c>
      <c r="K337" s="0" t="n">
        <f aca="false">IF(OR(A337="Nai",B337="Nai",C337="Nai",A337="CMCTMg",B337="CMCTMg",C337="CMCTMg"),1,0)</f>
        <v>1</v>
      </c>
    </row>
    <row r="338" customFormat="false" ht="13.8" hidden="false" customHeight="false" outlineLevel="0" collapsed="false">
      <c r="A338" s="0" t="s">
        <v>14</v>
      </c>
      <c r="B338" s="0" t="s">
        <v>23</v>
      </c>
      <c r="C338" s="0" t="s">
        <v>26</v>
      </c>
      <c r="D338" s="0" t="n">
        <v>0.8015</v>
      </c>
      <c r="E338" s="0" t="n">
        <f aca="false">VLOOKUP(A338,Mono!$A$1:$B$16,2,0)</f>
        <v>0.81</v>
      </c>
      <c r="F338" s="0" t="n">
        <f aca="false">VLOOKUP(B338,Mono!$A$1:$B$16,2,0)</f>
        <v>0.7</v>
      </c>
      <c r="G338" s="0" t="n">
        <f aca="false">VLOOKUP(C338,Mono!$A$1:$B$16,2,0)</f>
        <v>0.61</v>
      </c>
      <c r="H338" s="1" t="n">
        <f aca="false">D338-MIN(E338:G338)</f>
        <v>0.1915</v>
      </c>
      <c r="I338" s="1" t="n">
        <f aca="false">D338-AVERAGE(E338:G338)</f>
        <v>0.0948333333333333</v>
      </c>
      <c r="J338" s="1" t="n">
        <f aca="false">D338-MAX(E338:G338)</f>
        <v>-0.00850000000000006</v>
      </c>
      <c r="K338" s="0" t="n">
        <f aca="false">IF(OR(A338="Nai",B338="Nai",C338="Nai",A338="CMCTMg",B338="CMCTMg",C338="CMCTMg"),1,0)</f>
        <v>1</v>
      </c>
    </row>
    <row r="339" customFormat="false" ht="13.8" hidden="false" customHeight="false" outlineLevel="0" collapsed="false">
      <c r="A339" s="0" t="s">
        <v>14</v>
      </c>
      <c r="B339" s="0" t="s">
        <v>24</v>
      </c>
      <c r="C339" s="0" t="s">
        <v>25</v>
      </c>
      <c r="D339" s="0" t="n">
        <v>0.5986</v>
      </c>
      <c r="E339" s="0" t="n">
        <f aca="false">VLOOKUP(A339,Mono!$A$1:$B$16,2,0)</f>
        <v>0.81</v>
      </c>
      <c r="F339" s="0" t="n">
        <f aca="false">VLOOKUP(B339,Mono!$A$1:$B$16,2,0)</f>
        <v>0.6</v>
      </c>
      <c r="G339" s="0" t="n">
        <f aca="false">VLOOKUP(C339,Mono!$A$1:$B$16,2,0)</f>
        <v>0.6</v>
      </c>
      <c r="H339" s="1" t="n">
        <f aca="false">D339-MIN(E339:G339)</f>
        <v>-0.00140000000000007</v>
      </c>
      <c r="I339" s="1" t="n">
        <f aca="false">D339-AVERAGE(E339:G339)</f>
        <v>-0.0714</v>
      </c>
      <c r="J339" s="1" t="n">
        <f aca="false">D339-MAX(E339:G339)</f>
        <v>-0.2114</v>
      </c>
      <c r="K339" s="0" t="n">
        <f aca="false">IF(OR(A339="Nai",B339="Nai",C339="Nai",A339="CMCTMg",B339="CMCTMg",C339="CMCTMg"),1,0)</f>
        <v>1</v>
      </c>
    </row>
    <row r="340" customFormat="false" ht="13.8" hidden="false" customHeight="false" outlineLevel="0" collapsed="false">
      <c r="A340" s="0" t="s">
        <v>14</v>
      </c>
      <c r="B340" s="0" t="s">
        <v>24</v>
      </c>
      <c r="C340" s="0" t="s">
        <v>26</v>
      </c>
      <c r="D340" s="0" t="n">
        <v>0.6034</v>
      </c>
      <c r="E340" s="0" t="n">
        <f aca="false">VLOOKUP(A340,Mono!$A$1:$B$16,2,0)</f>
        <v>0.81</v>
      </c>
      <c r="F340" s="0" t="n">
        <f aca="false">VLOOKUP(B340,Mono!$A$1:$B$16,2,0)</f>
        <v>0.6</v>
      </c>
      <c r="G340" s="0" t="n">
        <f aca="false">VLOOKUP(C340,Mono!$A$1:$B$16,2,0)</f>
        <v>0.61</v>
      </c>
      <c r="H340" s="1" t="n">
        <f aca="false">D340-MIN(E340:G340)</f>
        <v>0.00339999999999996</v>
      </c>
      <c r="I340" s="1" t="n">
        <f aca="false">D340-AVERAGE(E340:G340)</f>
        <v>-0.0699333333333333</v>
      </c>
      <c r="J340" s="1" t="n">
        <f aca="false">D340-MAX(E340:G340)</f>
        <v>-0.2066</v>
      </c>
      <c r="K340" s="0" t="n">
        <f aca="false">IF(OR(A340="Nai",B340="Nai",C340="Nai",A340="CMCTMg",B340="CMCTMg",C340="CMCTMg"),1,0)</f>
        <v>0</v>
      </c>
    </row>
    <row r="341" customFormat="false" ht="13.8" hidden="false" customHeight="false" outlineLevel="0" collapsed="false">
      <c r="A341" s="0" t="s">
        <v>14</v>
      </c>
      <c r="B341" s="0" t="s">
        <v>25</v>
      </c>
      <c r="C341" s="0" t="s">
        <v>26</v>
      </c>
      <c r="D341" s="0" t="n">
        <v>0.5986</v>
      </c>
      <c r="E341" s="0" t="n">
        <f aca="false">VLOOKUP(A341,Mono!$A$1:$B$16,2,0)</f>
        <v>0.81</v>
      </c>
      <c r="F341" s="0" t="n">
        <f aca="false">VLOOKUP(B341,Mono!$A$1:$B$16,2,0)</f>
        <v>0.6</v>
      </c>
      <c r="G341" s="0" t="n">
        <f aca="false">VLOOKUP(C341,Mono!$A$1:$B$16,2,0)</f>
        <v>0.61</v>
      </c>
      <c r="H341" s="1" t="n">
        <f aca="false">D341-MIN(E341:G341)</f>
        <v>-0.00140000000000007</v>
      </c>
      <c r="I341" s="1" t="n">
        <f aca="false">D341-AVERAGE(E341:G341)</f>
        <v>-0.0747333333333333</v>
      </c>
      <c r="J341" s="1" t="n">
        <f aca="false">D341-MAX(E341:G341)</f>
        <v>-0.2114</v>
      </c>
      <c r="K341" s="0" t="n">
        <f aca="false">IF(OR(A341="Nai",B341="Nai",C341="Nai",A341="CMCTMg",B341="CMCTMg",C341="CMCTMg"),1,0)</f>
        <v>1</v>
      </c>
    </row>
    <row r="342" customFormat="false" ht="13.8" hidden="false" customHeight="false" outlineLevel="0" collapsed="false">
      <c r="A342" s="0" t="s">
        <v>15</v>
      </c>
      <c r="B342" s="0" t="s">
        <v>16</v>
      </c>
      <c r="C342" s="0" t="s">
        <v>17</v>
      </c>
      <c r="D342" s="0" t="n">
        <v>0.7424</v>
      </c>
      <c r="E342" s="0" t="n">
        <f aca="false">VLOOKUP(A342,Mono!$A$1:$B$16,2,0)</f>
        <v>0.8</v>
      </c>
      <c r="F342" s="0" t="n">
        <f aca="false">VLOOKUP(B342,Mono!$A$1:$B$16,2,0)</f>
        <v>0.74</v>
      </c>
      <c r="G342" s="0" t="n">
        <f aca="false">VLOOKUP(C342,Mono!$A$1:$B$16,2,0)</f>
        <v>0.73</v>
      </c>
      <c r="H342" s="1" t="n">
        <f aca="false">D342-MIN(E342:G342)</f>
        <v>0.0124000000000001</v>
      </c>
      <c r="I342" s="1" t="n">
        <f aca="false">D342-AVERAGE(E342:G342)</f>
        <v>-0.0142666666666667</v>
      </c>
      <c r="J342" s="1" t="n">
        <f aca="false">D342-MAX(E342:G342)</f>
        <v>-0.0576</v>
      </c>
      <c r="K342" s="0" t="n">
        <f aca="false">IF(OR(A342="Nai",B342="Nai",C342="Nai",A342="CMCTMg",B342="CMCTMg",C342="CMCTMg"),1,0)</f>
        <v>0</v>
      </c>
    </row>
    <row r="343" customFormat="false" ht="13.8" hidden="false" customHeight="false" outlineLevel="0" collapsed="false">
      <c r="A343" s="0" t="s">
        <v>15</v>
      </c>
      <c r="B343" s="0" t="s">
        <v>16</v>
      </c>
      <c r="C343" s="0" t="s">
        <v>18</v>
      </c>
      <c r="D343" s="0" t="n">
        <v>0.7347</v>
      </c>
      <c r="E343" s="0" t="n">
        <f aca="false">VLOOKUP(A343,Mono!$A$1:$B$16,2,0)</f>
        <v>0.8</v>
      </c>
      <c r="F343" s="0" t="n">
        <f aca="false">VLOOKUP(B343,Mono!$A$1:$B$16,2,0)</f>
        <v>0.74</v>
      </c>
      <c r="G343" s="0" t="n">
        <f aca="false">VLOOKUP(C343,Mono!$A$1:$B$16,2,0)</f>
        <v>0.73</v>
      </c>
      <c r="H343" s="1" t="n">
        <f aca="false">D343-MIN(E343:G343)</f>
        <v>0.00470000000000004</v>
      </c>
      <c r="I343" s="1" t="n">
        <f aca="false">D343-AVERAGE(E343:G343)</f>
        <v>-0.0219666666666667</v>
      </c>
      <c r="J343" s="1" t="n">
        <f aca="false">D343-MAX(E343:G343)</f>
        <v>-0.0653</v>
      </c>
      <c r="K343" s="0" t="n">
        <f aca="false">IF(OR(A343="Nai",B343="Nai",C343="Nai",A343="CMCTMg",B343="CMCTMg",C343="CMCTMg"),1,0)</f>
        <v>0</v>
      </c>
    </row>
    <row r="344" customFormat="false" ht="13.8" hidden="false" customHeight="false" outlineLevel="0" collapsed="false">
      <c r="A344" s="0" t="s">
        <v>15</v>
      </c>
      <c r="B344" s="0" t="s">
        <v>16</v>
      </c>
      <c r="C344" s="0" t="s">
        <v>19</v>
      </c>
      <c r="D344" s="0" t="n">
        <v>0.8459</v>
      </c>
      <c r="E344" s="0" t="n">
        <f aca="false">VLOOKUP(A344,Mono!$A$1:$B$16,2,0)</f>
        <v>0.8</v>
      </c>
      <c r="F344" s="0" t="n">
        <f aca="false">VLOOKUP(B344,Mono!$A$1:$B$16,2,0)</f>
        <v>0.74</v>
      </c>
      <c r="G344" s="0" t="n">
        <f aca="false">VLOOKUP(C344,Mono!$A$1:$B$16,2,0)</f>
        <v>0.7</v>
      </c>
      <c r="H344" s="1" t="n">
        <f aca="false">D344-MIN(E344:G344)</f>
        <v>0.1459</v>
      </c>
      <c r="I344" s="1" t="n">
        <f aca="false">D344-AVERAGE(E344:G344)</f>
        <v>0.0992333333333333</v>
      </c>
      <c r="J344" s="1" t="n">
        <f aca="false">D344-MAX(E344:G344)</f>
        <v>0.0458999999999999</v>
      </c>
      <c r="K344" s="0" t="n">
        <f aca="false">IF(OR(A344="Nai",B344="Nai",C344="Nai",A344="CMCTMg",B344="CMCTMg",C344="CMCTMg"),1,0)</f>
        <v>0</v>
      </c>
    </row>
    <row r="345" customFormat="false" ht="13.8" hidden="false" customHeight="false" outlineLevel="0" collapsed="false">
      <c r="A345" s="0" t="s">
        <v>15</v>
      </c>
      <c r="B345" s="0" t="s">
        <v>16</v>
      </c>
      <c r="C345" s="0" t="s">
        <v>20</v>
      </c>
      <c r="D345" s="0" t="n">
        <v>0.7735</v>
      </c>
      <c r="E345" s="0" t="n">
        <f aca="false">VLOOKUP(A345,Mono!$A$1:$B$16,2,0)</f>
        <v>0.8</v>
      </c>
      <c r="F345" s="0" t="n">
        <f aca="false">VLOOKUP(B345,Mono!$A$1:$B$16,2,0)</f>
        <v>0.74</v>
      </c>
      <c r="G345" s="0" t="n">
        <f aca="false">VLOOKUP(C345,Mono!$A$1:$B$16,2,0)</f>
        <v>0.71</v>
      </c>
      <c r="H345" s="1" t="n">
        <f aca="false">D345-MIN(E345:G345)</f>
        <v>0.0635000000000001</v>
      </c>
      <c r="I345" s="1" t="n">
        <f aca="false">D345-AVERAGE(E345:G345)</f>
        <v>0.0235000000000001</v>
      </c>
      <c r="J345" s="1" t="n">
        <f aca="false">D345-MAX(E345:G345)</f>
        <v>-0.0265</v>
      </c>
      <c r="K345" s="0" t="n">
        <f aca="false">IF(OR(A345="Nai",B345="Nai",C345="Nai",A345="CMCTMg",B345="CMCTMg",C345="CMCTMg"),1,0)</f>
        <v>0</v>
      </c>
    </row>
    <row r="346" customFormat="false" ht="13.8" hidden="false" customHeight="false" outlineLevel="0" collapsed="false">
      <c r="A346" s="0" t="s">
        <v>15</v>
      </c>
      <c r="B346" s="0" t="s">
        <v>16</v>
      </c>
      <c r="C346" s="0" t="s">
        <v>21</v>
      </c>
      <c r="D346" s="0" t="n">
        <v>0.7424</v>
      </c>
      <c r="E346" s="0" t="n">
        <f aca="false">VLOOKUP(A346,Mono!$A$1:$B$16,2,0)</f>
        <v>0.8</v>
      </c>
      <c r="F346" s="0" t="n">
        <f aca="false">VLOOKUP(B346,Mono!$A$1:$B$16,2,0)</f>
        <v>0.74</v>
      </c>
      <c r="G346" s="0" t="n">
        <f aca="false">VLOOKUP(C346,Mono!$A$1:$B$16,2,0)</f>
        <v>0.6</v>
      </c>
      <c r="H346" s="1" t="n">
        <f aca="false">D346-MIN(E346:G346)</f>
        <v>0.1424</v>
      </c>
      <c r="I346" s="1" t="n">
        <f aca="false">D346-AVERAGE(E346:G346)</f>
        <v>0.0290666666666667</v>
      </c>
      <c r="J346" s="1" t="n">
        <f aca="false">D346-MAX(E346:G346)</f>
        <v>-0.0576</v>
      </c>
      <c r="K346" s="0" t="n">
        <f aca="false">IF(OR(A346="Nai",B346="Nai",C346="Nai",A346="CMCTMg",B346="CMCTMg",C346="CMCTMg"),1,0)</f>
        <v>0</v>
      </c>
    </row>
    <row r="347" customFormat="false" ht="13.8" hidden="false" customHeight="false" outlineLevel="0" collapsed="false">
      <c r="A347" s="0" t="s">
        <v>15</v>
      </c>
      <c r="B347" s="0" t="s">
        <v>16</v>
      </c>
      <c r="C347" s="0" t="s">
        <v>22</v>
      </c>
      <c r="D347" s="0" t="n">
        <v>0.7948</v>
      </c>
      <c r="E347" s="0" t="n">
        <f aca="false">VLOOKUP(A347,Mono!$A$1:$B$16,2,0)</f>
        <v>0.8</v>
      </c>
      <c r="F347" s="0" t="n">
        <f aca="false">VLOOKUP(B347,Mono!$A$1:$B$16,2,0)</f>
        <v>0.74</v>
      </c>
      <c r="G347" s="0" t="n">
        <f aca="false">VLOOKUP(C347,Mono!$A$1:$B$16,2,0)</f>
        <v>0.64</v>
      </c>
      <c r="H347" s="1" t="n">
        <f aca="false">D347-MIN(E347:G347)</f>
        <v>0.1548</v>
      </c>
      <c r="I347" s="1" t="n">
        <f aca="false">D347-AVERAGE(E347:G347)</f>
        <v>0.0681333333333335</v>
      </c>
      <c r="J347" s="1" t="n">
        <f aca="false">D347-MAX(E347:G347)</f>
        <v>-0.00519999999999998</v>
      </c>
      <c r="K347" s="0" t="n">
        <f aca="false">IF(OR(A347="Nai",B347="Nai",C347="Nai",A347="CMCTMg",B347="CMCTMg",C347="CMCTMg"),1,0)</f>
        <v>0</v>
      </c>
    </row>
    <row r="348" customFormat="false" ht="13.8" hidden="false" customHeight="false" outlineLevel="0" collapsed="false">
      <c r="A348" s="0" t="s">
        <v>15</v>
      </c>
      <c r="B348" s="0" t="s">
        <v>16</v>
      </c>
      <c r="C348" s="0" t="s">
        <v>23</v>
      </c>
      <c r="D348" s="0" t="n">
        <v>0.7948</v>
      </c>
      <c r="E348" s="0" t="n">
        <f aca="false">VLOOKUP(A348,Mono!$A$1:$B$16,2,0)</f>
        <v>0.8</v>
      </c>
      <c r="F348" s="0" t="n">
        <f aca="false">VLOOKUP(B348,Mono!$A$1:$B$16,2,0)</f>
        <v>0.74</v>
      </c>
      <c r="G348" s="0" t="n">
        <f aca="false">VLOOKUP(C348,Mono!$A$1:$B$16,2,0)</f>
        <v>0.7</v>
      </c>
      <c r="H348" s="1" t="n">
        <f aca="false">D348-MIN(E348:G348)</f>
        <v>0.0948</v>
      </c>
      <c r="I348" s="1" t="n">
        <f aca="false">D348-AVERAGE(E348:G348)</f>
        <v>0.0481333333333334</v>
      </c>
      <c r="J348" s="1" t="n">
        <f aca="false">D348-MAX(E348:G348)</f>
        <v>-0.00519999999999998</v>
      </c>
      <c r="K348" s="0" t="n">
        <f aca="false">IF(OR(A348="Nai",B348="Nai",C348="Nai",A348="CMCTMg",B348="CMCTMg",C348="CMCTMg"),1,0)</f>
        <v>1</v>
      </c>
    </row>
    <row r="349" customFormat="false" ht="13.8" hidden="false" customHeight="false" outlineLevel="0" collapsed="false">
      <c r="A349" s="0" t="s">
        <v>15</v>
      </c>
      <c r="B349" s="0" t="s">
        <v>16</v>
      </c>
      <c r="C349" s="0" t="s">
        <v>24</v>
      </c>
      <c r="D349" s="0" t="n">
        <v>0.7424</v>
      </c>
      <c r="E349" s="0" t="n">
        <f aca="false">VLOOKUP(A349,Mono!$A$1:$B$16,2,0)</f>
        <v>0.8</v>
      </c>
      <c r="F349" s="0" t="n">
        <f aca="false">VLOOKUP(B349,Mono!$A$1:$B$16,2,0)</f>
        <v>0.74</v>
      </c>
      <c r="G349" s="0" t="n">
        <f aca="false">VLOOKUP(C349,Mono!$A$1:$B$16,2,0)</f>
        <v>0.6</v>
      </c>
      <c r="H349" s="1" t="n">
        <f aca="false">D349-MIN(E349:G349)</f>
        <v>0.1424</v>
      </c>
      <c r="I349" s="1" t="n">
        <f aca="false">D349-AVERAGE(E349:G349)</f>
        <v>0.0290666666666667</v>
      </c>
      <c r="J349" s="1" t="n">
        <f aca="false">D349-MAX(E349:G349)</f>
        <v>-0.0576</v>
      </c>
      <c r="K349" s="0" t="n">
        <f aca="false">IF(OR(A349="Nai",B349="Nai",C349="Nai",A349="CMCTMg",B349="CMCTMg",C349="CMCTMg"),1,0)</f>
        <v>0</v>
      </c>
    </row>
    <row r="350" customFormat="false" ht="13.8" hidden="false" customHeight="false" outlineLevel="0" collapsed="false">
      <c r="A350" s="0" t="s">
        <v>15</v>
      </c>
      <c r="B350" s="0" t="s">
        <v>16</v>
      </c>
      <c r="C350" s="0" t="s">
        <v>25</v>
      </c>
      <c r="D350" s="0" t="n">
        <v>0.5986</v>
      </c>
      <c r="E350" s="0" t="n">
        <f aca="false">VLOOKUP(A350,Mono!$A$1:$B$16,2,0)</f>
        <v>0.8</v>
      </c>
      <c r="F350" s="0" t="n">
        <f aca="false">VLOOKUP(B350,Mono!$A$1:$B$16,2,0)</f>
        <v>0.74</v>
      </c>
      <c r="G350" s="0" t="n">
        <f aca="false">VLOOKUP(C350,Mono!$A$1:$B$16,2,0)</f>
        <v>0.6</v>
      </c>
      <c r="H350" s="1" t="n">
        <f aca="false">D350-MIN(E350:G350)</f>
        <v>-0.00140000000000007</v>
      </c>
      <c r="I350" s="1" t="n">
        <f aca="false">D350-AVERAGE(E350:G350)</f>
        <v>-0.114733333333333</v>
      </c>
      <c r="J350" s="1" t="n">
        <f aca="false">D350-MAX(E350:G350)</f>
        <v>-0.2014</v>
      </c>
      <c r="K350" s="0" t="n">
        <f aca="false">IF(OR(A350="Nai",B350="Nai",C350="Nai",A350="CMCTMg",B350="CMCTMg",C350="CMCTMg"),1,0)</f>
        <v>1</v>
      </c>
    </row>
    <row r="351" customFormat="false" ht="13.8" hidden="false" customHeight="false" outlineLevel="0" collapsed="false">
      <c r="A351" s="0" t="s">
        <v>15</v>
      </c>
      <c r="B351" s="0" t="s">
        <v>16</v>
      </c>
      <c r="C351" s="0" t="s">
        <v>26</v>
      </c>
      <c r="D351" s="0" t="n">
        <v>0.6977</v>
      </c>
      <c r="E351" s="0" t="n">
        <f aca="false">VLOOKUP(A351,Mono!$A$1:$B$16,2,0)</f>
        <v>0.8</v>
      </c>
      <c r="F351" s="0" t="n">
        <f aca="false">VLOOKUP(B351,Mono!$A$1:$B$16,2,0)</f>
        <v>0.74</v>
      </c>
      <c r="G351" s="0" t="n">
        <f aca="false">VLOOKUP(C351,Mono!$A$1:$B$16,2,0)</f>
        <v>0.61</v>
      </c>
      <c r="H351" s="1" t="n">
        <f aca="false">D351-MIN(E351:G351)</f>
        <v>0.0877</v>
      </c>
      <c r="I351" s="1" t="n">
        <f aca="false">D351-AVERAGE(E351:G351)</f>
        <v>-0.0189666666666668</v>
      </c>
      <c r="J351" s="1" t="n">
        <f aca="false">D351-MAX(E351:G351)</f>
        <v>-0.1023</v>
      </c>
      <c r="K351" s="0" t="n">
        <f aca="false">IF(OR(A351="Nai",B351="Nai",C351="Nai",A351="CMCTMg",B351="CMCTMg",C351="CMCTMg"),1,0)</f>
        <v>0</v>
      </c>
    </row>
    <row r="352" customFormat="false" ht="13.8" hidden="false" customHeight="false" outlineLevel="0" collapsed="false">
      <c r="A352" s="0" t="s">
        <v>15</v>
      </c>
      <c r="B352" s="0" t="s">
        <v>17</v>
      </c>
      <c r="C352" s="0" t="s">
        <v>18</v>
      </c>
      <c r="D352" s="0" t="n">
        <v>0.7948</v>
      </c>
      <c r="E352" s="0" t="n">
        <f aca="false">VLOOKUP(A352,Mono!$A$1:$B$16,2,0)</f>
        <v>0.8</v>
      </c>
      <c r="F352" s="0" t="n">
        <f aca="false">VLOOKUP(B352,Mono!$A$1:$B$16,2,0)</f>
        <v>0.73</v>
      </c>
      <c r="G352" s="0" t="n">
        <f aca="false">VLOOKUP(C352,Mono!$A$1:$B$16,2,0)</f>
        <v>0.73</v>
      </c>
      <c r="H352" s="1" t="n">
        <f aca="false">D352-MIN(E352:G352)</f>
        <v>0.0648000000000001</v>
      </c>
      <c r="I352" s="1" t="n">
        <f aca="false">D352-AVERAGE(E352:G352)</f>
        <v>0.0414666666666668</v>
      </c>
      <c r="J352" s="1" t="n">
        <f aca="false">D352-MAX(E352:G352)</f>
        <v>-0.00519999999999998</v>
      </c>
      <c r="K352" s="0" t="n">
        <f aca="false">IF(OR(A352="Nai",B352="Nai",C352="Nai",A352="CMCTMg",B352="CMCTMg",C352="CMCTMg"),1,0)</f>
        <v>0</v>
      </c>
    </row>
    <row r="353" customFormat="false" ht="13.8" hidden="false" customHeight="false" outlineLevel="0" collapsed="false">
      <c r="A353" s="0" t="s">
        <v>15</v>
      </c>
      <c r="B353" s="0" t="s">
        <v>17</v>
      </c>
      <c r="C353" s="0" t="s">
        <v>19</v>
      </c>
      <c r="D353" s="0" t="n">
        <v>0.7531</v>
      </c>
      <c r="E353" s="0" t="n">
        <f aca="false">VLOOKUP(A353,Mono!$A$1:$B$16,2,0)</f>
        <v>0.8</v>
      </c>
      <c r="F353" s="0" t="n">
        <f aca="false">VLOOKUP(B353,Mono!$A$1:$B$16,2,0)</f>
        <v>0.73</v>
      </c>
      <c r="G353" s="0" t="n">
        <f aca="false">VLOOKUP(C353,Mono!$A$1:$B$16,2,0)</f>
        <v>0.7</v>
      </c>
      <c r="H353" s="1" t="n">
        <f aca="false">D353-MIN(E353:G353)</f>
        <v>0.0530999999999999</v>
      </c>
      <c r="I353" s="1" t="n">
        <f aca="false">D353-AVERAGE(E353:G353)</f>
        <v>0.00976666666666648</v>
      </c>
      <c r="J353" s="1" t="n">
        <f aca="false">D353-MAX(E353:G353)</f>
        <v>-0.0469000000000001</v>
      </c>
      <c r="K353" s="0" t="n">
        <f aca="false">IF(OR(A353="Nai",B353="Nai",C353="Nai",A353="CMCTMg",B353="CMCTMg",C353="CMCTMg"),1,0)</f>
        <v>0</v>
      </c>
    </row>
    <row r="354" customFormat="false" ht="13.8" hidden="false" customHeight="false" outlineLevel="0" collapsed="false">
      <c r="A354" s="0" t="s">
        <v>15</v>
      </c>
      <c r="B354" s="0" t="s">
        <v>17</v>
      </c>
      <c r="C354" s="0" t="s">
        <v>20</v>
      </c>
      <c r="D354" s="0" t="n">
        <v>0.7467</v>
      </c>
      <c r="E354" s="0" t="n">
        <f aca="false">VLOOKUP(A354,Mono!$A$1:$B$16,2,0)</f>
        <v>0.8</v>
      </c>
      <c r="F354" s="0" t="n">
        <f aca="false">VLOOKUP(B354,Mono!$A$1:$B$16,2,0)</f>
        <v>0.73</v>
      </c>
      <c r="G354" s="0" t="n">
        <f aca="false">VLOOKUP(C354,Mono!$A$1:$B$16,2,0)</f>
        <v>0.71</v>
      </c>
      <c r="H354" s="1" t="n">
        <f aca="false">D354-MIN(E354:G354)</f>
        <v>0.0367000000000001</v>
      </c>
      <c r="I354" s="1" t="n">
        <f aca="false">D354-AVERAGE(E354:G354)</f>
        <v>3.33333333333297E-005</v>
      </c>
      <c r="J354" s="1" t="n">
        <f aca="false">D354-MAX(E354:G354)</f>
        <v>-0.0533</v>
      </c>
      <c r="K354" s="0" t="n">
        <f aca="false">IF(OR(A354="Nai",B354="Nai",C354="Nai",A354="CMCTMg",B354="CMCTMg",C354="CMCTMg"),1,0)</f>
        <v>0</v>
      </c>
    </row>
    <row r="355" customFormat="false" ht="13.8" hidden="false" customHeight="false" outlineLevel="0" collapsed="false">
      <c r="A355" s="0" t="s">
        <v>15</v>
      </c>
      <c r="B355" s="0" t="s">
        <v>17</v>
      </c>
      <c r="C355" s="0" t="s">
        <v>21</v>
      </c>
      <c r="D355" s="0" t="n">
        <v>0.6034</v>
      </c>
      <c r="E355" s="0" t="n">
        <f aca="false">VLOOKUP(A355,Mono!$A$1:$B$16,2,0)</f>
        <v>0.8</v>
      </c>
      <c r="F355" s="0" t="n">
        <f aca="false">VLOOKUP(B355,Mono!$A$1:$B$16,2,0)</f>
        <v>0.73</v>
      </c>
      <c r="G355" s="0" t="n">
        <f aca="false">VLOOKUP(C355,Mono!$A$1:$B$16,2,0)</f>
        <v>0.6</v>
      </c>
      <c r="H355" s="1" t="n">
        <f aca="false">D355-MIN(E355:G355)</f>
        <v>0.00339999999999996</v>
      </c>
      <c r="I355" s="1" t="n">
        <f aca="false">D355-AVERAGE(E355:G355)</f>
        <v>-0.1066</v>
      </c>
      <c r="J355" s="1" t="n">
        <f aca="false">D355-MAX(E355:G355)</f>
        <v>-0.1966</v>
      </c>
      <c r="K355" s="0" t="n">
        <f aca="false">IF(OR(A355="Nai",B355="Nai",C355="Nai",A355="CMCTMg",B355="CMCTMg",C355="CMCTMg"),1,0)</f>
        <v>0</v>
      </c>
    </row>
    <row r="356" customFormat="false" ht="13.8" hidden="false" customHeight="false" outlineLevel="0" collapsed="false">
      <c r="A356" s="0" t="s">
        <v>15</v>
      </c>
      <c r="B356" s="0" t="s">
        <v>17</v>
      </c>
      <c r="C356" s="0" t="s">
        <v>22</v>
      </c>
      <c r="D356" s="0" t="n">
        <v>0.7948</v>
      </c>
      <c r="E356" s="0" t="n">
        <f aca="false">VLOOKUP(A356,Mono!$A$1:$B$16,2,0)</f>
        <v>0.8</v>
      </c>
      <c r="F356" s="0" t="n">
        <f aca="false">VLOOKUP(B356,Mono!$A$1:$B$16,2,0)</f>
        <v>0.73</v>
      </c>
      <c r="G356" s="0" t="n">
        <f aca="false">VLOOKUP(C356,Mono!$A$1:$B$16,2,0)</f>
        <v>0.64</v>
      </c>
      <c r="H356" s="1" t="n">
        <f aca="false">D356-MIN(E356:G356)</f>
        <v>0.1548</v>
      </c>
      <c r="I356" s="1" t="n">
        <f aca="false">D356-AVERAGE(E356:G356)</f>
        <v>0.0714666666666668</v>
      </c>
      <c r="J356" s="1" t="n">
        <f aca="false">D356-MAX(E356:G356)</f>
        <v>-0.00519999999999998</v>
      </c>
      <c r="K356" s="0" t="n">
        <f aca="false">IF(OR(A356="Nai",B356="Nai",C356="Nai",A356="CMCTMg",B356="CMCTMg",C356="CMCTMg"),1,0)</f>
        <v>0</v>
      </c>
    </row>
    <row r="357" customFormat="false" ht="13.8" hidden="false" customHeight="false" outlineLevel="0" collapsed="false">
      <c r="A357" s="0" t="s">
        <v>15</v>
      </c>
      <c r="B357" s="0" t="s">
        <v>17</v>
      </c>
      <c r="C357" s="0" t="s">
        <v>23</v>
      </c>
      <c r="D357" s="0" t="n">
        <v>0.7343</v>
      </c>
      <c r="E357" s="0" t="n">
        <f aca="false">VLOOKUP(A357,Mono!$A$1:$B$16,2,0)</f>
        <v>0.8</v>
      </c>
      <c r="F357" s="0" t="n">
        <f aca="false">VLOOKUP(B357,Mono!$A$1:$B$16,2,0)</f>
        <v>0.73</v>
      </c>
      <c r="G357" s="0" t="n">
        <f aca="false">VLOOKUP(C357,Mono!$A$1:$B$16,2,0)</f>
        <v>0.7</v>
      </c>
      <c r="H357" s="1" t="n">
        <f aca="false">D357-MIN(E357:G357)</f>
        <v>0.0343</v>
      </c>
      <c r="I357" s="1" t="n">
        <f aca="false">D357-AVERAGE(E357:G357)</f>
        <v>-0.00903333333333345</v>
      </c>
      <c r="J357" s="1" t="n">
        <f aca="false">D357-MAX(E357:G357)</f>
        <v>-0.0657</v>
      </c>
      <c r="K357" s="0" t="n">
        <f aca="false">IF(OR(A357="Nai",B357="Nai",C357="Nai",A357="CMCTMg",B357="CMCTMg",C357="CMCTMg"),1,0)</f>
        <v>1</v>
      </c>
    </row>
    <row r="358" customFormat="false" ht="13.8" hidden="false" customHeight="false" outlineLevel="0" collapsed="false">
      <c r="A358" s="0" t="s">
        <v>15</v>
      </c>
      <c r="B358" s="0" t="s">
        <v>17</v>
      </c>
      <c r="C358" s="0" t="s">
        <v>24</v>
      </c>
      <c r="D358" s="0" t="n">
        <v>0.6398</v>
      </c>
      <c r="E358" s="0" t="n">
        <f aca="false">VLOOKUP(A358,Mono!$A$1:$B$16,2,0)</f>
        <v>0.8</v>
      </c>
      <c r="F358" s="0" t="n">
        <f aca="false">VLOOKUP(B358,Mono!$A$1:$B$16,2,0)</f>
        <v>0.73</v>
      </c>
      <c r="G358" s="0" t="n">
        <f aca="false">VLOOKUP(C358,Mono!$A$1:$B$16,2,0)</f>
        <v>0.6</v>
      </c>
      <c r="H358" s="1" t="n">
        <f aca="false">D358-MIN(E358:G358)</f>
        <v>0.0397999999999999</v>
      </c>
      <c r="I358" s="1" t="n">
        <f aca="false">D358-AVERAGE(E358:G358)</f>
        <v>-0.0701999999999999</v>
      </c>
      <c r="J358" s="1" t="n">
        <f aca="false">D358-MAX(E358:G358)</f>
        <v>-0.1602</v>
      </c>
      <c r="K358" s="0" t="n">
        <f aca="false">IF(OR(A358="Nai",B358="Nai",C358="Nai",A358="CMCTMg",B358="CMCTMg",C358="CMCTMg"),1,0)</f>
        <v>0</v>
      </c>
    </row>
    <row r="359" customFormat="false" ht="13.8" hidden="false" customHeight="false" outlineLevel="0" collapsed="false">
      <c r="A359" s="0" t="s">
        <v>15</v>
      </c>
      <c r="B359" s="0" t="s">
        <v>17</v>
      </c>
      <c r="C359" s="0" t="s">
        <v>25</v>
      </c>
      <c r="D359" s="0" t="n">
        <v>0.7343</v>
      </c>
      <c r="E359" s="0" t="n">
        <f aca="false">VLOOKUP(A359,Mono!$A$1:$B$16,2,0)</f>
        <v>0.8</v>
      </c>
      <c r="F359" s="0" t="n">
        <f aca="false">VLOOKUP(B359,Mono!$A$1:$B$16,2,0)</f>
        <v>0.73</v>
      </c>
      <c r="G359" s="0" t="n">
        <f aca="false">VLOOKUP(C359,Mono!$A$1:$B$16,2,0)</f>
        <v>0.6</v>
      </c>
      <c r="H359" s="1" t="n">
        <f aca="false">D359-MIN(E359:G359)</f>
        <v>0.1343</v>
      </c>
      <c r="I359" s="1" t="n">
        <f aca="false">D359-AVERAGE(E359:G359)</f>
        <v>0.0243000000000001</v>
      </c>
      <c r="J359" s="1" t="n">
        <f aca="false">D359-MAX(E359:G359)</f>
        <v>-0.0657</v>
      </c>
      <c r="K359" s="0" t="n">
        <f aca="false">IF(OR(A359="Nai",B359="Nai",C359="Nai",A359="CMCTMg",B359="CMCTMg",C359="CMCTMg"),1,0)</f>
        <v>1</v>
      </c>
    </row>
    <row r="360" customFormat="false" ht="13.8" hidden="false" customHeight="false" outlineLevel="0" collapsed="false">
      <c r="A360" s="0" t="s">
        <v>15</v>
      </c>
      <c r="B360" s="0" t="s">
        <v>17</v>
      </c>
      <c r="C360" s="0" t="s">
        <v>26</v>
      </c>
      <c r="D360" s="0" t="n">
        <v>0.6134</v>
      </c>
      <c r="E360" s="0" t="n">
        <f aca="false">VLOOKUP(A360,Mono!$A$1:$B$16,2,0)</f>
        <v>0.8</v>
      </c>
      <c r="F360" s="0" t="n">
        <f aca="false">VLOOKUP(B360,Mono!$A$1:$B$16,2,0)</f>
        <v>0.73</v>
      </c>
      <c r="G360" s="0" t="n">
        <f aca="false">VLOOKUP(C360,Mono!$A$1:$B$16,2,0)</f>
        <v>0.61</v>
      </c>
      <c r="H360" s="1" t="n">
        <f aca="false">D360-MIN(E360:G360)</f>
        <v>0.00340000000000007</v>
      </c>
      <c r="I360" s="1" t="n">
        <f aca="false">D360-AVERAGE(E360:G360)</f>
        <v>-0.0999333333333332</v>
      </c>
      <c r="J360" s="1" t="n">
        <f aca="false">D360-MAX(E360:G360)</f>
        <v>-0.1866</v>
      </c>
      <c r="K360" s="0" t="n">
        <f aca="false">IF(OR(A360="Nai",B360="Nai",C360="Nai",A360="CMCTMg",B360="CMCTMg",C360="CMCTMg"),1,0)</f>
        <v>0</v>
      </c>
    </row>
    <row r="361" customFormat="false" ht="13.8" hidden="false" customHeight="false" outlineLevel="0" collapsed="false">
      <c r="A361" s="0" t="s">
        <v>15</v>
      </c>
      <c r="B361" s="0" t="s">
        <v>18</v>
      </c>
      <c r="C361" s="0" t="s">
        <v>19</v>
      </c>
      <c r="D361" s="0" t="n">
        <v>0.6351</v>
      </c>
      <c r="E361" s="0" t="n">
        <f aca="false">VLOOKUP(A361,Mono!$A$1:$B$16,2,0)</f>
        <v>0.8</v>
      </c>
      <c r="F361" s="0" t="n">
        <f aca="false">VLOOKUP(B361,Mono!$A$1:$B$16,2,0)</f>
        <v>0.73</v>
      </c>
      <c r="G361" s="0" t="n">
        <f aca="false">VLOOKUP(C361,Mono!$A$1:$B$16,2,0)</f>
        <v>0.7</v>
      </c>
      <c r="H361" s="1" t="n">
        <f aca="false">D361-MIN(E361:G361)</f>
        <v>-0.0649000000000001</v>
      </c>
      <c r="I361" s="1" t="n">
        <f aca="false">D361-AVERAGE(E361:G361)</f>
        <v>-0.108233333333334</v>
      </c>
      <c r="J361" s="1" t="n">
        <f aca="false">D361-MAX(E361:G361)</f>
        <v>-0.1649</v>
      </c>
      <c r="K361" s="0" t="n">
        <f aca="false">IF(OR(A361="Nai",B361="Nai",C361="Nai",A361="CMCTMg",B361="CMCTMg",C361="CMCTMg"),1,0)</f>
        <v>0</v>
      </c>
    </row>
    <row r="362" customFormat="false" ht="13.8" hidden="false" customHeight="false" outlineLevel="0" collapsed="false">
      <c r="A362" s="0" t="s">
        <v>15</v>
      </c>
      <c r="B362" s="0" t="s">
        <v>18</v>
      </c>
      <c r="C362" s="0" t="s">
        <v>20</v>
      </c>
      <c r="D362" s="0" t="n">
        <v>0.7224</v>
      </c>
      <c r="E362" s="0" t="n">
        <f aca="false">VLOOKUP(A362,Mono!$A$1:$B$16,2,0)</f>
        <v>0.8</v>
      </c>
      <c r="F362" s="0" t="n">
        <f aca="false">VLOOKUP(B362,Mono!$A$1:$B$16,2,0)</f>
        <v>0.73</v>
      </c>
      <c r="G362" s="0" t="n">
        <f aca="false">VLOOKUP(C362,Mono!$A$1:$B$16,2,0)</f>
        <v>0.71</v>
      </c>
      <c r="H362" s="1" t="n">
        <f aca="false">D362-MIN(E362:G362)</f>
        <v>0.0124000000000001</v>
      </c>
      <c r="I362" s="1" t="n">
        <f aca="false">D362-AVERAGE(E362:G362)</f>
        <v>-0.0242666666666667</v>
      </c>
      <c r="J362" s="1" t="n">
        <f aca="false">D362-MAX(E362:G362)</f>
        <v>-0.0776</v>
      </c>
      <c r="K362" s="0" t="n">
        <f aca="false">IF(OR(A362="Nai",B362="Nai",C362="Nai",A362="CMCTMg",B362="CMCTMg",C362="CMCTMg"),1,0)</f>
        <v>0</v>
      </c>
    </row>
    <row r="363" customFormat="false" ht="13.8" hidden="false" customHeight="false" outlineLevel="0" collapsed="false">
      <c r="A363" s="0" t="s">
        <v>15</v>
      </c>
      <c r="B363" s="0" t="s">
        <v>18</v>
      </c>
      <c r="C363" s="0" t="s">
        <v>21</v>
      </c>
      <c r="D363" s="0" t="n">
        <v>0.7347</v>
      </c>
      <c r="E363" s="0" t="n">
        <f aca="false">VLOOKUP(A363,Mono!$A$1:$B$16,2,0)</f>
        <v>0.8</v>
      </c>
      <c r="F363" s="0" t="n">
        <f aca="false">VLOOKUP(B363,Mono!$A$1:$B$16,2,0)</f>
        <v>0.73</v>
      </c>
      <c r="G363" s="0" t="n">
        <f aca="false">VLOOKUP(C363,Mono!$A$1:$B$16,2,0)</f>
        <v>0.6</v>
      </c>
      <c r="H363" s="1" t="n">
        <f aca="false">D363-MIN(E363:G363)</f>
        <v>0.1347</v>
      </c>
      <c r="I363" s="1" t="n">
        <f aca="false">D363-AVERAGE(E363:G363)</f>
        <v>0.0247000000000001</v>
      </c>
      <c r="J363" s="1" t="n">
        <f aca="false">D363-MAX(E363:G363)</f>
        <v>-0.0653</v>
      </c>
      <c r="K363" s="0" t="n">
        <f aca="false">IF(OR(A363="Nai",B363="Nai",C363="Nai",A363="CMCTMg",B363="CMCTMg",C363="CMCTMg"),1,0)</f>
        <v>0</v>
      </c>
    </row>
    <row r="364" customFormat="false" ht="13.8" hidden="false" customHeight="false" outlineLevel="0" collapsed="false">
      <c r="A364" s="0" t="s">
        <v>15</v>
      </c>
      <c r="B364" s="0" t="s">
        <v>18</v>
      </c>
      <c r="C364" s="0" t="s">
        <v>22</v>
      </c>
      <c r="D364" s="0" t="n">
        <v>0.6592</v>
      </c>
      <c r="E364" s="0" t="n">
        <f aca="false">VLOOKUP(A364,Mono!$A$1:$B$16,2,0)</f>
        <v>0.8</v>
      </c>
      <c r="F364" s="0" t="n">
        <f aca="false">VLOOKUP(B364,Mono!$A$1:$B$16,2,0)</f>
        <v>0.73</v>
      </c>
      <c r="G364" s="0" t="n">
        <f aca="false">VLOOKUP(C364,Mono!$A$1:$B$16,2,0)</f>
        <v>0.64</v>
      </c>
      <c r="H364" s="1" t="n">
        <f aca="false">D364-MIN(E364:G364)</f>
        <v>0.0192</v>
      </c>
      <c r="I364" s="1" t="n">
        <f aca="false">D364-AVERAGE(E364:G364)</f>
        <v>-0.0641333333333333</v>
      </c>
      <c r="J364" s="1" t="n">
        <f aca="false">D364-MAX(E364:G364)</f>
        <v>-0.1408</v>
      </c>
      <c r="K364" s="0" t="n">
        <f aca="false">IF(OR(A364="Nai",B364="Nai",C364="Nai",A364="CMCTMg",B364="CMCTMg",C364="CMCTMg"),1,0)</f>
        <v>0</v>
      </c>
    </row>
    <row r="365" customFormat="false" ht="13.8" hidden="false" customHeight="false" outlineLevel="0" collapsed="false">
      <c r="A365" s="0" t="s">
        <v>15</v>
      </c>
      <c r="B365" s="0" t="s">
        <v>18</v>
      </c>
      <c r="C365" s="0" t="s">
        <v>23</v>
      </c>
      <c r="D365" s="0" t="n">
        <v>0.7948</v>
      </c>
      <c r="E365" s="0" t="n">
        <f aca="false">VLOOKUP(A365,Mono!$A$1:$B$16,2,0)</f>
        <v>0.8</v>
      </c>
      <c r="F365" s="0" t="n">
        <f aca="false">VLOOKUP(B365,Mono!$A$1:$B$16,2,0)</f>
        <v>0.73</v>
      </c>
      <c r="G365" s="0" t="n">
        <f aca="false">VLOOKUP(C365,Mono!$A$1:$B$16,2,0)</f>
        <v>0.7</v>
      </c>
      <c r="H365" s="1" t="n">
        <f aca="false">D365-MIN(E365:G365)</f>
        <v>0.0948</v>
      </c>
      <c r="I365" s="1" t="n">
        <f aca="false">D365-AVERAGE(E365:G365)</f>
        <v>0.0514666666666666</v>
      </c>
      <c r="J365" s="1" t="n">
        <f aca="false">D365-MAX(E365:G365)</f>
        <v>-0.00519999999999998</v>
      </c>
      <c r="K365" s="0" t="n">
        <f aca="false">IF(OR(A365="Nai",B365="Nai",C365="Nai",A365="CMCTMg",B365="CMCTMg",C365="CMCTMg"),1,0)</f>
        <v>1</v>
      </c>
    </row>
    <row r="366" customFormat="false" ht="13.8" hidden="false" customHeight="false" outlineLevel="0" collapsed="false">
      <c r="A366" s="0" t="s">
        <v>15</v>
      </c>
      <c r="B366" s="0" t="s">
        <v>18</v>
      </c>
      <c r="C366" s="0" t="s">
        <v>24</v>
      </c>
      <c r="D366" s="0" t="n">
        <v>0.7411</v>
      </c>
      <c r="E366" s="0" t="n">
        <f aca="false">VLOOKUP(A366,Mono!$A$1:$B$16,2,0)</f>
        <v>0.8</v>
      </c>
      <c r="F366" s="0" t="n">
        <f aca="false">VLOOKUP(B366,Mono!$A$1:$B$16,2,0)</f>
        <v>0.73</v>
      </c>
      <c r="G366" s="0" t="n">
        <f aca="false">VLOOKUP(C366,Mono!$A$1:$B$16,2,0)</f>
        <v>0.6</v>
      </c>
      <c r="H366" s="1" t="n">
        <f aca="false">D366-MIN(E366:G366)</f>
        <v>0.1411</v>
      </c>
      <c r="I366" s="1" t="n">
        <f aca="false">D366-AVERAGE(E366:G366)</f>
        <v>0.0311</v>
      </c>
      <c r="J366" s="1" t="n">
        <f aca="false">D366-MAX(E366:G366)</f>
        <v>-0.0589000000000001</v>
      </c>
      <c r="K366" s="0" t="n">
        <f aca="false">IF(OR(A366="Nai",B366="Nai",C366="Nai",A366="CMCTMg",B366="CMCTMg",C366="CMCTMg"),1,0)</f>
        <v>0</v>
      </c>
    </row>
    <row r="367" customFormat="false" ht="13.8" hidden="false" customHeight="false" outlineLevel="0" collapsed="false">
      <c r="A367" s="0" t="s">
        <v>15</v>
      </c>
      <c r="B367" s="0" t="s">
        <v>18</v>
      </c>
      <c r="C367" s="0" t="s">
        <v>25</v>
      </c>
      <c r="D367" s="0" t="n">
        <v>0.7284</v>
      </c>
      <c r="E367" s="0" t="n">
        <f aca="false">VLOOKUP(A367,Mono!$A$1:$B$16,2,0)</f>
        <v>0.8</v>
      </c>
      <c r="F367" s="0" t="n">
        <f aca="false">VLOOKUP(B367,Mono!$A$1:$B$16,2,0)</f>
        <v>0.73</v>
      </c>
      <c r="G367" s="0" t="n">
        <f aca="false">VLOOKUP(C367,Mono!$A$1:$B$16,2,0)</f>
        <v>0.6</v>
      </c>
      <c r="H367" s="1" t="n">
        <f aca="false">D367-MIN(E367:G367)</f>
        <v>0.1284</v>
      </c>
      <c r="I367" s="1" t="n">
        <f aca="false">D367-AVERAGE(E367:G367)</f>
        <v>0.0184000000000001</v>
      </c>
      <c r="J367" s="1" t="n">
        <f aca="false">D367-MAX(E367:G367)</f>
        <v>-0.0716</v>
      </c>
      <c r="K367" s="0" t="n">
        <f aca="false">IF(OR(A367="Nai",B367="Nai",C367="Nai",A367="CMCTMg",B367="CMCTMg",C367="CMCTMg"),1,0)</f>
        <v>1</v>
      </c>
    </row>
    <row r="368" customFormat="false" ht="13.8" hidden="false" customHeight="false" outlineLevel="0" collapsed="false">
      <c r="A368" s="0" t="s">
        <v>15</v>
      </c>
      <c r="B368" s="0" t="s">
        <v>18</v>
      </c>
      <c r="C368" s="0" t="s">
        <v>26</v>
      </c>
      <c r="D368" s="0" t="n">
        <v>0.7284</v>
      </c>
      <c r="E368" s="0" t="n">
        <f aca="false">VLOOKUP(A368,Mono!$A$1:$B$16,2,0)</f>
        <v>0.8</v>
      </c>
      <c r="F368" s="0" t="n">
        <f aca="false">VLOOKUP(B368,Mono!$A$1:$B$16,2,0)</f>
        <v>0.73</v>
      </c>
      <c r="G368" s="0" t="n">
        <f aca="false">VLOOKUP(C368,Mono!$A$1:$B$16,2,0)</f>
        <v>0.61</v>
      </c>
      <c r="H368" s="1" t="n">
        <f aca="false">D368-MIN(E368:G368)</f>
        <v>0.1184</v>
      </c>
      <c r="I368" s="1" t="n">
        <f aca="false">D368-AVERAGE(E368:G368)</f>
        <v>0.0150666666666668</v>
      </c>
      <c r="J368" s="1" t="n">
        <f aca="false">D368-MAX(E368:G368)</f>
        <v>-0.0716</v>
      </c>
      <c r="K368" s="0" t="n">
        <f aca="false">IF(OR(A368="Nai",B368="Nai",C368="Nai",A368="CMCTMg",B368="CMCTMg",C368="CMCTMg"),1,0)</f>
        <v>0</v>
      </c>
    </row>
    <row r="369" customFormat="false" ht="13.8" hidden="false" customHeight="false" outlineLevel="0" collapsed="false">
      <c r="A369" s="0" t="s">
        <v>15</v>
      </c>
      <c r="B369" s="0" t="s">
        <v>19</v>
      </c>
      <c r="C369" s="0" t="s">
        <v>20</v>
      </c>
      <c r="D369" s="0" t="n">
        <v>0.7531</v>
      </c>
      <c r="E369" s="0" t="n">
        <f aca="false">VLOOKUP(A369,Mono!$A$1:$B$16,2,0)</f>
        <v>0.8</v>
      </c>
      <c r="F369" s="0" t="n">
        <f aca="false">VLOOKUP(B369,Mono!$A$1:$B$16,2,0)</f>
        <v>0.7</v>
      </c>
      <c r="G369" s="0" t="n">
        <f aca="false">VLOOKUP(C369,Mono!$A$1:$B$16,2,0)</f>
        <v>0.71</v>
      </c>
      <c r="H369" s="1" t="n">
        <f aca="false">D369-MIN(E369:G369)</f>
        <v>0.0530999999999999</v>
      </c>
      <c r="I369" s="1" t="n">
        <f aca="false">D369-AVERAGE(E369:G369)</f>
        <v>0.0164333333333333</v>
      </c>
      <c r="J369" s="1" t="n">
        <f aca="false">D369-MAX(E369:G369)</f>
        <v>-0.0469000000000001</v>
      </c>
      <c r="K369" s="0" t="n">
        <f aca="false">IF(OR(A369="Nai",B369="Nai",C369="Nai",A369="CMCTMg",B369="CMCTMg",C369="CMCTMg"),1,0)</f>
        <v>0</v>
      </c>
    </row>
    <row r="370" customFormat="false" ht="13.8" hidden="false" customHeight="false" outlineLevel="0" collapsed="false">
      <c r="A370" s="0" t="s">
        <v>15</v>
      </c>
      <c r="B370" s="0" t="s">
        <v>19</v>
      </c>
      <c r="C370" s="0" t="s">
        <v>21</v>
      </c>
      <c r="D370" s="0" t="n">
        <v>0.6084</v>
      </c>
      <c r="E370" s="0" t="n">
        <f aca="false">VLOOKUP(A370,Mono!$A$1:$B$16,2,0)</f>
        <v>0.8</v>
      </c>
      <c r="F370" s="0" t="n">
        <f aca="false">VLOOKUP(B370,Mono!$A$1:$B$16,2,0)</f>
        <v>0.7</v>
      </c>
      <c r="G370" s="0" t="n">
        <f aca="false">VLOOKUP(C370,Mono!$A$1:$B$16,2,0)</f>
        <v>0.6</v>
      </c>
      <c r="H370" s="1" t="n">
        <f aca="false">D370-MIN(E370:G370)</f>
        <v>0.00839999999999996</v>
      </c>
      <c r="I370" s="1" t="n">
        <f aca="false">D370-AVERAGE(E370:G370)</f>
        <v>-0.0916000000000001</v>
      </c>
      <c r="J370" s="1" t="n">
        <f aca="false">D370-MAX(E370:G370)</f>
        <v>-0.1916</v>
      </c>
      <c r="K370" s="0" t="n">
        <f aca="false">IF(OR(A370="Nai",B370="Nai",C370="Nai",A370="CMCTMg",B370="CMCTMg",C370="CMCTMg"),1,0)</f>
        <v>0</v>
      </c>
    </row>
    <row r="371" customFormat="false" ht="13.8" hidden="false" customHeight="false" outlineLevel="0" collapsed="false">
      <c r="A371" s="0" t="s">
        <v>15</v>
      </c>
      <c r="B371" s="0" t="s">
        <v>19</v>
      </c>
      <c r="C371" s="0" t="s">
        <v>22</v>
      </c>
      <c r="D371" s="0" t="n">
        <v>0.6978</v>
      </c>
      <c r="E371" s="0" t="n">
        <f aca="false">VLOOKUP(A371,Mono!$A$1:$B$16,2,0)</f>
        <v>0.8</v>
      </c>
      <c r="F371" s="0" t="n">
        <f aca="false">VLOOKUP(B371,Mono!$A$1:$B$16,2,0)</f>
        <v>0.7</v>
      </c>
      <c r="G371" s="0" t="n">
        <f aca="false">VLOOKUP(C371,Mono!$A$1:$B$16,2,0)</f>
        <v>0.64</v>
      </c>
      <c r="H371" s="1" t="n">
        <f aca="false">D371-MIN(E371:G371)</f>
        <v>0.0578000000000001</v>
      </c>
      <c r="I371" s="1" t="n">
        <f aca="false">D371-AVERAGE(E371:G371)</f>
        <v>-0.0155333333333333</v>
      </c>
      <c r="J371" s="1" t="n">
        <f aca="false">D371-MAX(E371:G371)</f>
        <v>-0.1022</v>
      </c>
      <c r="K371" s="0" t="n">
        <f aca="false">IF(OR(A371="Nai",B371="Nai",C371="Nai",A371="CMCTMg",B371="CMCTMg",C371="CMCTMg"),1,0)</f>
        <v>0</v>
      </c>
    </row>
    <row r="372" customFormat="false" ht="13.8" hidden="false" customHeight="false" outlineLevel="0" collapsed="false">
      <c r="A372" s="0" t="s">
        <v>15</v>
      </c>
      <c r="B372" s="0" t="s">
        <v>19</v>
      </c>
      <c r="C372" s="0" t="s">
        <v>23</v>
      </c>
      <c r="D372" s="0" t="n">
        <v>0.7531</v>
      </c>
      <c r="E372" s="0" t="n">
        <f aca="false">VLOOKUP(A372,Mono!$A$1:$B$16,2,0)</f>
        <v>0.8</v>
      </c>
      <c r="F372" s="0" t="n">
        <f aca="false">VLOOKUP(B372,Mono!$A$1:$B$16,2,0)</f>
        <v>0.7</v>
      </c>
      <c r="G372" s="0" t="n">
        <f aca="false">VLOOKUP(C372,Mono!$A$1:$B$16,2,0)</f>
        <v>0.7</v>
      </c>
      <c r="H372" s="1" t="n">
        <f aca="false">D372-MIN(E372:G372)</f>
        <v>0.0530999999999999</v>
      </c>
      <c r="I372" s="1" t="n">
        <f aca="false">D372-AVERAGE(E372:G372)</f>
        <v>0.0197666666666666</v>
      </c>
      <c r="J372" s="1" t="n">
        <f aca="false">D372-MAX(E372:G372)</f>
        <v>-0.0469000000000001</v>
      </c>
      <c r="K372" s="0" t="n">
        <f aca="false">IF(OR(A372="Nai",B372="Nai",C372="Nai",A372="CMCTMg",B372="CMCTMg",C372="CMCTMg"),1,0)</f>
        <v>1</v>
      </c>
    </row>
    <row r="373" customFormat="false" ht="13.8" hidden="false" customHeight="false" outlineLevel="0" collapsed="false">
      <c r="A373" s="0" t="s">
        <v>15</v>
      </c>
      <c r="B373" s="0" t="s">
        <v>19</v>
      </c>
      <c r="C373" s="0" t="s">
        <v>24</v>
      </c>
      <c r="D373" s="0" t="n">
        <v>0.5986</v>
      </c>
      <c r="E373" s="0" t="n">
        <f aca="false">VLOOKUP(A373,Mono!$A$1:$B$16,2,0)</f>
        <v>0.8</v>
      </c>
      <c r="F373" s="0" t="n">
        <f aca="false">VLOOKUP(B373,Mono!$A$1:$B$16,2,0)</f>
        <v>0.7</v>
      </c>
      <c r="G373" s="0" t="n">
        <f aca="false">VLOOKUP(C373,Mono!$A$1:$B$16,2,0)</f>
        <v>0.6</v>
      </c>
      <c r="H373" s="1" t="n">
        <f aca="false">D373-MIN(E373:G373)</f>
        <v>-0.00140000000000007</v>
      </c>
      <c r="I373" s="1" t="n">
        <f aca="false">D373-AVERAGE(E373:G373)</f>
        <v>-0.1014</v>
      </c>
      <c r="J373" s="1" t="n">
        <f aca="false">D373-MAX(E373:G373)</f>
        <v>-0.2014</v>
      </c>
      <c r="K373" s="0" t="n">
        <f aca="false">IF(OR(A373="Nai",B373="Nai",C373="Nai",A373="CMCTMg",B373="CMCTMg",C373="CMCTMg"),1,0)</f>
        <v>0</v>
      </c>
    </row>
    <row r="374" customFormat="false" ht="13.8" hidden="false" customHeight="false" outlineLevel="0" collapsed="false">
      <c r="A374" s="0" t="s">
        <v>15</v>
      </c>
      <c r="B374" s="0" t="s">
        <v>19</v>
      </c>
      <c r="C374" s="0" t="s">
        <v>25</v>
      </c>
      <c r="D374" s="0" t="n">
        <v>0.5986</v>
      </c>
      <c r="E374" s="0" t="n">
        <f aca="false">VLOOKUP(A374,Mono!$A$1:$B$16,2,0)</f>
        <v>0.8</v>
      </c>
      <c r="F374" s="0" t="n">
        <f aca="false">VLOOKUP(B374,Mono!$A$1:$B$16,2,0)</f>
        <v>0.7</v>
      </c>
      <c r="G374" s="0" t="n">
        <f aca="false">VLOOKUP(C374,Mono!$A$1:$B$16,2,0)</f>
        <v>0.6</v>
      </c>
      <c r="H374" s="1" t="n">
        <f aca="false">D374-MIN(E374:G374)</f>
        <v>-0.00140000000000007</v>
      </c>
      <c r="I374" s="1" t="n">
        <f aca="false">D374-AVERAGE(E374:G374)</f>
        <v>-0.1014</v>
      </c>
      <c r="J374" s="1" t="n">
        <f aca="false">D374-MAX(E374:G374)</f>
        <v>-0.2014</v>
      </c>
      <c r="K374" s="0" t="n">
        <f aca="false">IF(OR(A374="Nai",B374="Nai",C374="Nai",A374="CMCTMg",B374="CMCTMg",C374="CMCTMg"),1,0)</f>
        <v>1</v>
      </c>
    </row>
    <row r="375" customFormat="false" ht="13.8" hidden="false" customHeight="false" outlineLevel="0" collapsed="false">
      <c r="A375" s="0" t="s">
        <v>15</v>
      </c>
      <c r="B375" s="0" t="s">
        <v>19</v>
      </c>
      <c r="C375" s="0" t="s">
        <v>26</v>
      </c>
      <c r="D375" s="0" t="n">
        <v>0.6978</v>
      </c>
      <c r="E375" s="0" t="n">
        <f aca="false">VLOOKUP(A375,Mono!$A$1:$B$16,2,0)</f>
        <v>0.8</v>
      </c>
      <c r="F375" s="0" t="n">
        <f aca="false">VLOOKUP(B375,Mono!$A$1:$B$16,2,0)</f>
        <v>0.7</v>
      </c>
      <c r="G375" s="0" t="n">
        <f aca="false">VLOOKUP(C375,Mono!$A$1:$B$16,2,0)</f>
        <v>0.61</v>
      </c>
      <c r="H375" s="1" t="n">
        <f aca="false">D375-MIN(E375:G375)</f>
        <v>0.0878000000000001</v>
      </c>
      <c r="I375" s="1" t="n">
        <f aca="false">D375-AVERAGE(E375:G375)</f>
        <v>-0.00553333333333339</v>
      </c>
      <c r="J375" s="1" t="n">
        <f aca="false">D375-MAX(E375:G375)</f>
        <v>-0.1022</v>
      </c>
      <c r="K375" s="0" t="n">
        <f aca="false">IF(OR(A375="Nai",B375="Nai",C375="Nai",A375="CMCTMg",B375="CMCTMg",C375="CMCTMg"),1,0)</f>
        <v>0</v>
      </c>
    </row>
    <row r="376" customFormat="false" ht="13.8" hidden="false" customHeight="false" outlineLevel="0" collapsed="false">
      <c r="A376" s="0" t="s">
        <v>15</v>
      </c>
      <c r="B376" s="0" t="s">
        <v>20</v>
      </c>
      <c r="C376" s="0" t="s">
        <v>21</v>
      </c>
      <c r="D376" s="0" t="n">
        <v>0.7853</v>
      </c>
      <c r="E376" s="0" t="n">
        <f aca="false">VLOOKUP(A376,Mono!$A$1:$B$16,2,0)</f>
        <v>0.8</v>
      </c>
      <c r="F376" s="0" t="n">
        <f aca="false">VLOOKUP(B376,Mono!$A$1:$B$16,2,0)</f>
        <v>0.71</v>
      </c>
      <c r="G376" s="0" t="n">
        <f aca="false">VLOOKUP(C376,Mono!$A$1:$B$16,2,0)</f>
        <v>0.6</v>
      </c>
      <c r="H376" s="1" t="n">
        <f aca="false">D376-MIN(E376:G376)</f>
        <v>0.1853</v>
      </c>
      <c r="I376" s="1" t="n">
        <f aca="false">D376-AVERAGE(E376:G376)</f>
        <v>0.0819666666666665</v>
      </c>
      <c r="J376" s="1" t="n">
        <f aca="false">D376-MAX(E376:G376)</f>
        <v>-0.0147</v>
      </c>
      <c r="K376" s="0" t="n">
        <f aca="false">IF(OR(A376="Nai",B376="Nai",C376="Nai",A376="CMCTMg",B376="CMCTMg",C376="CMCTMg"),1,0)</f>
        <v>0</v>
      </c>
    </row>
    <row r="377" customFormat="false" ht="13.8" hidden="false" customHeight="false" outlineLevel="0" collapsed="false">
      <c r="A377" s="0" t="s">
        <v>15</v>
      </c>
      <c r="B377" s="0" t="s">
        <v>20</v>
      </c>
      <c r="C377" s="0" t="s">
        <v>22</v>
      </c>
      <c r="D377" s="0" t="n">
        <v>0.7371</v>
      </c>
      <c r="E377" s="0" t="n">
        <f aca="false">VLOOKUP(A377,Mono!$A$1:$B$16,2,0)</f>
        <v>0.8</v>
      </c>
      <c r="F377" s="0" t="n">
        <f aca="false">VLOOKUP(B377,Mono!$A$1:$B$16,2,0)</f>
        <v>0.71</v>
      </c>
      <c r="G377" s="0" t="n">
        <f aca="false">VLOOKUP(C377,Mono!$A$1:$B$16,2,0)</f>
        <v>0.64</v>
      </c>
      <c r="H377" s="1" t="n">
        <f aca="false">D377-MIN(E377:G377)</f>
        <v>0.0971000000000001</v>
      </c>
      <c r="I377" s="1" t="n">
        <f aca="false">D377-AVERAGE(E377:G377)</f>
        <v>0.0204333333333333</v>
      </c>
      <c r="J377" s="1" t="n">
        <f aca="false">D377-MAX(E377:G377)</f>
        <v>-0.0629</v>
      </c>
      <c r="K377" s="0" t="n">
        <f aca="false">IF(OR(A377="Nai",B377="Nai",C377="Nai",A377="CMCTMg",B377="CMCTMg",C377="CMCTMg"),1,0)</f>
        <v>0</v>
      </c>
    </row>
    <row r="378" customFormat="false" ht="13.8" hidden="false" customHeight="false" outlineLevel="0" collapsed="false">
      <c r="A378" s="0" t="s">
        <v>15</v>
      </c>
      <c r="B378" s="0" t="s">
        <v>20</v>
      </c>
      <c r="C378" s="0" t="s">
        <v>23</v>
      </c>
      <c r="D378" s="0" t="n">
        <v>0.6992</v>
      </c>
      <c r="E378" s="0" t="n">
        <f aca="false">VLOOKUP(A378,Mono!$A$1:$B$16,2,0)</f>
        <v>0.8</v>
      </c>
      <c r="F378" s="0" t="n">
        <f aca="false">VLOOKUP(B378,Mono!$A$1:$B$16,2,0)</f>
        <v>0.71</v>
      </c>
      <c r="G378" s="0" t="n">
        <f aca="false">VLOOKUP(C378,Mono!$A$1:$B$16,2,0)</f>
        <v>0.7</v>
      </c>
      <c r="H378" s="1" t="n">
        <f aca="false">D378-MIN(E378:G378)</f>
        <v>-0.000800000000000023</v>
      </c>
      <c r="I378" s="1" t="n">
        <f aca="false">D378-AVERAGE(E378:G378)</f>
        <v>-0.0374666666666666</v>
      </c>
      <c r="J378" s="1" t="n">
        <f aca="false">D378-MAX(E378:G378)</f>
        <v>-0.1008</v>
      </c>
      <c r="K378" s="0" t="n">
        <f aca="false">IF(OR(A378="Nai",B378="Nai",C378="Nai",A378="CMCTMg",B378="CMCTMg",C378="CMCTMg"),1,0)</f>
        <v>1</v>
      </c>
    </row>
    <row r="379" customFormat="false" ht="13.8" hidden="false" customHeight="false" outlineLevel="0" collapsed="false">
      <c r="A379" s="0" t="s">
        <v>15</v>
      </c>
      <c r="B379" s="0" t="s">
        <v>20</v>
      </c>
      <c r="C379" s="0" t="s">
        <v>24</v>
      </c>
      <c r="D379" s="0" t="n">
        <v>0.7853</v>
      </c>
      <c r="E379" s="0" t="n">
        <f aca="false">VLOOKUP(A379,Mono!$A$1:$B$16,2,0)</f>
        <v>0.8</v>
      </c>
      <c r="F379" s="0" t="n">
        <f aca="false">VLOOKUP(B379,Mono!$A$1:$B$16,2,0)</f>
        <v>0.71</v>
      </c>
      <c r="G379" s="0" t="n">
        <f aca="false">VLOOKUP(C379,Mono!$A$1:$B$16,2,0)</f>
        <v>0.6</v>
      </c>
      <c r="H379" s="1" t="n">
        <f aca="false">D379-MIN(E379:G379)</f>
        <v>0.1853</v>
      </c>
      <c r="I379" s="1" t="n">
        <f aca="false">D379-AVERAGE(E379:G379)</f>
        <v>0.0819666666666665</v>
      </c>
      <c r="J379" s="1" t="n">
        <f aca="false">D379-MAX(E379:G379)</f>
        <v>-0.0147</v>
      </c>
      <c r="K379" s="0" t="n">
        <f aca="false">IF(OR(A379="Nai",B379="Nai",C379="Nai",A379="CMCTMg",B379="CMCTMg",C379="CMCTMg"),1,0)</f>
        <v>0</v>
      </c>
    </row>
    <row r="380" customFormat="false" ht="13.8" hidden="false" customHeight="false" outlineLevel="0" collapsed="false">
      <c r="A380" s="0" t="s">
        <v>15</v>
      </c>
      <c r="B380" s="0" t="s">
        <v>20</v>
      </c>
      <c r="C380" s="0" t="s">
        <v>25</v>
      </c>
      <c r="D380" s="0" t="n">
        <v>0.7853</v>
      </c>
      <c r="E380" s="0" t="n">
        <f aca="false">VLOOKUP(A380,Mono!$A$1:$B$16,2,0)</f>
        <v>0.8</v>
      </c>
      <c r="F380" s="0" t="n">
        <f aca="false">VLOOKUP(B380,Mono!$A$1:$B$16,2,0)</f>
        <v>0.71</v>
      </c>
      <c r="G380" s="0" t="n">
        <f aca="false">VLOOKUP(C380,Mono!$A$1:$B$16,2,0)</f>
        <v>0.6</v>
      </c>
      <c r="H380" s="1" t="n">
        <f aca="false">D380-MIN(E380:G380)</f>
        <v>0.1853</v>
      </c>
      <c r="I380" s="1" t="n">
        <f aca="false">D380-AVERAGE(E380:G380)</f>
        <v>0.0819666666666665</v>
      </c>
      <c r="J380" s="1" t="n">
        <f aca="false">D380-MAX(E380:G380)</f>
        <v>-0.0147</v>
      </c>
      <c r="K380" s="0" t="n">
        <f aca="false">IF(OR(A380="Nai",B380="Nai",C380="Nai",A380="CMCTMg",B380="CMCTMg",C380="CMCTMg"),1,0)</f>
        <v>1</v>
      </c>
    </row>
    <row r="381" customFormat="false" ht="13.8" hidden="false" customHeight="false" outlineLevel="0" collapsed="false">
      <c r="A381" s="0" t="s">
        <v>15</v>
      </c>
      <c r="B381" s="0" t="s">
        <v>20</v>
      </c>
      <c r="C381" s="0" t="s">
        <v>26</v>
      </c>
      <c r="D381" s="0" t="n">
        <v>0.7853</v>
      </c>
      <c r="E381" s="0" t="n">
        <f aca="false">VLOOKUP(A381,Mono!$A$1:$B$16,2,0)</f>
        <v>0.8</v>
      </c>
      <c r="F381" s="0" t="n">
        <f aca="false">VLOOKUP(B381,Mono!$A$1:$B$16,2,0)</f>
        <v>0.71</v>
      </c>
      <c r="G381" s="0" t="n">
        <f aca="false">VLOOKUP(C381,Mono!$A$1:$B$16,2,0)</f>
        <v>0.61</v>
      </c>
      <c r="H381" s="1" t="n">
        <f aca="false">D381-MIN(E381:G381)</f>
        <v>0.1753</v>
      </c>
      <c r="I381" s="1" t="n">
        <f aca="false">D381-AVERAGE(E381:G381)</f>
        <v>0.0786333333333333</v>
      </c>
      <c r="J381" s="1" t="n">
        <f aca="false">D381-MAX(E381:G381)</f>
        <v>-0.0147</v>
      </c>
      <c r="K381" s="0" t="n">
        <f aca="false">IF(OR(A381="Nai",B381="Nai",C381="Nai",A381="CMCTMg",B381="CMCTMg",C381="CMCTMg"),1,0)</f>
        <v>0</v>
      </c>
    </row>
    <row r="382" customFormat="false" ht="13.8" hidden="false" customHeight="false" outlineLevel="0" collapsed="false">
      <c r="A382" s="0" t="s">
        <v>15</v>
      </c>
      <c r="B382" s="0" t="s">
        <v>21</v>
      </c>
      <c r="C382" s="0" t="s">
        <v>22</v>
      </c>
      <c r="D382" s="0" t="n">
        <v>0.6977</v>
      </c>
      <c r="E382" s="0" t="n">
        <f aca="false">VLOOKUP(A382,Mono!$A$1:$B$16,2,0)</f>
        <v>0.8</v>
      </c>
      <c r="F382" s="0" t="n">
        <f aca="false">VLOOKUP(B382,Mono!$A$1:$B$16,2,0)</f>
        <v>0.6</v>
      </c>
      <c r="G382" s="0" t="n">
        <f aca="false">VLOOKUP(C382,Mono!$A$1:$B$16,2,0)</f>
        <v>0.64</v>
      </c>
      <c r="H382" s="1" t="n">
        <f aca="false">D382-MIN(E382:G382)</f>
        <v>0.0976999999999999</v>
      </c>
      <c r="I382" s="1" t="n">
        <f aca="false">D382-AVERAGE(E382:G382)</f>
        <v>0.0176999999999999</v>
      </c>
      <c r="J382" s="1" t="n">
        <f aca="false">D382-MAX(E382:G382)</f>
        <v>-0.1023</v>
      </c>
      <c r="K382" s="0" t="n">
        <f aca="false">IF(OR(A382="Nai",B382="Nai",C382="Nai",A382="CMCTMg",B382="CMCTMg",C382="CMCTMg"),1,0)</f>
        <v>0</v>
      </c>
    </row>
    <row r="383" customFormat="false" ht="13.8" hidden="false" customHeight="false" outlineLevel="0" collapsed="false">
      <c r="A383" s="0" t="s">
        <v>15</v>
      </c>
      <c r="B383" s="0" t="s">
        <v>21</v>
      </c>
      <c r="C383" s="0" t="s">
        <v>23</v>
      </c>
      <c r="D383" s="0" t="n">
        <v>0.7832</v>
      </c>
      <c r="E383" s="0" t="n">
        <f aca="false">VLOOKUP(A383,Mono!$A$1:$B$16,2,0)</f>
        <v>0.8</v>
      </c>
      <c r="F383" s="0" t="n">
        <f aca="false">VLOOKUP(B383,Mono!$A$1:$B$16,2,0)</f>
        <v>0.6</v>
      </c>
      <c r="G383" s="0" t="n">
        <f aca="false">VLOOKUP(C383,Mono!$A$1:$B$16,2,0)</f>
        <v>0.7</v>
      </c>
      <c r="H383" s="1" t="n">
        <f aca="false">D383-MIN(E383:G383)</f>
        <v>0.1832</v>
      </c>
      <c r="I383" s="1" t="n">
        <f aca="false">D383-AVERAGE(E383:G383)</f>
        <v>0.0831999999999998</v>
      </c>
      <c r="J383" s="1" t="n">
        <f aca="false">D383-MAX(E383:G383)</f>
        <v>-0.0168</v>
      </c>
      <c r="K383" s="0" t="n">
        <f aca="false">IF(OR(A383="Nai",B383="Nai",C383="Nai",A383="CMCTMg",B383="CMCTMg",C383="CMCTMg"),1,0)</f>
        <v>1</v>
      </c>
    </row>
    <row r="384" customFormat="false" ht="13.8" hidden="false" customHeight="false" outlineLevel="0" collapsed="false">
      <c r="A384" s="0" t="s">
        <v>15</v>
      </c>
      <c r="B384" s="0" t="s">
        <v>21</v>
      </c>
      <c r="C384" s="0" t="s">
        <v>24</v>
      </c>
      <c r="D384" s="0" t="n">
        <v>0.5986</v>
      </c>
      <c r="E384" s="0" t="n">
        <f aca="false">VLOOKUP(A384,Mono!$A$1:$B$16,2,0)</f>
        <v>0.8</v>
      </c>
      <c r="F384" s="0" t="n">
        <f aca="false">VLOOKUP(B384,Mono!$A$1:$B$16,2,0)</f>
        <v>0.6</v>
      </c>
      <c r="G384" s="0" t="n">
        <f aca="false">VLOOKUP(C384,Mono!$A$1:$B$16,2,0)</f>
        <v>0.6</v>
      </c>
      <c r="H384" s="1" t="n">
        <f aca="false">D384-MIN(E384:G384)</f>
        <v>-0.00140000000000007</v>
      </c>
      <c r="I384" s="1" t="n">
        <f aca="false">D384-AVERAGE(E384:G384)</f>
        <v>-0.0680666666666666</v>
      </c>
      <c r="J384" s="1" t="n">
        <f aca="false">D384-MAX(E384:G384)</f>
        <v>-0.2014</v>
      </c>
      <c r="K384" s="0" t="n">
        <f aca="false">IF(OR(A384="Nai",B384="Nai",C384="Nai",A384="CMCTMg",B384="CMCTMg",C384="CMCTMg"),1,0)</f>
        <v>0</v>
      </c>
    </row>
    <row r="385" customFormat="false" ht="13.8" hidden="false" customHeight="false" outlineLevel="0" collapsed="false">
      <c r="A385" s="0" t="s">
        <v>15</v>
      </c>
      <c r="B385" s="0" t="s">
        <v>21</v>
      </c>
      <c r="C385" s="0" t="s">
        <v>25</v>
      </c>
      <c r="D385" s="0" t="n">
        <v>0.6977</v>
      </c>
      <c r="E385" s="0" t="n">
        <f aca="false">VLOOKUP(A385,Mono!$A$1:$B$16,2,0)</f>
        <v>0.8</v>
      </c>
      <c r="F385" s="0" t="n">
        <f aca="false">VLOOKUP(B385,Mono!$A$1:$B$16,2,0)</f>
        <v>0.6</v>
      </c>
      <c r="G385" s="0" t="n">
        <f aca="false">VLOOKUP(C385,Mono!$A$1:$B$16,2,0)</f>
        <v>0.6</v>
      </c>
      <c r="H385" s="1" t="n">
        <f aca="false">D385-MIN(E385:G385)</f>
        <v>0.0976999999999999</v>
      </c>
      <c r="I385" s="1" t="n">
        <f aca="false">D385-AVERAGE(E385:G385)</f>
        <v>0.0310333333333334</v>
      </c>
      <c r="J385" s="1" t="n">
        <f aca="false">D385-MAX(E385:G385)</f>
        <v>-0.1023</v>
      </c>
      <c r="K385" s="0" t="n">
        <f aca="false">IF(OR(A385="Nai",B385="Nai",C385="Nai",A385="CMCTMg",B385="CMCTMg",C385="CMCTMg"),1,0)</f>
        <v>1</v>
      </c>
    </row>
    <row r="386" customFormat="false" ht="13.8" hidden="false" customHeight="false" outlineLevel="0" collapsed="false">
      <c r="A386" s="0" t="s">
        <v>15</v>
      </c>
      <c r="B386" s="0" t="s">
        <v>21</v>
      </c>
      <c r="C386" s="0" t="s">
        <v>26</v>
      </c>
      <c r="D386" s="0" t="n">
        <v>0.6034</v>
      </c>
      <c r="E386" s="0" t="n">
        <f aca="false">VLOOKUP(A386,Mono!$A$1:$B$16,2,0)</f>
        <v>0.8</v>
      </c>
      <c r="F386" s="0" t="n">
        <f aca="false">VLOOKUP(B386,Mono!$A$1:$B$16,2,0)</f>
        <v>0.6</v>
      </c>
      <c r="G386" s="0" t="n">
        <f aca="false">VLOOKUP(C386,Mono!$A$1:$B$16,2,0)</f>
        <v>0.61</v>
      </c>
      <c r="H386" s="1" t="n">
        <f aca="false">D386-MIN(E386:G386)</f>
        <v>0.00339999999999996</v>
      </c>
      <c r="I386" s="1" t="n">
        <f aca="false">D386-AVERAGE(E386:G386)</f>
        <v>-0.0665999999999999</v>
      </c>
      <c r="J386" s="1" t="n">
        <f aca="false">D386-MAX(E386:G386)</f>
        <v>-0.1966</v>
      </c>
      <c r="K386" s="0" t="n">
        <f aca="false">IF(OR(A386="Nai",B386="Nai",C386="Nai",A386="CMCTMg",B386="CMCTMg",C386="CMCTMg"),1,0)</f>
        <v>0</v>
      </c>
    </row>
    <row r="387" customFormat="false" ht="13.8" hidden="false" customHeight="false" outlineLevel="0" collapsed="false">
      <c r="A387" s="0" t="s">
        <v>15</v>
      </c>
      <c r="B387" s="0" t="s">
        <v>22</v>
      </c>
      <c r="C387" s="0" t="s">
        <v>23</v>
      </c>
      <c r="D387" s="0" t="n">
        <v>0.7948</v>
      </c>
      <c r="E387" s="0" t="n">
        <f aca="false">VLOOKUP(A387,Mono!$A$1:$B$16,2,0)</f>
        <v>0.8</v>
      </c>
      <c r="F387" s="0" t="n">
        <f aca="false">VLOOKUP(B387,Mono!$A$1:$B$16,2,0)</f>
        <v>0.64</v>
      </c>
      <c r="G387" s="0" t="n">
        <f aca="false">VLOOKUP(C387,Mono!$A$1:$B$16,2,0)</f>
        <v>0.7</v>
      </c>
      <c r="H387" s="1" t="n">
        <f aca="false">D387-MIN(E387:G387)</f>
        <v>0.1548</v>
      </c>
      <c r="I387" s="1" t="n">
        <f aca="false">D387-AVERAGE(E387:G387)</f>
        <v>0.0814666666666667</v>
      </c>
      <c r="J387" s="1" t="n">
        <f aca="false">D387-MAX(E387:G387)</f>
        <v>-0.00519999999999998</v>
      </c>
      <c r="K387" s="0" t="n">
        <f aca="false">IF(OR(A387="Nai",B387="Nai",C387="Nai",A387="CMCTMg",B387="CMCTMg",C387="CMCTMg"),1,0)</f>
        <v>1</v>
      </c>
    </row>
    <row r="388" customFormat="false" ht="13.8" hidden="false" customHeight="false" outlineLevel="0" collapsed="false">
      <c r="A388" s="0" t="s">
        <v>15</v>
      </c>
      <c r="B388" s="0" t="s">
        <v>22</v>
      </c>
      <c r="C388" s="0" t="s">
        <v>24</v>
      </c>
      <c r="D388" s="0" t="n">
        <v>0.5986</v>
      </c>
      <c r="E388" s="0" t="n">
        <f aca="false">VLOOKUP(A388,Mono!$A$1:$B$16,2,0)</f>
        <v>0.8</v>
      </c>
      <c r="F388" s="0" t="n">
        <f aca="false">VLOOKUP(B388,Mono!$A$1:$B$16,2,0)</f>
        <v>0.64</v>
      </c>
      <c r="G388" s="0" t="n">
        <f aca="false">VLOOKUP(C388,Mono!$A$1:$B$16,2,0)</f>
        <v>0.6</v>
      </c>
      <c r="H388" s="1" t="n">
        <f aca="false">D388-MIN(E388:G388)</f>
        <v>-0.00140000000000007</v>
      </c>
      <c r="I388" s="1" t="n">
        <f aca="false">D388-AVERAGE(E388:G388)</f>
        <v>-0.0814</v>
      </c>
      <c r="J388" s="1" t="n">
        <f aca="false">D388-MAX(E388:G388)</f>
        <v>-0.2014</v>
      </c>
      <c r="K388" s="0" t="n">
        <f aca="false">IF(OR(A388="Nai",B388="Nai",C388="Nai",A388="CMCTMg",B388="CMCTMg",C388="CMCTMg"),1,0)</f>
        <v>0</v>
      </c>
    </row>
    <row r="389" customFormat="false" ht="13.8" hidden="false" customHeight="false" outlineLevel="0" collapsed="false">
      <c r="A389" s="0" t="s">
        <v>15</v>
      </c>
      <c r="B389" s="0" t="s">
        <v>22</v>
      </c>
      <c r="C389" s="0" t="s">
        <v>25</v>
      </c>
      <c r="D389" s="0" t="n">
        <v>0.5938</v>
      </c>
      <c r="E389" s="0" t="n">
        <f aca="false">VLOOKUP(A389,Mono!$A$1:$B$16,2,0)</f>
        <v>0.8</v>
      </c>
      <c r="F389" s="0" t="n">
        <f aca="false">VLOOKUP(B389,Mono!$A$1:$B$16,2,0)</f>
        <v>0.64</v>
      </c>
      <c r="G389" s="0" t="n">
        <f aca="false">VLOOKUP(C389,Mono!$A$1:$B$16,2,0)</f>
        <v>0.6</v>
      </c>
      <c r="H389" s="1" t="n">
        <f aca="false">D389-MIN(E389:G389)</f>
        <v>-0.00620000000000009</v>
      </c>
      <c r="I389" s="1" t="n">
        <f aca="false">D389-AVERAGE(E389:G389)</f>
        <v>-0.0862</v>
      </c>
      <c r="J389" s="1" t="n">
        <f aca="false">D389-MAX(E389:G389)</f>
        <v>-0.2062</v>
      </c>
      <c r="K389" s="0" t="n">
        <f aca="false">IF(OR(A389="Nai",B389="Nai",C389="Nai",A389="CMCTMg",B389="CMCTMg",C389="CMCTMg"),1,0)</f>
        <v>1</v>
      </c>
    </row>
    <row r="390" customFormat="false" ht="13.8" hidden="false" customHeight="false" outlineLevel="0" collapsed="false">
      <c r="A390" s="0" t="s">
        <v>15</v>
      </c>
      <c r="B390" s="0" t="s">
        <v>22</v>
      </c>
      <c r="C390" s="0" t="s">
        <v>26</v>
      </c>
      <c r="D390" s="0" t="n">
        <v>0.6134</v>
      </c>
      <c r="E390" s="0" t="n">
        <f aca="false">VLOOKUP(A390,Mono!$A$1:$B$16,2,0)</f>
        <v>0.8</v>
      </c>
      <c r="F390" s="0" t="n">
        <f aca="false">VLOOKUP(B390,Mono!$A$1:$B$16,2,0)</f>
        <v>0.64</v>
      </c>
      <c r="G390" s="0" t="n">
        <f aca="false">VLOOKUP(C390,Mono!$A$1:$B$16,2,0)</f>
        <v>0.61</v>
      </c>
      <c r="H390" s="1" t="n">
        <f aca="false">D390-MIN(E390:G390)</f>
        <v>0.00340000000000007</v>
      </c>
      <c r="I390" s="1" t="n">
        <f aca="false">D390-AVERAGE(E390:G390)</f>
        <v>-0.0699333333333332</v>
      </c>
      <c r="J390" s="1" t="n">
        <f aca="false">D390-MAX(E390:G390)</f>
        <v>-0.1866</v>
      </c>
      <c r="K390" s="0" t="n">
        <f aca="false">IF(OR(A390="Nai",B390="Nai",C390="Nai",A390="CMCTMg",B390="CMCTMg",C390="CMCTMg"),1,0)</f>
        <v>0</v>
      </c>
    </row>
    <row r="391" customFormat="false" ht="13.8" hidden="false" customHeight="false" outlineLevel="0" collapsed="false">
      <c r="A391" s="0" t="s">
        <v>15</v>
      </c>
      <c r="B391" s="0" t="s">
        <v>23</v>
      </c>
      <c r="C391" s="0" t="s">
        <v>24</v>
      </c>
      <c r="D391" s="0" t="n">
        <v>0.7832</v>
      </c>
      <c r="E391" s="0" t="n">
        <f aca="false">VLOOKUP(A391,Mono!$A$1:$B$16,2,0)</f>
        <v>0.8</v>
      </c>
      <c r="F391" s="0" t="n">
        <f aca="false">VLOOKUP(B391,Mono!$A$1:$B$16,2,0)</f>
        <v>0.7</v>
      </c>
      <c r="G391" s="0" t="n">
        <f aca="false">VLOOKUP(C391,Mono!$A$1:$B$16,2,0)</f>
        <v>0.6</v>
      </c>
      <c r="H391" s="1" t="n">
        <f aca="false">D391-MIN(E391:G391)</f>
        <v>0.1832</v>
      </c>
      <c r="I391" s="1" t="n">
        <f aca="false">D391-AVERAGE(E391:G391)</f>
        <v>0.0831999999999998</v>
      </c>
      <c r="J391" s="1" t="n">
        <f aca="false">D391-MAX(E391:G391)</f>
        <v>-0.0168</v>
      </c>
      <c r="K391" s="0" t="n">
        <f aca="false">IF(OR(A391="Nai",B391="Nai",C391="Nai",A391="CMCTMg",B391="CMCTMg",C391="CMCTMg"),1,0)</f>
        <v>1</v>
      </c>
    </row>
    <row r="392" customFormat="false" ht="13.8" hidden="false" customHeight="false" outlineLevel="0" collapsed="false">
      <c r="A392" s="0" t="s">
        <v>15</v>
      </c>
      <c r="B392" s="0" t="s">
        <v>23</v>
      </c>
      <c r="C392" s="0" t="s">
        <v>25</v>
      </c>
      <c r="D392" s="0" t="n">
        <v>0.5938</v>
      </c>
      <c r="E392" s="0" t="n">
        <f aca="false">VLOOKUP(A392,Mono!$A$1:$B$16,2,0)</f>
        <v>0.8</v>
      </c>
      <c r="F392" s="0" t="n">
        <f aca="false">VLOOKUP(B392,Mono!$A$1:$B$16,2,0)</f>
        <v>0.7</v>
      </c>
      <c r="G392" s="0" t="n">
        <f aca="false">VLOOKUP(C392,Mono!$A$1:$B$16,2,0)</f>
        <v>0.6</v>
      </c>
      <c r="H392" s="1" t="n">
        <f aca="false">D392-MIN(E392:G392)</f>
        <v>-0.00620000000000009</v>
      </c>
      <c r="I392" s="1" t="n">
        <f aca="false">D392-AVERAGE(E392:G392)</f>
        <v>-0.1062</v>
      </c>
      <c r="J392" s="1" t="n">
        <f aca="false">D392-MAX(E392:G392)</f>
        <v>-0.2062</v>
      </c>
      <c r="K392" s="0" t="n">
        <f aca="false">IF(OR(A392="Nai",B392="Nai",C392="Nai",A392="CMCTMg",B392="CMCTMg",C392="CMCTMg"),1,0)</f>
        <v>1</v>
      </c>
    </row>
    <row r="393" customFormat="false" ht="13.8" hidden="false" customHeight="false" outlineLevel="0" collapsed="false">
      <c r="A393" s="0" t="s">
        <v>15</v>
      </c>
      <c r="B393" s="0" t="s">
        <v>23</v>
      </c>
      <c r="C393" s="0" t="s">
        <v>26</v>
      </c>
      <c r="D393" s="0" t="n">
        <v>0.7832</v>
      </c>
      <c r="E393" s="0" t="n">
        <f aca="false">VLOOKUP(A393,Mono!$A$1:$B$16,2,0)</f>
        <v>0.8</v>
      </c>
      <c r="F393" s="0" t="n">
        <f aca="false">VLOOKUP(B393,Mono!$A$1:$B$16,2,0)</f>
        <v>0.7</v>
      </c>
      <c r="G393" s="0" t="n">
        <f aca="false">VLOOKUP(C393,Mono!$A$1:$B$16,2,0)</f>
        <v>0.61</v>
      </c>
      <c r="H393" s="1" t="n">
        <f aca="false">D393-MIN(E393:G393)</f>
        <v>0.1732</v>
      </c>
      <c r="I393" s="1" t="n">
        <f aca="false">D393-AVERAGE(E393:G393)</f>
        <v>0.0798666666666665</v>
      </c>
      <c r="J393" s="1" t="n">
        <f aca="false">D393-MAX(E393:G393)</f>
        <v>-0.0168</v>
      </c>
      <c r="K393" s="0" t="n">
        <f aca="false">IF(OR(A393="Nai",B393="Nai",C393="Nai",A393="CMCTMg",B393="CMCTMg",C393="CMCTMg"),1,0)</f>
        <v>1</v>
      </c>
    </row>
    <row r="394" customFormat="false" ht="13.8" hidden="false" customHeight="false" outlineLevel="0" collapsed="false">
      <c r="A394" s="0" t="s">
        <v>15</v>
      </c>
      <c r="B394" s="0" t="s">
        <v>24</v>
      </c>
      <c r="C394" s="0" t="s">
        <v>25</v>
      </c>
      <c r="D394" s="0" t="n">
        <v>0.5986</v>
      </c>
      <c r="E394" s="0" t="n">
        <f aca="false">VLOOKUP(A394,Mono!$A$1:$B$16,2,0)</f>
        <v>0.8</v>
      </c>
      <c r="F394" s="0" t="n">
        <f aca="false">VLOOKUP(B394,Mono!$A$1:$B$16,2,0)</f>
        <v>0.6</v>
      </c>
      <c r="G394" s="0" t="n">
        <f aca="false">VLOOKUP(C394,Mono!$A$1:$B$16,2,0)</f>
        <v>0.6</v>
      </c>
      <c r="H394" s="1" t="n">
        <f aca="false">D394-MIN(E394:G394)</f>
        <v>-0.00140000000000007</v>
      </c>
      <c r="I394" s="1" t="n">
        <f aca="false">D394-AVERAGE(E394:G394)</f>
        <v>-0.0680666666666666</v>
      </c>
      <c r="J394" s="1" t="n">
        <f aca="false">D394-MAX(E394:G394)</f>
        <v>-0.2014</v>
      </c>
      <c r="K394" s="0" t="n">
        <f aca="false">IF(OR(A394="Nai",B394="Nai",C394="Nai",A394="CMCTMg",B394="CMCTMg",C394="CMCTMg"),1,0)</f>
        <v>1</v>
      </c>
    </row>
    <row r="395" customFormat="false" ht="13.8" hidden="false" customHeight="false" outlineLevel="0" collapsed="false">
      <c r="A395" s="0" t="s">
        <v>15</v>
      </c>
      <c r="B395" s="0" t="s">
        <v>24</v>
      </c>
      <c r="C395" s="0" t="s">
        <v>26</v>
      </c>
      <c r="D395" s="0" t="n">
        <v>0.6034</v>
      </c>
      <c r="E395" s="0" t="n">
        <f aca="false">VLOOKUP(A395,Mono!$A$1:$B$16,2,0)</f>
        <v>0.8</v>
      </c>
      <c r="F395" s="0" t="n">
        <f aca="false">VLOOKUP(B395,Mono!$A$1:$B$16,2,0)</f>
        <v>0.6</v>
      </c>
      <c r="G395" s="0" t="n">
        <f aca="false">VLOOKUP(C395,Mono!$A$1:$B$16,2,0)</f>
        <v>0.61</v>
      </c>
      <c r="H395" s="1" t="n">
        <f aca="false">D395-MIN(E395:G395)</f>
        <v>0.00339999999999996</v>
      </c>
      <c r="I395" s="1" t="n">
        <f aca="false">D395-AVERAGE(E395:G395)</f>
        <v>-0.0665999999999999</v>
      </c>
      <c r="J395" s="1" t="n">
        <f aca="false">D395-MAX(E395:G395)</f>
        <v>-0.1966</v>
      </c>
      <c r="K395" s="0" t="n">
        <f aca="false">IF(OR(A395="Nai",B395="Nai",C395="Nai",A395="CMCTMg",B395="CMCTMg",C395="CMCTMg"),1,0)</f>
        <v>0</v>
      </c>
    </row>
    <row r="396" customFormat="false" ht="13.8" hidden="false" customHeight="false" outlineLevel="0" collapsed="false">
      <c r="A396" s="0" t="s">
        <v>15</v>
      </c>
      <c r="B396" s="0" t="s">
        <v>25</v>
      </c>
      <c r="C396" s="0" t="s">
        <v>26</v>
      </c>
      <c r="D396" s="0" t="n">
        <v>0.5986</v>
      </c>
      <c r="E396" s="0" t="n">
        <f aca="false">VLOOKUP(A396,Mono!$A$1:$B$16,2,0)</f>
        <v>0.8</v>
      </c>
      <c r="F396" s="0" t="n">
        <f aca="false">VLOOKUP(B396,Mono!$A$1:$B$16,2,0)</f>
        <v>0.6</v>
      </c>
      <c r="G396" s="0" t="n">
        <f aca="false">VLOOKUP(C396,Mono!$A$1:$B$16,2,0)</f>
        <v>0.61</v>
      </c>
      <c r="H396" s="1" t="n">
        <f aca="false">D396-MIN(E396:G396)</f>
        <v>-0.00140000000000007</v>
      </c>
      <c r="I396" s="1" t="n">
        <f aca="false">D396-AVERAGE(E396:G396)</f>
        <v>-0.0713999999999999</v>
      </c>
      <c r="J396" s="1" t="n">
        <f aca="false">D396-MAX(E396:G396)</f>
        <v>-0.2014</v>
      </c>
      <c r="K396" s="0" t="n">
        <f aca="false">IF(OR(A396="Nai",B396="Nai",C396="Nai",A396="CMCTMg",B396="CMCTMg",C396="CMCTMg"),1,0)</f>
        <v>1</v>
      </c>
    </row>
    <row r="397" customFormat="false" ht="13.8" hidden="false" customHeight="false" outlineLevel="0" collapsed="false">
      <c r="A397" s="0" t="s">
        <v>16</v>
      </c>
      <c r="B397" s="0" t="s">
        <v>17</v>
      </c>
      <c r="C397" s="0" t="s">
        <v>18</v>
      </c>
      <c r="D397" s="0" t="n">
        <v>0.7343</v>
      </c>
      <c r="E397" s="0" t="n">
        <f aca="false">VLOOKUP(A397,Mono!$A$1:$B$16,2,0)</f>
        <v>0.74</v>
      </c>
      <c r="F397" s="0" t="n">
        <f aca="false">VLOOKUP(B397,Mono!$A$1:$B$16,2,0)</f>
        <v>0.73</v>
      </c>
      <c r="G397" s="0" t="n">
        <f aca="false">VLOOKUP(C397,Mono!$A$1:$B$16,2,0)</f>
        <v>0.73</v>
      </c>
      <c r="H397" s="1" t="n">
        <f aca="false">D397-MIN(E397:G397)</f>
        <v>0.00430000000000008</v>
      </c>
      <c r="I397" s="1" t="n">
        <f aca="false">D397-AVERAGE(E397:G397)</f>
        <v>0.000966666666666671</v>
      </c>
      <c r="J397" s="1" t="n">
        <f aca="false">D397-MAX(E397:G397)</f>
        <v>-0.00569999999999993</v>
      </c>
      <c r="K397" s="0" t="n">
        <f aca="false">IF(OR(A397="Nai",B397="Nai",C397="Nai",A397="CMCTMg",B397="CMCTMg",C397="CMCTMg"),1,0)</f>
        <v>0</v>
      </c>
    </row>
    <row r="398" customFormat="false" ht="13.8" hidden="false" customHeight="false" outlineLevel="0" collapsed="false">
      <c r="A398" s="0" t="s">
        <v>16</v>
      </c>
      <c r="B398" s="0" t="s">
        <v>17</v>
      </c>
      <c r="C398" s="0" t="s">
        <v>19</v>
      </c>
      <c r="D398" s="0" t="n">
        <v>0.804</v>
      </c>
      <c r="E398" s="0" t="n">
        <f aca="false">VLOOKUP(A398,Mono!$A$1:$B$16,2,0)</f>
        <v>0.74</v>
      </c>
      <c r="F398" s="0" t="n">
        <f aca="false">VLOOKUP(B398,Mono!$A$1:$B$16,2,0)</f>
        <v>0.73</v>
      </c>
      <c r="G398" s="0" t="n">
        <f aca="false">VLOOKUP(C398,Mono!$A$1:$B$16,2,0)</f>
        <v>0.7</v>
      </c>
      <c r="H398" s="1" t="n">
        <f aca="false">D398-MIN(E398:G398)</f>
        <v>0.104</v>
      </c>
      <c r="I398" s="1" t="n">
        <f aca="false">D398-AVERAGE(E398:G398)</f>
        <v>0.0806666666666668</v>
      </c>
      <c r="J398" s="1" t="n">
        <f aca="false">D398-MAX(E398:G398)</f>
        <v>0.0640000000000001</v>
      </c>
      <c r="K398" s="0" t="n">
        <f aca="false">IF(OR(A398="Nai",B398="Nai",C398="Nai",A398="CMCTMg",B398="CMCTMg",C398="CMCTMg"),1,0)</f>
        <v>0</v>
      </c>
    </row>
    <row r="399" customFormat="false" ht="13.8" hidden="false" customHeight="false" outlineLevel="0" collapsed="false">
      <c r="A399" s="0" t="s">
        <v>16</v>
      </c>
      <c r="B399" s="0" t="s">
        <v>17</v>
      </c>
      <c r="C399" s="0" t="s">
        <v>20</v>
      </c>
      <c r="D399" s="0" t="n">
        <v>0.7343</v>
      </c>
      <c r="E399" s="0" t="n">
        <f aca="false">VLOOKUP(A399,Mono!$A$1:$B$16,2,0)</f>
        <v>0.74</v>
      </c>
      <c r="F399" s="0" t="n">
        <f aca="false">VLOOKUP(B399,Mono!$A$1:$B$16,2,0)</f>
        <v>0.73</v>
      </c>
      <c r="G399" s="0" t="n">
        <f aca="false">VLOOKUP(C399,Mono!$A$1:$B$16,2,0)</f>
        <v>0.71</v>
      </c>
      <c r="H399" s="1" t="n">
        <f aca="false">D399-MIN(E399:G399)</f>
        <v>0.0243000000000001</v>
      </c>
      <c r="I399" s="1" t="n">
        <f aca="false">D399-AVERAGE(E399:G399)</f>
        <v>0.00763333333333349</v>
      </c>
      <c r="J399" s="1" t="n">
        <f aca="false">D399-MAX(E399:G399)</f>
        <v>-0.00569999999999993</v>
      </c>
      <c r="K399" s="0" t="n">
        <f aca="false">IF(OR(A399="Nai",B399="Nai",C399="Nai",A399="CMCTMg",B399="CMCTMg",C399="CMCTMg"),1,0)</f>
        <v>0</v>
      </c>
    </row>
    <row r="400" customFormat="false" ht="13.8" hidden="false" customHeight="false" outlineLevel="0" collapsed="false">
      <c r="A400" s="0" t="s">
        <v>16</v>
      </c>
      <c r="B400" s="0" t="s">
        <v>17</v>
      </c>
      <c r="C400" s="0" t="s">
        <v>21</v>
      </c>
      <c r="D400" s="0" t="n">
        <v>0.7615</v>
      </c>
      <c r="E400" s="0" t="n">
        <f aca="false">VLOOKUP(A400,Mono!$A$1:$B$16,2,0)</f>
        <v>0.74</v>
      </c>
      <c r="F400" s="0" t="n">
        <f aca="false">VLOOKUP(B400,Mono!$A$1:$B$16,2,0)</f>
        <v>0.73</v>
      </c>
      <c r="G400" s="0" t="n">
        <f aca="false">VLOOKUP(C400,Mono!$A$1:$B$16,2,0)</f>
        <v>0.6</v>
      </c>
      <c r="H400" s="1" t="n">
        <f aca="false">D400-MIN(E400:G400)</f>
        <v>0.1615</v>
      </c>
      <c r="I400" s="1" t="n">
        <f aca="false">D400-AVERAGE(E400:G400)</f>
        <v>0.0715</v>
      </c>
      <c r="J400" s="1" t="n">
        <f aca="false">D400-MAX(E400:G400)</f>
        <v>0.0215000000000001</v>
      </c>
      <c r="K400" s="0" t="n">
        <f aca="false">IF(OR(A400="Nai",B400="Nai",C400="Nai",A400="CMCTMg",B400="CMCTMg",C400="CMCTMg"),1,0)</f>
        <v>0</v>
      </c>
    </row>
    <row r="401" customFormat="false" ht="13.8" hidden="false" customHeight="false" outlineLevel="0" collapsed="false">
      <c r="A401" s="0" t="s">
        <v>16</v>
      </c>
      <c r="B401" s="0" t="s">
        <v>17</v>
      </c>
      <c r="C401" s="0" t="s">
        <v>22</v>
      </c>
      <c r="D401" s="0" t="n">
        <v>0.7343</v>
      </c>
      <c r="E401" s="0" t="n">
        <f aca="false">VLOOKUP(A401,Mono!$A$1:$B$16,2,0)</f>
        <v>0.74</v>
      </c>
      <c r="F401" s="0" t="n">
        <f aca="false">VLOOKUP(B401,Mono!$A$1:$B$16,2,0)</f>
        <v>0.73</v>
      </c>
      <c r="G401" s="0" t="n">
        <f aca="false">VLOOKUP(C401,Mono!$A$1:$B$16,2,0)</f>
        <v>0.64</v>
      </c>
      <c r="H401" s="1" t="n">
        <f aca="false">D401-MIN(E401:G401)</f>
        <v>0.0943000000000001</v>
      </c>
      <c r="I401" s="1" t="n">
        <f aca="false">D401-AVERAGE(E401:G401)</f>
        <v>0.0309666666666666</v>
      </c>
      <c r="J401" s="1" t="n">
        <f aca="false">D401-MAX(E401:G401)</f>
        <v>-0.00569999999999993</v>
      </c>
      <c r="K401" s="0" t="n">
        <f aca="false">IF(OR(A401="Nai",B401="Nai",C401="Nai",A401="CMCTMg",B401="CMCTMg",C401="CMCTMg"),1,0)</f>
        <v>0</v>
      </c>
    </row>
    <row r="402" customFormat="false" ht="13.8" hidden="false" customHeight="false" outlineLevel="0" collapsed="false">
      <c r="A402" s="0" t="s">
        <v>16</v>
      </c>
      <c r="B402" s="0" t="s">
        <v>17</v>
      </c>
      <c r="C402" s="0" t="s">
        <v>23</v>
      </c>
      <c r="D402" s="0" t="n">
        <v>0.7343</v>
      </c>
      <c r="E402" s="0" t="n">
        <f aca="false">VLOOKUP(A402,Mono!$A$1:$B$16,2,0)</f>
        <v>0.74</v>
      </c>
      <c r="F402" s="0" t="n">
        <f aca="false">VLOOKUP(B402,Mono!$A$1:$B$16,2,0)</f>
        <v>0.73</v>
      </c>
      <c r="G402" s="0" t="n">
        <f aca="false">VLOOKUP(C402,Mono!$A$1:$B$16,2,0)</f>
        <v>0.7</v>
      </c>
      <c r="H402" s="1" t="n">
        <f aca="false">D402-MIN(E402:G402)</f>
        <v>0.0343</v>
      </c>
      <c r="I402" s="1" t="n">
        <f aca="false">D402-AVERAGE(E402:G402)</f>
        <v>0.0109666666666668</v>
      </c>
      <c r="J402" s="1" t="n">
        <f aca="false">D402-MAX(E402:G402)</f>
        <v>-0.00569999999999993</v>
      </c>
      <c r="K402" s="0" t="n">
        <f aca="false">IF(OR(A402="Nai",B402="Nai",C402="Nai",A402="CMCTMg",B402="CMCTMg",C402="CMCTMg"),1,0)</f>
        <v>1</v>
      </c>
    </row>
    <row r="403" customFormat="false" ht="13.8" hidden="false" customHeight="false" outlineLevel="0" collapsed="false">
      <c r="A403" s="0" t="s">
        <v>16</v>
      </c>
      <c r="B403" s="0" t="s">
        <v>17</v>
      </c>
      <c r="C403" s="0" t="s">
        <v>24</v>
      </c>
      <c r="D403" s="0" t="n">
        <v>0.7233</v>
      </c>
      <c r="E403" s="0" t="n">
        <f aca="false">VLOOKUP(A403,Mono!$A$1:$B$16,2,0)</f>
        <v>0.74</v>
      </c>
      <c r="F403" s="0" t="n">
        <f aca="false">VLOOKUP(B403,Mono!$A$1:$B$16,2,0)</f>
        <v>0.73</v>
      </c>
      <c r="G403" s="0" t="n">
        <f aca="false">VLOOKUP(C403,Mono!$A$1:$B$16,2,0)</f>
        <v>0.6</v>
      </c>
      <c r="H403" s="1" t="n">
        <f aca="false">D403-MIN(E403:G403)</f>
        <v>0.1233</v>
      </c>
      <c r="I403" s="1" t="n">
        <f aca="false">D403-AVERAGE(E403:G403)</f>
        <v>0.0333</v>
      </c>
      <c r="J403" s="1" t="n">
        <f aca="false">D403-MAX(E403:G403)</f>
        <v>-0.0166999999999999</v>
      </c>
      <c r="K403" s="0" t="n">
        <f aca="false">IF(OR(A403="Nai",B403="Nai",C403="Nai",A403="CMCTMg",B403="CMCTMg",C403="CMCTMg"),1,0)</f>
        <v>0</v>
      </c>
    </row>
    <row r="404" customFormat="false" ht="13.8" hidden="false" customHeight="false" outlineLevel="0" collapsed="false">
      <c r="A404" s="0" t="s">
        <v>16</v>
      </c>
      <c r="B404" s="0" t="s">
        <v>17</v>
      </c>
      <c r="C404" s="0" t="s">
        <v>25</v>
      </c>
      <c r="D404" s="0" t="n">
        <v>0.5892</v>
      </c>
      <c r="E404" s="0" t="n">
        <f aca="false">VLOOKUP(A404,Mono!$A$1:$B$16,2,0)</f>
        <v>0.74</v>
      </c>
      <c r="F404" s="0" t="n">
        <f aca="false">VLOOKUP(B404,Mono!$A$1:$B$16,2,0)</f>
        <v>0.73</v>
      </c>
      <c r="G404" s="0" t="n">
        <f aca="false">VLOOKUP(C404,Mono!$A$1:$B$16,2,0)</f>
        <v>0.6</v>
      </c>
      <c r="H404" s="1" t="n">
        <f aca="false">D404-MIN(E404:G404)</f>
        <v>-0.0108</v>
      </c>
      <c r="I404" s="1" t="n">
        <f aca="false">D404-AVERAGE(E404:G404)</f>
        <v>-0.1008</v>
      </c>
      <c r="J404" s="1" t="n">
        <f aca="false">D404-MAX(E404:G404)</f>
        <v>-0.1508</v>
      </c>
      <c r="K404" s="0" t="n">
        <f aca="false">IF(OR(A404="Nai",B404="Nai",C404="Nai",A404="CMCTMg",B404="CMCTMg",C404="CMCTMg"),1,0)</f>
        <v>1</v>
      </c>
    </row>
    <row r="405" customFormat="false" ht="13.8" hidden="false" customHeight="false" outlineLevel="0" collapsed="false">
      <c r="A405" s="0" t="s">
        <v>16</v>
      </c>
      <c r="B405" s="0" t="s">
        <v>17</v>
      </c>
      <c r="C405" s="0" t="s">
        <v>26</v>
      </c>
      <c r="D405" s="0" t="n">
        <v>0.7615</v>
      </c>
      <c r="E405" s="0" t="n">
        <f aca="false">VLOOKUP(A405,Mono!$A$1:$B$16,2,0)</f>
        <v>0.74</v>
      </c>
      <c r="F405" s="0" t="n">
        <f aca="false">VLOOKUP(B405,Mono!$A$1:$B$16,2,0)</f>
        <v>0.73</v>
      </c>
      <c r="G405" s="0" t="n">
        <f aca="false">VLOOKUP(C405,Mono!$A$1:$B$16,2,0)</f>
        <v>0.61</v>
      </c>
      <c r="H405" s="1" t="n">
        <f aca="false">D405-MIN(E405:G405)</f>
        <v>0.1515</v>
      </c>
      <c r="I405" s="1" t="n">
        <f aca="false">D405-AVERAGE(E405:G405)</f>
        <v>0.0681666666666667</v>
      </c>
      <c r="J405" s="1" t="n">
        <f aca="false">D405-MAX(E405:G405)</f>
        <v>0.0215000000000001</v>
      </c>
      <c r="K405" s="0" t="n">
        <f aca="false">IF(OR(A405="Nai",B405="Nai",C405="Nai",A405="CMCTMg",B405="CMCTMg",C405="CMCTMg"),1,0)</f>
        <v>0</v>
      </c>
    </row>
    <row r="406" customFormat="false" ht="13.8" hidden="false" customHeight="false" outlineLevel="0" collapsed="false">
      <c r="A406" s="0" t="s">
        <v>16</v>
      </c>
      <c r="B406" s="0" t="s">
        <v>18</v>
      </c>
      <c r="C406" s="0" t="s">
        <v>19</v>
      </c>
      <c r="D406" s="0" t="n">
        <v>0.804</v>
      </c>
      <c r="E406" s="0" t="n">
        <f aca="false">VLOOKUP(A406,Mono!$A$1:$B$16,2,0)</f>
        <v>0.74</v>
      </c>
      <c r="F406" s="0" t="n">
        <f aca="false">VLOOKUP(B406,Mono!$A$1:$B$16,2,0)</f>
        <v>0.73</v>
      </c>
      <c r="G406" s="0" t="n">
        <f aca="false">VLOOKUP(C406,Mono!$A$1:$B$16,2,0)</f>
        <v>0.7</v>
      </c>
      <c r="H406" s="1" t="n">
        <f aca="false">D406-MIN(E406:G406)</f>
        <v>0.104</v>
      </c>
      <c r="I406" s="1" t="n">
        <f aca="false">D406-AVERAGE(E406:G406)</f>
        <v>0.0806666666666668</v>
      </c>
      <c r="J406" s="1" t="n">
        <f aca="false">D406-MAX(E406:G406)</f>
        <v>0.0640000000000001</v>
      </c>
      <c r="K406" s="0" t="n">
        <f aca="false">IF(OR(A406="Nai",B406="Nai",C406="Nai",A406="CMCTMg",B406="CMCTMg",C406="CMCTMg"),1,0)</f>
        <v>0</v>
      </c>
    </row>
    <row r="407" customFormat="false" ht="13.8" hidden="false" customHeight="false" outlineLevel="0" collapsed="false">
      <c r="A407" s="0" t="s">
        <v>16</v>
      </c>
      <c r="B407" s="0" t="s">
        <v>18</v>
      </c>
      <c r="C407" s="0" t="s">
        <v>20</v>
      </c>
      <c r="D407" s="0" t="n">
        <v>0.7167</v>
      </c>
      <c r="E407" s="0" t="n">
        <f aca="false">VLOOKUP(A407,Mono!$A$1:$B$16,2,0)</f>
        <v>0.74</v>
      </c>
      <c r="F407" s="0" t="n">
        <f aca="false">VLOOKUP(B407,Mono!$A$1:$B$16,2,0)</f>
        <v>0.73</v>
      </c>
      <c r="G407" s="0" t="n">
        <f aca="false">VLOOKUP(C407,Mono!$A$1:$B$16,2,0)</f>
        <v>0.71</v>
      </c>
      <c r="H407" s="1" t="n">
        <f aca="false">D407-MIN(E407:G407)</f>
        <v>0.00670000000000004</v>
      </c>
      <c r="I407" s="1" t="n">
        <f aca="false">D407-AVERAGE(E407:G407)</f>
        <v>-0.00996666666666657</v>
      </c>
      <c r="J407" s="1" t="n">
        <f aca="false">D407-MAX(E407:G407)</f>
        <v>-0.0233</v>
      </c>
      <c r="K407" s="0" t="n">
        <f aca="false">IF(OR(A407="Nai",B407="Nai",C407="Nai",A407="CMCTMg",B407="CMCTMg",C407="CMCTMg"),1,0)</f>
        <v>0</v>
      </c>
    </row>
    <row r="408" customFormat="false" ht="13.8" hidden="false" customHeight="false" outlineLevel="0" collapsed="false">
      <c r="A408" s="0" t="s">
        <v>16</v>
      </c>
      <c r="B408" s="0" t="s">
        <v>18</v>
      </c>
      <c r="C408" s="0" t="s">
        <v>21</v>
      </c>
      <c r="D408" s="0" t="n">
        <v>0.6134</v>
      </c>
      <c r="E408" s="0" t="n">
        <f aca="false">VLOOKUP(A408,Mono!$A$1:$B$16,2,0)</f>
        <v>0.74</v>
      </c>
      <c r="F408" s="0" t="n">
        <f aca="false">VLOOKUP(B408,Mono!$A$1:$B$16,2,0)</f>
        <v>0.73</v>
      </c>
      <c r="G408" s="0" t="n">
        <f aca="false">VLOOKUP(C408,Mono!$A$1:$B$16,2,0)</f>
        <v>0.6</v>
      </c>
      <c r="H408" s="1" t="n">
        <f aca="false">D408-MIN(E408:G408)</f>
        <v>0.0134</v>
      </c>
      <c r="I408" s="1" t="n">
        <f aca="false">D408-AVERAGE(E408:G408)</f>
        <v>-0.0766</v>
      </c>
      <c r="J408" s="1" t="n">
        <f aca="false">D408-MAX(E408:G408)</f>
        <v>-0.1266</v>
      </c>
      <c r="K408" s="0" t="n">
        <f aca="false">IF(OR(A408="Nai",B408="Nai",C408="Nai",A408="CMCTMg",B408="CMCTMg",C408="CMCTMg"),1,0)</f>
        <v>0</v>
      </c>
    </row>
    <row r="409" customFormat="false" ht="13.8" hidden="false" customHeight="false" outlineLevel="0" collapsed="false">
      <c r="A409" s="0" t="s">
        <v>16</v>
      </c>
      <c r="B409" s="0" t="s">
        <v>18</v>
      </c>
      <c r="C409" s="0" t="s">
        <v>22</v>
      </c>
      <c r="D409" s="0" t="n">
        <v>0.7233</v>
      </c>
      <c r="E409" s="0" t="n">
        <f aca="false">VLOOKUP(A409,Mono!$A$1:$B$16,2,0)</f>
        <v>0.74</v>
      </c>
      <c r="F409" s="0" t="n">
        <f aca="false">VLOOKUP(B409,Mono!$A$1:$B$16,2,0)</f>
        <v>0.73</v>
      </c>
      <c r="G409" s="0" t="n">
        <f aca="false">VLOOKUP(C409,Mono!$A$1:$B$16,2,0)</f>
        <v>0.64</v>
      </c>
      <c r="H409" s="1" t="n">
        <f aca="false">D409-MIN(E409:G409)</f>
        <v>0.0833</v>
      </c>
      <c r="I409" s="1" t="n">
        <f aca="false">D409-AVERAGE(E409:G409)</f>
        <v>0.0199666666666666</v>
      </c>
      <c r="J409" s="1" t="n">
        <f aca="false">D409-MAX(E409:G409)</f>
        <v>-0.0166999999999999</v>
      </c>
      <c r="K409" s="0" t="n">
        <f aca="false">IF(OR(A409="Nai",B409="Nai",C409="Nai",A409="CMCTMg",B409="CMCTMg",C409="CMCTMg"),1,0)</f>
        <v>0</v>
      </c>
    </row>
    <row r="410" customFormat="false" ht="13.8" hidden="false" customHeight="false" outlineLevel="0" collapsed="false">
      <c r="A410" s="0" t="s">
        <v>16</v>
      </c>
      <c r="B410" s="0" t="s">
        <v>18</v>
      </c>
      <c r="C410" s="0" t="s">
        <v>23</v>
      </c>
      <c r="D410" s="0" t="n">
        <v>0.7343</v>
      </c>
      <c r="E410" s="0" t="n">
        <f aca="false">VLOOKUP(A410,Mono!$A$1:$B$16,2,0)</f>
        <v>0.74</v>
      </c>
      <c r="F410" s="0" t="n">
        <f aca="false">VLOOKUP(B410,Mono!$A$1:$B$16,2,0)</f>
        <v>0.73</v>
      </c>
      <c r="G410" s="0" t="n">
        <f aca="false">VLOOKUP(C410,Mono!$A$1:$B$16,2,0)</f>
        <v>0.7</v>
      </c>
      <c r="H410" s="1" t="n">
        <f aca="false">D410-MIN(E410:G410)</f>
        <v>0.0343</v>
      </c>
      <c r="I410" s="1" t="n">
        <f aca="false">D410-AVERAGE(E410:G410)</f>
        <v>0.0109666666666668</v>
      </c>
      <c r="J410" s="1" t="n">
        <f aca="false">D410-MAX(E410:G410)</f>
        <v>-0.00569999999999993</v>
      </c>
      <c r="K410" s="0" t="n">
        <f aca="false">IF(OR(A410="Nai",B410="Nai",C410="Nai",A410="CMCTMg",B410="CMCTMg",C410="CMCTMg"),1,0)</f>
        <v>1</v>
      </c>
    </row>
    <row r="411" customFormat="false" ht="13.8" hidden="false" customHeight="false" outlineLevel="0" collapsed="false">
      <c r="A411" s="0" t="s">
        <v>16</v>
      </c>
      <c r="B411" s="0" t="s">
        <v>18</v>
      </c>
      <c r="C411" s="0" t="s">
        <v>24</v>
      </c>
      <c r="D411" s="0" t="n">
        <v>0.7042</v>
      </c>
      <c r="E411" s="0" t="n">
        <f aca="false">VLOOKUP(A411,Mono!$A$1:$B$16,2,0)</f>
        <v>0.74</v>
      </c>
      <c r="F411" s="0" t="n">
        <f aca="false">VLOOKUP(B411,Mono!$A$1:$B$16,2,0)</f>
        <v>0.73</v>
      </c>
      <c r="G411" s="0" t="n">
        <f aca="false">VLOOKUP(C411,Mono!$A$1:$B$16,2,0)</f>
        <v>0.6</v>
      </c>
      <c r="H411" s="1" t="n">
        <f aca="false">D411-MIN(E411:G411)</f>
        <v>0.1042</v>
      </c>
      <c r="I411" s="1" t="n">
        <f aca="false">D411-AVERAGE(E411:G411)</f>
        <v>0.0142</v>
      </c>
      <c r="J411" s="1" t="n">
        <f aca="false">D411-MAX(E411:G411)</f>
        <v>-0.0357999999999999</v>
      </c>
      <c r="K411" s="0" t="n">
        <f aca="false">IF(OR(A411="Nai",B411="Nai",C411="Nai",A411="CMCTMg",B411="CMCTMg",C411="CMCTMg"),1,0)</f>
        <v>0</v>
      </c>
    </row>
    <row r="412" customFormat="false" ht="13.8" hidden="false" customHeight="false" outlineLevel="0" collapsed="false">
      <c r="A412" s="0" t="s">
        <v>16</v>
      </c>
      <c r="B412" s="0" t="s">
        <v>18</v>
      </c>
      <c r="C412" s="0" t="s">
        <v>25</v>
      </c>
      <c r="D412" s="0" t="n">
        <v>0.5986</v>
      </c>
      <c r="E412" s="0" t="n">
        <f aca="false">VLOOKUP(A412,Mono!$A$1:$B$16,2,0)</f>
        <v>0.74</v>
      </c>
      <c r="F412" s="0" t="n">
        <f aca="false">VLOOKUP(B412,Mono!$A$1:$B$16,2,0)</f>
        <v>0.73</v>
      </c>
      <c r="G412" s="0" t="n">
        <f aca="false">VLOOKUP(C412,Mono!$A$1:$B$16,2,0)</f>
        <v>0.6</v>
      </c>
      <c r="H412" s="1" t="n">
        <f aca="false">D412-MIN(E412:G412)</f>
        <v>-0.00140000000000007</v>
      </c>
      <c r="I412" s="1" t="n">
        <f aca="false">D412-AVERAGE(E412:G412)</f>
        <v>-0.0914</v>
      </c>
      <c r="J412" s="1" t="n">
        <f aca="false">D412-MAX(E412:G412)</f>
        <v>-0.1414</v>
      </c>
      <c r="K412" s="0" t="n">
        <f aca="false">IF(OR(A412="Nai",B412="Nai",C412="Nai",A412="CMCTMg",B412="CMCTMg",C412="CMCTMg"),1,0)</f>
        <v>1</v>
      </c>
    </row>
    <row r="413" customFormat="false" ht="13.8" hidden="false" customHeight="false" outlineLevel="0" collapsed="false">
      <c r="A413" s="0" t="s">
        <v>16</v>
      </c>
      <c r="B413" s="0" t="s">
        <v>18</v>
      </c>
      <c r="C413" s="0" t="s">
        <v>26</v>
      </c>
      <c r="D413" s="0" t="n">
        <v>0.7042</v>
      </c>
      <c r="E413" s="0" t="n">
        <f aca="false">VLOOKUP(A413,Mono!$A$1:$B$16,2,0)</f>
        <v>0.74</v>
      </c>
      <c r="F413" s="0" t="n">
        <f aca="false">VLOOKUP(B413,Mono!$A$1:$B$16,2,0)</f>
        <v>0.73</v>
      </c>
      <c r="G413" s="0" t="n">
        <f aca="false">VLOOKUP(C413,Mono!$A$1:$B$16,2,0)</f>
        <v>0.61</v>
      </c>
      <c r="H413" s="1" t="n">
        <f aca="false">D413-MIN(E413:G413)</f>
        <v>0.0942000000000001</v>
      </c>
      <c r="I413" s="1" t="n">
        <f aca="false">D413-AVERAGE(E413:G413)</f>
        <v>0.0108666666666667</v>
      </c>
      <c r="J413" s="1" t="n">
        <f aca="false">D413-MAX(E413:G413)</f>
        <v>-0.0357999999999999</v>
      </c>
      <c r="K413" s="0" t="n">
        <f aca="false">IF(OR(A413="Nai",B413="Nai",C413="Nai",A413="CMCTMg",B413="CMCTMg",C413="CMCTMg"),1,0)</f>
        <v>0</v>
      </c>
    </row>
    <row r="414" customFormat="false" ht="13.8" hidden="false" customHeight="false" outlineLevel="0" collapsed="false">
      <c r="A414" s="0" t="s">
        <v>16</v>
      </c>
      <c r="B414" s="0" t="s">
        <v>19</v>
      </c>
      <c r="C414" s="0" t="s">
        <v>20</v>
      </c>
      <c r="D414" s="0" t="n">
        <v>0.6978</v>
      </c>
      <c r="E414" s="0" t="n">
        <f aca="false">VLOOKUP(A414,Mono!$A$1:$B$16,2,0)</f>
        <v>0.74</v>
      </c>
      <c r="F414" s="0" t="n">
        <f aca="false">VLOOKUP(B414,Mono!$A$1:$B$16,2,0)</f>
        <v>0.7</v>
      </c>
      <c r="G414" s="0" t="n">
        <f aca="false">VLOOKUP(C414,Mono!$A$1:$B$16,2,0)</f>
        <v>0.71</v>
      </c>
      <c r="H414" s="1" t="n">
        <f aca="false">D414-MIN(E414:G414)</f>
        <v>-0.00219999999999998</v>
      </c>
      <c r="I414" s="1" t="n">
        <f aca="false">D414-AVERAGE(E414:G414)</f>
        <v>-0.0188666666666667</v>
      </c>
      <c r="J414" s="1" t="n">
        <f aca="false">D414-MAX(E414:G414)</f>
        <v>-0.0421999999999999</v>
      </c>
      <c r="K414" s="0" t="n">
        <f aca="false">IF(OR(A414="Nai",B414="Nai",C414="Nai",A414="CMCTMg",B414="CMCTMg",C414="CMCTMg"),1,0)</f>
        <v>0</v>
      </c>
    </row>
    <row r="415" customFormat="false" ht="13.8" hidden="false" customHeight="false" outlineLevel="0" collapsed="false">
      <c r="A415" s="0" t="s">
        <v>16</v>
      </c>
      <c r="B415" s="0" t="s">
        <v>19</v>
      </c>
      <c r="C415" s="0" t="s">
        <v>21</v>
      </c>
      <c r="D415" s="0" t="n">
        <v>0.7424</v>
      </c>
      <c r="E415" s="0" t="n">
        <f aca="false">VLOOKUP(A415,Mono!$A$1:$B$16,2,0)</f>
        <v>0.74</v>
      </c>
      <c r="F415" s="0" t="n">
        <f aca="false">VLOOKUP(B415,Mono!$A$1:$B$16,2,0)</f>
        <v>0.7</v>
      </c>
      <c r="G415" s="0" t="n">
        <f aca="false">VLOOKUP(C415,Mono!$A$1:$B$16,2,0)</f>
        <v>0.6</v>
      </c>
      <c r="H415" s="1" t="n">
        <f aca="false">D415-MIN(E415:G415)</f>
        <v>0.1424</v>
      </c>
      <c r="I415" s="1" t="n">
        <f aca="false">D415-AVERAGE(E415:G415)</f>
        <v>0.0624</v>
      </c>
      <c r="J415" s="1" t="n">
        <f aca="false">D415-MAX(E415:G415)</f>
        <v>0.00240000000000007</v>
      </c>
      <c r="K415" s="0" t="n">
        <f aca="false">IF(OR(A415="Nai",B415="Nai",C415="Nai",A415="CMCTMg",B415="CMCTMg",C415="CMCTMg"),1,0)</f>
        <v>0</v>
      </c>
    </row>
    <row r="416" customFormat="false" ht="13.8" hidden="false" customHeight="false" outlineLevel="0" collapsed="false">
      <c r="A416" s="0" t="s">
        <v>16</v>
      </c>
      <c r="B416" s="0" t="s">
        <v>19</v>
      </c>
      <c r="C416" s="0" t="s">
        <v>22</v>
      </c>
      <c r="D416" s="0" t="n">
        <v>0.6978</v>
      </c>
      <c r="E416" s="0" t="n">
        <f aca="false">VLOOKUP(A416,Mono!$A$1:$B$16,2,0)</f>
        <v>0.74</v>
      </c>
      <c r="F416" s="0" t="n">
        <f aca="false">VLOOKUP(B416,Mono!$A$1:$B$16,2,0)</f>
        <v>0.7</v>
      </c>
      <c r="G416" s="0" t="n">
        <f aca="false">VLOOKUP(C416,Mono!$A$1:$B$16,2,0)</f>
        <v>0.64</v>
      </c>
      <c r="H416" s="1" t="n">
        <f aca="false">D416-MIN(E416:G416)</f>
        <v>0.0578000000000001</v>
      </c>
      <c r="I416" s="1" t="n">
        <f aca="false">D416-AVERAGE(E416:G416)</f>
        <v>0.00446666666666673</v>
      </c>
      <c r="J416" s="1" t="n">
        <f aca="false">D416-MAX(E416:G416)</f>
        <v>-0.0421999999999999</v>
      </c>
      <c r="K416" s="0" t="n">
        <f aca="false">IF(OR(A416="Nai",B416="Nai",C416="Nai",A416="CMCTMg",B416="CMCTMg",C416="CMCTMg"),1,0)</f>
        <v>0</v>
      </c>
    </row>
    <row r="417" customFormat="false" ht="13.8" hidden="false" customHeight="false" outlineLevel="0" collapsed="false">
      <c r="A417" s="0" t="s">
        <v>16</v>
      </c>
      <c r="B417" s="0" t="s">
        <v>19</v>
      </c>
      <c r="C417" s="0" t="s">
        <v>23</v>
      </c>
      <c r="D417" s="0" t="n">
        <v>0.7615</v>
      </c>
      <c r="E417" s="0" t="n">
        <f aca="false">VLOOKUP(A417,Mono!$A$1:$B$16,2,0)</f>
        <v>0.74</v>
      </c>
      <c r="F417" s="0" t="n">
        <f aca="false">VLOOKUP(B417,Mono!$A$1:$B$16,2,0)</f>
        <v>0.7</v>
      </c>
      <c r="G417" s="0" t="n">
        <f aca="false">VLOOKUP(C417,Mono!$A$1:$B$16,2,0)</f>
        <v>0.7</v>
      </c>
      <c r="H417" s="1" t="n">
        <f aca="false">D417-MIN(E417:G417)</f>
        <v>0.0615</v>
      </c>
      <c r="I417" s="1" t="n">
        <f aca="false">D417-AVERAGE(E417:G417)</f>
        <v>0.0481666666666667</v>
      </c>
      <c r="J417" s="1" t="n">
        <f aca="false">D417-MAX(E417:G417)</f>
        <v>0.0215000000000001</v>
      </c>
      <c r="K417" s="0" t="n">
        <f aca="false">IF(OR(A417="Nai",B417="Nai",C417="Nai",A417="CMCTMg",B417="CMCTMg",C417="CMCTMg"),1,0)</f>
        <v>1</v>
      </c>
    </row>
    <row r="418" customFormat="false" ht="13.8" hidden="false" customHeight="false" outlineLevel="0" collapsed="false">
      <c r="A418" s="0" t="s">
        <v>16</v>
      </c>
      <c r="B418" s="0" t="s">
        <v>19</v>
      </c>
      <c r="C418" s="0" t="s">
        <v>24</v>
      </c>
      <c r="D418" s="0" t="n">
        <v>0.7424</v>
      </c>
      <c r="E418" s="0" t="n">
        <f aca="false">VLOOKUP(A418,Mono!$A$1:$B$16,2,0)</f>
        <v>0.74</v>
      </c>
      <c r="F418" s="0" t="n">
        <f aca="false">VLOOKUP(B418,Mono!$A$1:$B$16,2,0)</f>
        <v>0.7</v>
      </c>
      <c r="G418" s="0" t="n">
        <f aca="false">VLOOKUP(C418,Mono!$A$1:$B$16,2,0)</f>
        <v>0.6</v>
      </c>
      <c r="H418" s="1" t="n">
        <f aca="false">D418-MIN(E418:G418)</f>
        <v>0.1424</v>
      </c>
      <c r="I418" s="1" t="n">
        <f aca="false">D418-AVERAGE(E418:G418)</f>
        <v>0.0624</v>
      </c>
      <c r="J418" s="1" t="n">
        <f aca="false">D418-MAX(E418:G418)</f>
        <v>0.00240000000000007</v>
      </c>
      <c r="K418" s="0" t="n">
        <f aca="false">IF(OR(A418="Nai",B418="Nai",C418="Nai",A418="CMCTMg",B418="CMCTMg",C418="CMCTMg"),1,0)</f>
        <v>0</v>
      </c>
    </row>
    <row r="419" customFormat="false" ht="13.8" hidden="false" customHeight="false" outlineLevel="0" collapsed="false">
      <c r="A419" s="0" t="s">
        <v>16</v>
      </c>
      <c r="B419" s="0" t="s">
        <v>19</v>
      </c>
      <c r="C419" s="0" t="s">
        <v>25</v>
      </c>
      <c r="D419" s="0" t="n">
        <v>0.5986</v>
      </c>
      <c r="E419" s="0" t="n">
        <f aca="false">VLOOKUP(A419,Mono!$A$1:$B$16,2,0)</f>
        <v>0.74</v>
      </c>
      <c r="F419" s="0" t="n">
        <f aca="false">VLOOKUP(B419,Mono!$A$1:$B$16,2,0)</f>
        <v>0.7</v>
      </c>
      <c r="G419" s="0" t="n">
        <f aca="false">VLOOKUP(C419,Mono!$A$1:$B$16,2,0)</f>
        <v>0.6</v>
      </c>
      <c r="H419" s="1" t="n">
        <f aca="false">D419-MIN(E419:G419)</f>
        <v>-0.00140000000000007</v>
      </c>
      <c r="I419" s="1" t="n">
        <f aca="false">D419-AVERAGE(E419:G419)</f>
        <v>-0.0814</v>
      </c>
      <c r="J419" s="1" t="n">
        <f aca="false">D419-MAX(E419:G419)</f>
        <v>-0.1414</v>
      </c>
      <c r="K419" s="0" t="n">
        <f aca="false">IF(OR(A419="Nai",B419="Nai",C419="Nai",A419="CMCTMg",B419="CMCTMg",C419="CMCTMg"),1,0)</f>
        <v>1</v>
      </c>
    </row>
    <row r="420" customFormat="false" ht="13.8" hidden="false" customHeight="false" outlineLevel="0" collapsed="false">
      <c r="A420" s="0" t="s">
        <v>16</v>
      </c>
      <c r="B420" s="0" t="s">
        <v>19</v>
      </c>
      <c r="C420" s="0" t="s">
        <v>26</v>
      </c>
      <c r="D420" s="0" t="n">
        <v>0.6034</v>
      </c>
      <c r="E420" s="0" t="n">
        <f aca="false">VLOOKUP(A420,Mono!$A$1:$B$16,2,0)</f>
        <v>0.74</v>
      </c>
      <c r="F420" s="0" t="n">
        <f aca="false">VLOOKUP(B420,Mono!$A$1:$B$16,2,0)</f>
        <v>0.7</v>
      </c>
      <c r="G420" s="0" t="n">
        <f aca="false">VLOOKUP(C420,Mono!$A$1:$B$16,2,0)</f>
        <v>0.61</v>
      </c>
      <c r="H420" s="1" t="n">
        <f aca="false">D420-MIN(E420:G420)</f>
        <v>-0.00659999999999994</v>
      </c>
      <c r="I420" s="1" t="n">
        <f aca="false">D420-AVERAGE(E420:G420)</f>
        <v>-0.0799333333333332</v>
      </c>
      <c r="J420" s="1" t="n">
        <f aca="false">D420-MAX(E420:G420)</f>
        <v>-0.1366</v>
      </c>
      <c r="K420" s="0" t="n">
        <f aca="false">IF(OR(A420="Nai",B420="Nai",C420="Nai",A420="CMCTMg",B420="CMCTMg",C420="CMCTMg"),1,0)</f>
        <v>0</v>
      </c>
    </row>
    <row r="421" customFormat="false" ht="13.8" hidden="false" customHeight="false" outlineLevel="0" collapsed="false">
      <c r="A421" s="0" t="s">
        <v>16</v>
      </c>
      <c r="B421" s="0" t="s">
        <v>20</v>
      </c>
      <c r="C421" s="0" t="s">
        <v>21</v>
      </c>
      <c r="D421" s="0" t="n">
        <v>0.7042</v>
      </c>
      <c r="E421" s="0" t="n">
        <f aca="false">VLOOKUP(A421,Mono!$A$1:$B$16,2,0)</f>
        <v>0.74</v>
      </c>
      <c r="F421" s="0" t="n">
        <f aca="false">VLOOKUP(B421,Mono!$A$1:$B$16,2,0)</f>
        <v>0.71</v>
      </c>
      <c r="G421" s="0" t="n">
        <f aca="false">VLOOKUP(C421,Mono!$A$1:$B$16,2,0)</f>
        <v>0.6</v>
      </c>
      <c r="H421" s="1" t="n">
        <f aca="false">D421-MIN(E421:G421)</f>
        <v>0.1042</v>
      </c>
      <c r="I421" s="1" t="n">
        <f aca="false">D421-AVERAGE(E421:G421)</f>
        <v>0.0208666666666668</v>
      </c>
      <c r="J421" s="1" t="n">
        <f aca="false">D421-MAX(E421:G421)</f>
        <v>-0.0357999999999999</v>
      </c>
      <c r="K421" s="0" t="n">
        <f aca="false">IF(OR(A421="Nai",B421="Nai",C421="Nai",A421="CMCTMg",B421="CMCTMg",C421="CMCTMg"),1,0)</f>
        <v>0</v>
      </c>
    </row>
    <row r="422" customFormat="false" ht="13.8" hidden="false" customHeight="false" outlineLevel="0" collapsed="false">
      <c r="A422" s="0" t="s">
        <v>16</v>
      </c>
      <c r="B422" s="0" t="s">
        <v>20</v>
      </c>
      <c r="C422" s="0" t="s">
        <v>22</v>
      </c>
      <c r="D422" s="0" t="n">
        <v>0.7687</v>
      </c>
      <c r="E422" s="0" t="n">
        <f aca="false">VLOOKUP(A422,Mono!$A$1:$B$16,2,0)</f>
        <v>0.74</v>
      </c>
      <c r="F422" s="0" t="n">
        <f aca="false">VLOOKUP(B422,Mono!$A$1:$B$16,2,0)</f>
        <v>0.71</v>
      </c>
      <c r="G422" s="0" t="n">
        <f aca="false">VLOOKUP(C422,Mono!$A$1:$B$16,2,0)</f>
        <v>0.64</v>
      </c>
      <c r="H422" s="1" t="n">
        <f aca="false">D422-MIN(E422:G422)</f>
        <v>0.1287</v>
      </c>
      <c r="I422" s="1" t="n">
        <f aca="false">D422-AVERAGE(E422:G422)</f>
        <v>0.0720333333333334</v>
      </c>
      <c r="J422" s="1" t="n">
        <f aca="false">D422-MAX(E422:G422)</f>
        <v>0.0287000000000001</v>
      </c>
      <c r="K422" s="0" t="n">
        <f aca="false">IF(OR(A422="Nai",B422="Nai",C422="Nai",A422="CMCTMg",B422="CMCTMg",C422="CMCTMg"),1,0)</f>
        <v>0</v>
      </c>
    </row>
    <row r="423" customFormat="false" ht="13.8" hidden="false" customHeight="false" outlineLevel="0" collapsed="false">
      <c r="A423" s="0" t="s">
        <v>16</v>
      </c>
      <c r="B423" s="0" t="s">
        <v>20</v>
      </c>
      <c r="C423" s="0" t="s">
        <v>23</v>
      </c>
      <c r="D423" s="0" t="n">
        <v>0.7104</v>
      </c>
      <c r="E423" s="0" t="n">
        <f aca="false">VLOOKUP(A423,Mono!$A$1:$B$16,2,0)</f>
        <v>0.74</v>
      </c>
      <c r="F423" s="0" t="n">
        <f aca="false">VLOOKUP(B423,Mono!$A$1:$B$16,2,0)</f>
        <v>0.71</v>
      </c>
      <c r="G423" s="0" t="n">
        <f aca="false">VLOOKUP(C423,Mono!$A$1:$B$16,2,0)</f>
        <v>0.7</v>
      </c>
      <c r="H423" s="1" t="n">
        <f aca="false">D423-MIN(E423:G423)</f>
        <v>0.0104</v>
      </c>
      <c r="I423" s="1" t="n">
        <f aca="false">D423-AVERAGE(E423:G423)</f>
        <v>-0.00626666666666675</v>
      </c>
      <c r="J423" s="1" t="n">
        <f aca="false">D423-MAX(E423:G423)</f>
        <v>-0.0296</v>
      </c>
      <c r="K423" s="0" t="n">
        <f aca="false">IF(OR(A423="Nai",B423="Nai",C423="Nai",A423="CMCTMg",B423="CMCTMg",C423="CMCTMg"),1,0)</f>
        <v>1</v>
      </c>
    </row>
    <row r="424" customFormat="false" ht="13.8" hidden="false" customHeight="false" outlineLevel="0" collapsed="false">
      <c r="A424" s="0" t="s">
        <v>16</v>
      </c>
      <c r="B424" s="0" t="s">
        <v>20</v>
      </c>
      <c r="C424" s="0" t="s">
        <v>24</v>
      </c>
      <c r="D424" s="0" t="n">
        <v>0.7233</v>
      </c>
      <c r="E424" s="0" t="n">
        <f aca="false">VLOOKUP(A424,Mono!$A$1:$B$16,2,0)</f>
        <v>0.74</v>
      </c>
      <c r="F424" s="0" t="n">
        <f aca="false">VLOOKUP(B424,Mono!$A$1:$B$16,2,0)</f>
        <v>0.71</v>
      </c>
      <c r="G424" s="0" t="n">
        <f aca="false">VLOOKUP(C424,Mono!$A$1:$B$16,2,0)</f>
        <v>0.6</v>
      </c>
      <c r="H424" s="1" t="n">
        <f aca="false">D424-MIN(E424:G424)</f>
        <v>0.1233</v>
      </c>
      <c r="I424" s="1" t="n">
        <f aca="false">D424-AVERAGE(E424:G424)</f>
        <v>0.0399666666666668</v>
      </c>
      <c r="J424" s="1" t="n">
        <f aca="false">D424-MAX(E424:G424)</f>
        <v>-0.0166999999999999</v>
      </c>
      <c r="K424" s="0" t="n">
        <f aca="false">IF(OR(A424="Nai",B424="Nai",C424="Nai",A424="CMCTMg",B424="CMCTMg",C424="CMCTMg"),1,0)</f>
        <v>0</v>
      </c>
    </row>
    <row r="425" customFormat="false" ht="13.8" hidden="false" customHeight="false" outlineLevel="0" collapsed="false">
      <c r="A425" s="0" t="s">
        <v>16</v>
      </c>
      <c r="B425" s="0" t="s">
        <v>20</v>
      </c>
      <c r="C425" s="0" t="s">
        <v>25</v>
      </c>
      <c r="D425" s="0" t="n">
        <v>0.5986</v>
      </c>
      <c r="E425" s="0" t="n">
        <f aca="false">VLOOKUP(A425,Mono!$A$1:$B$16,2,0)</f>
        <v>0.74</v>
      </c>
      <c r="F425" s="0" t="n">
        <f aca="false">VLOOKUP(B425,Mono!$A$1:$B$16,2,0)</f>
        <v>0.71</v>
      </c>
      <c r="G425" s="0" t="n">
        <f aca="false">VLOOKUP(C425,Mono!$A$1:$B$16,2,0)</f>
        <v>0.6</v>
      </c>
      <c r="H425" s="1" t="n">
        <f aca="false">D425-MIN(E425:G425)</f>
        <v>-0.00140000000000007</v>
      </c>
      <c r="I425" s="1" t="n">
        <f aca="false">D425-AVERAGE(E425:G425)</f>
        <v>-0.0847333333333332</v>
      </c>
      <c r="J425" s="1" t="n">
        <f aca="false">D425-MAX(E425:G425)</f>
        <v>-0.1414</v>
      </c>
      <c r="K425" s="0" t="n">
        <f aca="false">IF(OR(A425="Nai",B425="Nai",C425="Nai",A425="CMCTMg",B425="CMCTMg",C425="CMCTMg"),1,0)</f>
        <v>1</v>
      </c>
    </row>
    <row r="426" customFormat="false" ht="13.8" hidden="false" customHeight="false" outlineLevel="0" collapsed="false">
      <c r="A426" s="0" t="s">
        <v>16</v>
      </c>
      <c r="B426" s="0" t="s">
        <v>20</v>
      </c>
      <c r="C426" s="0" t="s">
        <v>26</v>
      </c>
      <c r="D426" s="0" t="n">
        <v>0.7233</v>
      </c>
      <c r="E426" s="0" t="n">
        <f aca="false">VLOOKUP(A426,Mono!$A$1:$B$16,2,0)</f>
        <v>0.74</v>
      </c>
      <c r="F426" s="0" t="n">
        <f aca="false">VLOOKUP(B426,Mono!$A$1:$B$16,2,0)</f>
        <v>0.71</v>
      </c>
      <c r="G426" s="0" t="n">
        <f aca="false">VLOOKUP(C426,Mono!$A$1:$B$16,2,0)</f>
        <v>0.61</v>
      </c>
      <c r="H426" s="1" t="n">
        <f aca="false">D426-MIN(E426:G426)</f>
        <v>0.1133</v>
      </c>
      <c r="I426" s="1" t="n">
        <f aca="false">D426-AVERAGE(E426:G426)</f>
        <v>0.0366333333333335</v>
      </c>
      <c r="J426" s="1" t="n">
        <f aca="false">D426-MAX(E426:G426)</f>
        <v>-0.0166999999999999</v>
      </c>
      <c r="K426" s="0" t="n">
        <f aca="false">IF(OR(A426="Nai",B426="Nai",C426="Nai",A426="CMCTMg",B426="CMCTMg",C426="CMCTMg"),1,0)</f>
        <v>0</v>
      </c>
    </row>
    <row r="427" customFormat="false" ht="13.8" hidden="false" customHeight="false" outlineLevel="0" collapsed="false">
      <c r="A427" s="0" t="s">
        <v>16</v>
      </c>
      <c r="B427" s="0" t="s">
        <v>21</v>
      </c>
      <c r="C427" s="0" t="s">
        <v>22</v>
      </c>
      <c r="D427" s="0" t="n">
        <v>0.8266</v>
      </c>
      <c r="E427" s="0" t="n">
        <f aca="false">VLOOKUP(A427,Mono!$A$1:$B$16,2,0)</f>
        <v>0.74</v>
      </c>
      <c r="F427" s="0" t="n">
        <f aca="false">VLOOKUP(B427,Mono!$A$1:$B$16,2,0)</f>
        <v>0.6</v>
      </c>
      <c r="G427" s="0" t="n">
        <f aca="false">VLOOKUP(C427,Mono!$A$1:$B$16,2,0)</f>
        <v>0.64</v>
      </c>
      <c r="H427" s="1" t="n">
        <f aca="false">D427-MIN(E427:G427)</f>
        <v>0.2266</v>
      </c>
      <c r="I427" s="1" t="n">
        <f aca="false">D427-AVERAGE(E427:G427)</f>
        <v>0.1666</v>
      </c>
      <c r="J427" s="1" t="n">
        <f aca="false">D427-MAX(E427:G427)</f>
        <v>0.0866</v>
      </c>
      <c r="K427" s="0" t="n">
        <f aca="false">IF(OR(A427="Nai",B427="Nai",C427="Nai",A427="CMCTMg",B427="CMCTMg",C427="CMCTMg"),1,0)</f>
        <v>0</v>
      </c>
    </row>
    <row r="428" customFormat="false" ht="13.8" hidden="false" customHeight="false" outlineLevel="0" collapsed="false">
      <c r="A428" s="0" t="s">
        <v>16</v>
      </c>
      <c r="B428" s="0" t="s">
        <v>21</v>
      </c>
      <c r="C428" s="0" t="s">
        <v>23</v>
      </c>
      <c r="D428" s="0" t="n">
        <v>0.7042</v>
      </c>
      <c r="E428" s="0" t="n">
        <f aca="false">VLOOKUP(A428,Mono!$A$1:$B$16,2,0)</f>
        <v>0.74</v>
      </c>
      <c r="F428" s="0" t="n">
        <f aca="false">VLOOKUP(B428,Mono!$A$1:$B$16,2,0)</f>
        <v>0.6</v>
      </c>
      <c r="G428" s="0" t="n">
        <f aca="false">VLOOKUP(C428,Mono!$A$1:$B$16,2,0)</f>
        <v>0.7</v>
      </c>
      <c r="H428" s="1" t="n">
        <f aca="false">D428-MIN(E428:G428)</f>
        <v>0.1042</v>
      </c>
      <c r="I428" s="1" t="n">
        <f aca="false">D428-AVERAGE(E428:G428)</f>
        <v>0.0242</v>
      </c>
      <c r="J428" s="1" t="n">
        <f aca="false">D428-MAX(E428:G428)</f>
        <v>-0.0357999999999999</v>
      </c>
      <c r="K428" s="0" t="n">
        <f aca="false">IF(OR(A428="Nai",B428="Nai",C428="Nai",A428="CMCTMg",B428="CMCTMg",C428="CMCTMg"),1,0)</f>
        <v>1</v>
      </c>
    </row>
    <row r="429" customFormat="false" ht="13.8" hidden="false" customHeight="false" outlineLevel="0" collapsed="false">
      <c r="A429" s="0" t="s">
        <v>16</v>
      </c>
      <c r="B429" s="0" t="s">
        <v>21</v>
      </c>
      <c r="C429" s="0" t="s">
        <v>24</v>
      </c>
      <c r="D429" s="0" t="n">
        <v>0.7424</v>
      </c>
      <c r="E429" s="0" t="n">
        <f aca="false">VLOOKUP(A429,Mono!$A$1:$B$16,2,0)</f>
        <v>0.74</v>
      </c>
      <c r="F429" s="0" t="n">
        <f aca="false">VLOOKUP(B429,Mono!$A$1:$B$16,2,0)</f>
        <v>0.6</v>
      </c>
      <c r="G429" s="0" t="n">
        <f aca="false">VLOOKUP(C429,Mono!$A$1:$B$16,2,0)</f>
        <v>0.6</v>
      </c>
      <c r="H429" s="1" t="n">
        <f aca="false">D429-MIN(E429:G429)</f>
        <v>0.1424</v>
      </c>
      <c r="I429" s="1" t="n">
        <f aca="false">D429-AVERAGE(E429:G429)</f>
        <v>0.0957333333333333</v>
      </c>
      <c r="J429" s="1" t="n">
        <f aca="false">D429-MAX(E429:G429)</f>
        <v>0.00240000000000007</v>
      </c>
      <c r="K429" s="0" t="n">
        <f aca="false">IF(OR(A429="Nai",B429="Nai",C429="Nai",A429="CMCTMg",B429="CMCTMg",C429="CMCTMg"),1,0)</f>
        <v>0</v>
      </c>
    </row>
    <row r="430" customFormat="false" ht="13.8" hidden="false" customHeight="false" outlineLevel="0" collapsed="false">
      <c r="A430" s="0" t="s">
        <v>16</v>
      </c>
      <c r="B430" s="0" t="s">
        <v>21</v>
      </c>
      <c r="C430" s="0" t="s">
        <v>25</v>
      </c>
      <c r="D430" s="0" t="n">
        <v>0.5938</v>
      </c>
      <c r="E430" s="0" t="n">
        <f aca="false">VLOOKUP(A430,Mono!$A$1:$B$16,2,0)</f>
        <v>0.74</v>
      </c>
      <c r="F430" s="0" t="n">
        <f aca="false">VLOOKUP(B430,Mono!$A$1:$B$16,2,0)</f>
        <v>0.6</v>
      </c>
      <c r="G430" s="0" t="n">
        <f aca="false">VLOOKUP(C430,Mono!$A$1:$B$16,2,0)</f>
        <v>0.6</v>
      </c>
      <c r="H430" s="1" t="n">
        <f aca="false">D430-MIN(E430:G430)</f>
        <v>-0.00620000000000009</v>
      </c>
      <c r="I430" s="1" t="n">
        <f aca="false">D430-AVERAGE(E430:G430)</f>
        <v>-0.0528666666666667</v>
      </c>
      <c r="J430" s="1" t="n">
        <f aca="false">D430-MAX(E430:G430)</f>
        <v>-0.1462</v>
      </c>
      <c r="K430" s="0" t="n">
        <f aca="false">IF(OR(A430="Nai",B430="Nai",C430="Nai",A430="CMCTMg",B430="CMCTMg",C430="CMCTMg"),1,0)</f>
        <v>1</v>
      </c>
    </row>
    <row r="431" customFormat="false" ht="13.8" hidden="false" customHeight="false" outlineLevel="0" collapsed="false">
      <c r="A431" s="0" t="s">
        <v>16</v>
      </c>
      <c r="B431" s="0" t="s">
        <v>21</v>
      </c>
      <c r="C431" s="0" t="s">
        <v>26</v>
      </c>
      <c r="D431" s="0" t="n">
        <v>0.6134</v>
      </c>
      <c r="E431" s="0" t="n">
        <f aca="false">VLOOKUP(A431,Mono!$A$1:$B$16,2,0)</f>
        <v>0.74</v>
      </c>
      <c r="F431" s="0" t="n">
        <f aca="false">VLOOKUP(B431,Mono!$A$1:$B$16,2,0)</f>
        <v>0.6</v>
      </c>
      <c r="G431" s="0" t="n">
        <f aca="false">VLOOKUP(C431,Mono!$A$1:$B$16,2,0)</f>
        <v>0.61</v>
      </c>
      <c r="H431" s="1" t="n">
        <f aca="false">D431-MIN(E431:G431)</f>
        <v>0.0134</v>
      </c>
      <c r="I431" s="1" t="n">
        <f aca="false">D431-AVERAGE(E431:G431)</f>
        <v>-0.0366</v>
      </c>
      <c r="J431" s="1" t="n">
        <f aca="false">D431-MAX(E431:G431)</f>
        <v>-0.1266</v>
      </c>
      <c r="K431" s="0" t="n">
        <f aca="false">IF(OR(A431="Nai",B431="Nai",C431="Nai",A431="CMCTMg",B431="CMCTMg",C431="CMCTMg"),1,0)</f>
        <v>0</v>
      </c>
    </row>
    <row r="432" customFormat="false" ht="13.8" hidden="false" customHeight="false" outlineLevel="0" collapsed="false">
      <c r="A432" s="0" t="s">
        <v>16</v>
      </c>
      <c r="B432" s="0" t="s">
        <v>22</v>
      </c>
      <c r="C432" s="0" t="s">
        <v>23</v>
      </c>
      <c r="D432" s="0" t="n">
        <v>0.7233</v>
      </c>
      <c r="E432" s="0" t="n">
        <f aca="false">VLOOKUP(A432,Mono!$A$1:$B$16,2,0)</f>
        <v>0.74</v>
      </c>
      <c r="F432" s="0" t="n">
        <f aca="false">VLOOKUP(B432,Mono!$A$1:$B$16,2,0)</f>
        <v>0.64</v>
      </c>
      <c r="G432" s="0" t="n">
        <f aca="false">VLOOKUP(C432,Mono!$A$1:$B$16,2,0)</f>
        <v>0.7</v>
      </c>
      <c r="H432" s="1" t="n">
        <f aca="false">D432-MIN(E432:G432)</f>
        <v>0.0833</v>
      </c>
      <c r="I432" s="1" t="n">
        <f aca="false">D432-AVERAGE(E432:G432)</f>
        <v>0.0299666666666667</v>
      </c>
      <c r="J432" s="1" t="n">
        <f aca="false">D432-MAX(E432:G432)</f>
        <v>-0.0166999999999999</v>
      </c>
      <c r="K432" s="0" t="n">
        <f aca="false">IF(OR(A432="Nai",B432="Nai",C432="Nai",A432="CMCTMg",B432="CMCTMg",C432="CMCTMg"),1,0)</f>
        <v>1</v>
      </c>
    </row>
    <row r="433" customFormat="false" ht="13.8" hidden="false" customHeight="false" outlineLevel="0" collapsed="false">
      <c r="A433" s="0" t="s">
        <v>16</v>
      </c>
      <c r="B433" s="0" t="s">
        <v>22</v>
      </c>
      <c r="C433" s="0" t="s">
        <v>24</v>
      </c>
      <c r="D433" s="0" t="n">
        <v>0.7615</v>
      </c>
      <c r="E433" s="0" t="n">
        <f aca="false">VLOOKUP(A433,Mono!$A$1:$B$16,2,0)</f>
        <v>0.74</v>
      </c>
      <c r="F433" s="0" t="n">
        <f aca="false">VLOOKUP(B433,Mono!$A$1:$B$16,2,0)</f>
        <v>0.64</v>
      </c>
      <c r="G433" s="0" t="n">
        <f aca="false">VLOOKUP(C433,Mono!$A$1:$B$16,2,0)</f>
        <v>0.6</v>
      </c>
      <c r="H433" s="1" t="n">
        <f aca="false">D433-MIN(E433:G433)</f>
        <v>0.1615</v>
      </c>
      <c r="I433" s="1" t="n">
        <f aca="false">D433-AVERAGE(E433:G433)</f>
        <v>0.1015</v>
      </c>
      <c r="J433" s="1" t="n">
        <f aca="false">D433-MAX(E433:G433)</f>
        <v>0.0215000000000001</v>
      </c>
      <c r="K433" s="0" t="n">
        <f aca="false">IF(OR(A433="Nai",B433="Nai",C433="Nai",A433="CMCTMg",B433="CMCTMg",C433="CMCTMg"),1,0)</f>
        <v>0</v>
      </c>
    </row>
    <row r="434" customFormat="false" ht="13.8" hidden="false" customHeight="false" outlineLevel="0" collapsed="false">
      <c r="A434" s="0" t="s">
        <v>16</v>
      </c>
      <c r="B434" s="0" t="s">
        <v>22</v>
      </c>
      <c r="C434" s="0" t="s">
        <v>25</v>
      </c>
      <c r="D434" s="0" t="n">
        <v>0.7615</v>
      </c>
      <c r="E434" s="0" t="n">
        <f aca="false">VLOOKUP(A434,Mono!$A$1:$B$16,2,0)</f>
        <v>0.74</v>
      </c>
      <c r="F434" s="0" t="n">
        <f aca="false">VLOOKUP(B434,Mono!$A$1:$B$16,2,0)</f>
        <v>0.64</v>
      </c>
      <c r="G434" s="0" t="n">
        <f aca="false">VLOOKUP(C434,Mono!$A$1:$B$16,2,0)</f>
        <v>0.6</v>
      </c>
      <c r="H434" s="1" t="n">
        <f aca="false">D434-MIN(E434:G434)</f>
        <v>0.1615</v>
      </c>
      <c r="I434" s="1" t="n">
        <f aca="false">D434-AVERAGE(E434:G434)</f>
        <v>0.1015</v>
      </c>
      <c r="J434" s="1" t="n">
        <f aca="false">D434-MAX(E434:G434)</f>
        <v>0.0215000000000001</v>
      </c>
      <c r="K434" s="0" t="n">
        <f aca="false">IF(OR(A434="Nai",B434="Nai",C434="Nai",A434="CMCTMg",B434="CMCTMg",C434="CMCTMg"),1,0)</f>
        <v>1</v>
      </c>
    </row>
    <row r="435" customFormat="false" ht="13.8" hidden="false" customHeight="false" outlineLevel="0" collapsed="false">
      <c r="A435" s="0" t="s">
        <v>16</v>
      </c>
      <c r="B435" s="0" t="s">
        <v>22</v>
      </c>
      <c r="C435" s="0" t="s">
        <v>26</v>
      </c>
      <c r="D435" s="0" t="n">
        <v>0.7615</v>
      </c>
      <c r="E435" s="0" t="n">
        <f aca="false">VLOOKUP(A435,Mono!$A$1:$B$16,2,0)</f>
        <v>0.74</v>
      </c>
      <c r="F435" s="0" t="n">
        <f aca="false">VLOOKUP(B435,Mono!$A$1:$B$16,2,0)</f>
        <v>0.64</v>
      </c>
      <c r="G435" s="0" t="n">
        <f aca="false">VLOOKUP(C435,Mono!$A$1:$B$16,2,0)</f>
        <v>0.61</v>
      </c>
      <c r="H435" s="1" t="n">
        <f aca="false">D435-MIN(E435:G435)</f>
        <v>0.1515</v>
      </c>
      <c r="I435" s="1" t="n">
        <f aca="false">D435-AVERAGE(E435:G435)</f>
        <v>0.0981666666666667</v>
      </c>
      <c r="J435" s="1" t="n">
        <f aca="false">D435-MAX(E435:G435)</f>
        <v>0.0215000000000001</v>
      </c>
      <c r="K435" s="0" t="n">
        <f aca="false">IF(OR(A435="Nai",B435="Nai",C435="Nai",A435="CMCTMg",B435="CMCTMg",C435="CMCTMg"),1,0)</f>
        <v>0</v>
      </c>
    </row>
    <row r="436" customFormat="false" ht="13.8" hidden="false" customHeight="false" outlineLevel="0" collapsed="false">
      <c r="A436" s="0" t="s">
        <v>16</v>
      </c>
      <c r="B436" s="0" t="s">
        <v>23</v>
      </c>
      <c r="C436" s="0" t="s">
        <v>24</v>
      </c>
      <c r="D436" s="0" t="n">
        <v>0.7042</v>
      </c>
      <c r="E436" s="0" t="n">
        <f aca="false">VLOOKUP(A436,Mono!$A$1:$B$16,2,0)</f>
        <v>0.74</v>
      </c>
      <c r="F436" s="0" t="n">
        <f aca="false">VLOOKUP(B436,Mono!$A$1:$B$16,2,0)</f>
        <v>0.7</v>
      </c>
      <c r="G436" s="0" t="n">
        <f aca="false">VLOOKUP(C436,Mono!$A$1:$B$16,2,0)</f>
        <v>0.6</v>
      </c>
      <c r="H436" s="1" t="n">
        <f aca="false">D436-MIN(E436:G436)</f>
        <v>0.1042</v>
      </c>
      <c r="I436" s="1" t="n">
        <f aca="false">D436-AVERAGE(E436:G436)</f>
        <v>0.0242</v>
      </c>
      <c r="J436" s="1" t="n">
        <f aca="false">D436-MAX(E436:G436)</f>
        <v>-0.0357999999999999</v>
      </c>
      <c r="K436" s="0" t="n">
        <f aca="false">IF(OR(A436="Nai",B436="Nai",C436="Nai",A436="CMCTMg",B436="CMCTMg",C436="CMCTMg"),1,0)</f>
        <v>1</v>
      </c>
    </row>
    <row r="437" customFormat="false" ht="13.8" hidden="false" customHeight="false" outlineLevel="0" collapsed="false">
      <c r="A437" s="0" t="s">
        <v>16</v>
      </c>
      <c r="B437" s="0" t="s">
        <v>23</v>
      </c>
      <c r="C437" s="0" t="s">
        <v>25</v>
      </c>
      <c r="D437" s="0" t="n">
        <v>0.7042</v>
      </c>
      <c r="E437" s="0" t="n">
        <f aca="false">VLOOKUP(A437,Mono!$A$1:$B$16,2,0)</f>
        <v>0.74</v>
      </c>
      <c r="F437" s="0" t="n">
        <f aca="false">VLOOKUP(B437,Mono!$A$1:$B$16,2,0)</f>
        <v>0.7</v>
      </c>
      <c r="G437" s="0" t="n">
        <f aca="false">VLOOKUP(C437,Mono!$A$1:$B$16,2,0)</f>
        <v>0.6</v>
      </c>
      <c r="H437" s="1" t="n">
        <f aca="false">D437-MIN(E437:G437)</f>
        <v>0.1042</v>
      </c>
      <c r="I437" s="1" t="n">
        <f aca="false">D437-AVERAGE(E437:G437)</f>
        <v>0.0242</v>
      </c>
      <c r="J437" s="1" t="n">
        <f aca="false">D437-MAX(E437:G437)</f>
        <v>-0.0357999999999999</v>
      </c>
      <c r="K437" s="0" t="n">
        <f aca="false">IF(OR(A437="Nai",B437="Nai",C437="Nai",A437="CMCTMg",B437="CMCTMg",C437="CMCTMg"),1,0)</f>
        <v>1</v>
      </c>
    </row>
    <row r="438" customFormat="false" ht="13.8" hidden="false" customHeight="false" outlineLevel="0" collapsed="false">
      <c r="A438" s="0" t="s">
        <v>16</v>
      </c>
      <c r="B438" s="0" t="s">
        <v>23</v>
      </c>
      <c r="C438" s="0" t="s">
        <v>26</v>
      </c>
      <c r="D438" s="0" t="n">
        <v>0.7042</v>
      </c>
      <c r="E438" s="0" t="n">
        <f aca="false">VLOOKUP(A438,Mono!$A$1:$B$16,2,0)</f>
        <v>0.74</v>
      </c>
      <c r="F438" s="0" t="n">
        <f aca="false">VLOOKUP(B438,Mono!$A$1:$B$16,2,0)</f>
        <v>0.7</v>
      </c>
      <c r="G438" s="0" t="n">
        <f aca="false">VLOOKUP(C438,Mono!$A$1:$B$16,2,0)</f>
        <v>0.61</v>
      </c>
      <c r="H438" s="1" t="n">
        <f aca="false">D438-MIN(E438:G438)</f>
        <v>0.0942000000000001</v>
      </c>
      <c r="I438" s="1" t="n">
        <f aca="false">D438-AVERAGE(E438:G438)</f>
        <v>0.0208666666666668</v>
      </c>
      <c r="J438" s="1" t="n">
        <f aca="false">D438-MAX(E438:G438)</f>
        <v>-0.0357999999999999</v>
      </c>
      <c r="K438" s="0" t="n">
        <f aca="false">IF(OR(A438="Nai",B438="Nai",C438="Nai",A438="CMCTMg",B438="CMCTMg",C438="CMCTMg"),1,0)</f>
        <v>1</v>
      </c>
    </row>
    <row r="439" customFormat="false" ht="13.8" hidden="false" customHeight="false" outlineLevel="0" collapsed="false">
      <c r="A439" s="0" t="s">
        <v>16</v>
      </c>
      <c r="B439" s="0" t="s">
        <v>24</v>
      </c>
      <c r="C439" s="0" t="s">
        <v>25</v>
      </c>
      <c r="D439" s="0" t="n">
        <v>0.5986</v>
      </c>
      <c r="E439" s="0" t="n">
        <f aca="false">VLOOKUP(A439,Mono!$A$1:$B$16,2,0)</f>
        <v>0.74</v>
      </c>
      <c r="F439" s="0" t="n">
        <f aca="false">VLOOKUP(B439,Mono!$A$1:$B$16,2,0)</f>
        <v>0.6</v>
      </c>
      <c r="G439" s="0" t="n">
        <f aca="false">VLOOKUP(C439,Mono!$A$1:$B$16,2,0)</f>
        <v>0.6</v>
      </c>
      <c r="H439" s="1" t="n">
        <f aca="false">D439-MIN(E439:G439)</f>
        <v>-0.00140000000000007</v>
      </c>
      <c r="I439" s="1" t="n">
        <f aca="false">D439-AVERAGE(E439:G439)</f>
        <v>-0.0480666666666667</v>
      </c>
      <c r="J439" s="1" t="n">
        <f aca="false">D439-MAX(E439:G439)</f>
        <v>-0.1414</v>
      </c>
      <c r="K439" s="0" t="n">
        <f aca="false">IF(OR(A439="Nai",B439="Nai",C439="Nai",A439="CMCTMg",B439="CMCTMg",C439="CMCTMg"),1,0)</f>
        <v>1</v>
      </c>
    </row>
    <row r="440" customFormat="false" ht="13.8" hidden="false" customHeight="false" outlineLevel="0" collapsed="false">
      <c r="A440" s="0" t="s">
        <v>16</v>
      </c>
      <c r="B440" s="0" t="s">
        <v>24</v>
      </c>
      <c r="C440" s="0" t="s">
        <v>26</v>
      </c>
      <c r="D440" s="0" t="n">
        <v>0.6034</v>
      </c>
      <c r="E440" s="0" t="n">
        <f aca="false">VLOOKUP(A440,Mono!$A$1:$B$16,2,0)</f>
        <v>0.74</v>
      </c>
      <c r="F440" s="0" t="n">
        <f aca="false">VLOOKUP(B440,Mono!$A$1:$B$16,2,0)</f>
        <v>0.6</v>
      </c>
      <c r="G440" s="0" t="n">
        <f aca="false">VLOOKUP(C440,Mono!$A$1:$B$16,2,0)</f>
        <v>0.61</v>
      </c>
      <c r="H440" s="1" t="n">
        <f aca="false">D440-MIN(E440:G440)</f>
        <v>0.00339999999999996</v>
      </c>
      <c r="I440" s="1" t="n">
        <f aca="false">D440-AVERAGE(E440:G440)</f>
        <v>-0.0466</v>
      </c>
      <c r="J440" s="1" t="n">
        <f aca="false">D440-MAX(E440:G440)</f>
        <v>-0.1366</v>
      </c>
      <c r="K440" s="0" t="n">
        <f aca="false">IF(OR(A440="Nai",B440="Nai",C440="Nai",A440="CMCTMg",B440="CMCTMg",C440="CMCTMg"),1,0)</f>
        <v>0</v>
      </c>
    </row>
    <row r="441" customFormat="false" ht="13.8" hidden="false" customHeight="false" outlineLevel="0" collapsed="false">
      <c r="A441" s="0" t="s">
        <v>16</v>
      </c>
      <c r="B441" s="0" t="s">
        <v>25</v>
      </c>
      <c r="C441" s="0" t="s">
        <v>26</v>
      </c>
      <c r="D441" s="0" t="n">
        <v>0.5986</v>
      </c>
      <c r="E441" s="0" t="n">
        <f aca="false">VLOOKUP(A441,Mono!$A$1:$B$16,2,0)</f>
        <v>0.74</v>
      </c>
      <c r="F441" s="0" t="n">
        <f aca="false">VLOOKUP(B441,Mono!$A$1:$B$16,2,0)</f>
        <v>0.6</v>
      </c>
      <c r="G441" s="0" t="n">
        <f aca="false">VLOOKUP(C441,Mono!$A$1:$B$16,2,0)</f>
        <v>0.61</v>
      </c>
      <c r="H441" s="1" t="n">
        <f aca="false">D441-MIN(E441:G441)</f>
        <v>-0.00140000000000007</v>
      </c>
      <c r="I441" s="1" t="n">
        <f aca="false">D441-AVERAGE(E441:G441)</f>
        <v>-0.0514</v>
      </c>
      <c r="J441" s="1" t="n">
        <f aca="false">D441-MAX(E441:G441)</f>
        <v>-0.1414</v>
      </c>
      <c r="K441" s="0" t="n">
        <f aca="false">IF(OR(A441="Nai",B441="Nai",C441="Nai",A441="CMCTMg",B441="CMCTMg",C441="CMCTMg"),1,0)</f>
        <v>1</v>
      </c>
    </row>
    <row r="442" customFormat="false" ht="13.8" hidden="false" customHeight="false" outlineLevel="0" collapsed="false">
      <c r="A442" s="0" t="s">
        <v>17</v>
      </c>
      <c r="B442" s="0" t="s">
        <v>18</v>
      </c>
      <c r="C442" s="0" t="s">
        <v>19</v>
      </c>
      <c r="D442" s="0" t="n">
        <v>0.7343</v>
      </c>
      <c r="E442" s="0" t="n">
        <f aca="false">VLOOKUP(A442,Mono!$A$1:$B$16,2,0)</f>
        <v>0.73</v>
      </c>
      <c r="F442" s="0" t="n">
        <f aca="false">VLOOKUP(B442,Mono!$A$1:$B$16,2,0)</f>
        <v>0.73</v>
      </c>
      <c r="G442" s="0" t="n">
        <f aca="false">VLOOKUP(C442,Mono!$A$1:$B$16,2,0)</f>
        <v>0.7</v>
      </c>
      <c r="H442" s="1" t="n">
        <f aca="false">D442-MIN(E442:G442)</f>
        <v>0.0343</v>
      </c>
      <c r="I442" s="1" t="n">
        <f aca="false">D442-AVERAGE(E442:G442)</f>
        <v>0.0143</v>
      </c>
      <c r="J442" s="1" t="n">
        <f aca="false">D442-MAX(E442:G442)</f>
        <v>0.00430000000000008</v>
      </c>
      <c r="K442" s="0" t="n">
        <f aca="false">IF(OR(A442="Nai",B442="Nai",C442="Nai",A442="CMCTMg",B442="CMCTMg",C442="CMCTMg"),1,0)</f>
        <v>0</v>
      </c>
    </row>
    <row r="443" customFormat="false" ht="13.8" hidden="false" customHeight="false" outlineLevel="0" collapsed="false">
      <c r="A443" s="0" t="s">
        <v>17</v>
      </c>
      <c r="B443" s="0" t="s">
        <v>18</v>
      </c>
      <c r="C443" s="0" t="s">
        <v>20</v>
      </c>
      <c r="D443" s="0" t="n">
        <v>0.7343</v>
      </c>
      <c r="E443" s="0" t="n">
        <f aca="false">VLOOKUP(A443,Mono!$A$1:$B$16,2,0)</f>
        <v>0.73</v>
      </c>
      <c r="F443" s="0" t="n">
        <f aca="false">VLOOKUP(B443,Mono!$A$1:$B$16,2,0)</f>
        <v>0.73</v>
      </c>
      <c r="G443" s="0" t="n">
        <f aca="false">VLOOKUP(C443,Mono!$A$1:$B$16,2,0)</f>
        <v>0.71</v>
      </c>
      <c r="H443" s="1" t="n">
        <f aca="false">D443-MIN(E443:G443)</f>
        <v>0.0243000000000001</v>
      </c>
      <c r="I443" s="1" t="n">
        <f aca="false">D443-AVERAGE(E443:G443)</f>
        <v>0.0109666666666668</v>
      </c>
      <c r="J443" s="1" t="n">
        <f aca="false">D443-MAX(E443:G443)</f>
        <v>0.00430000000000008</v>
      </c>
      <c r="K443" s="0" t="n">
        <f aca="false">IF(OR(A443="Nai",B443="Nai",C443="Nai",A443="CMCTMg",B443="CMCTMg",C443="CMCTMg"),1,0)</f>
        <v>0</v>
      </c>
    </row>
    <row r="444" customFormat="false" ht="13.8" hidden="false" customHeight="false" outlineLevel="0" collapsed="false">
      <c r="A444" s="0" t="s">
        <v>17</v>
      </c>
      <c r="B444" s="0" t="s">
        <v>18</v>
      </c>
      <c r="C444" s="0" t="s">
        <v>21</v>
      </c>
      <c r="D444" s="0" t="n">
        <v>0.7343</v>
      </c>
      <c r="E444" s="0" t="n">
        <f aca="false">VLOOKUP(A444,Mono!$A$1:$B$16,2,0)</f>
        <v>0.73</v>
      </c>
      <c r="F444" s="0" t="n">
        <f aca="false">VLOOKUP(B444,Mono!$A$1:$B$16,2,0)</f>
        <v>0.73</v>
      </c>
      <c r="G444" s="0" t="n">
        <f aca="false">VLOOKUP(C444,Mono!$A$1:$B$16,2,0)</f>
        <v>0.6</v>
      </c>
      <c r="H444" s="1" t="n">
        <f aca="false">D444-MIN(E444:G444)</f>
        <v>0.1343</v>
      </c>
      <c r="I444" s="1" t="n">
        <f aca="false">D444-AVERAGE(E444:G444)</f>
        <v>0.0476333333333334</v>
      </c>
      <c r="J444" s="1" t="n">
        <f aca="false">D444-MAX(E444:G444)</f>
        <v>0.00430000000000008</v>
      </c>
      <c r="K444" s="0" t="n">
        <f aca="false">IF(OR(A444="Nai",B444="Nai",C444="Nai",A444="CMCTMg",B444="CMCTMg",C444="CMCTMg"),1,0)</f>
        <v>0</v>
      </c>
    </row>
    <row r="445" customFormat="false" ht="13.8" hidden="false" customHeight="false" outlineLevel="0" collapsed="false">
      <c r="A445" s="0" t="s">
        <v>17</v>
      </c>
      <c r="B445" s="0" t="s">
        <v>18</v>
      </c>
      <c r="C445" s="0" t="s">
        <v>22</v>
      </c>
      <c r="D445" s="0" t="n">
        <v>0.7343</v>
      </c>
      <c r="E445" s="0" t="n">
        <f aca="false">VLOOKUP(A445,Mono!$A$1:$B$16,2,0)</f>
        <v>0.73</v>
      </c>
      <c r="F445" s="0" t="n">
        <f aca="false">VLOOKUP(B445,Mono!$A$1:$B$16,2,0)</f>
        <v>0.73</v>
      </c>
      <c r="G445" s="0" t="n">
        <f aca="false">VLOOKUP(C445,Mono!$A$1:$B$16,2,0)</f>
        <v>0.64</v>
      </c>
      <c r="H445" s="1" t="n">
        <f aca="false">D445-MIN(E445:G445)</f>
        <v>0.0943000000000001</v>
      </c>
      <c r="I445" s="1" t="n">
        <f aca="false">D445-AVERAGE(E445:G445)</f>
        <v>0.0343</v>
      </c>
      <c r="J445" s="1" t="n">
        <f aca="false">D445-MAX(E445:G445)</f>
        <v>0.00430000000000008</v>
      </c>
      <c r="K445" s="0" t="n">
        <f aca="false">IF(OR(A445="Nai",B445="Nai",C445="Nai",A445="CMCTMg",B445="CMCTMg",C445="CMCTMg"),1,0)</f>
        <v>0</v>
      </c>
    </row>
    <row r="446" customFormat="false" ht="13.8" hidden="false" customHeight="false" outlineLevel="0" collapsed="false">
      <c r="A446" s="0" t="s">
        <v>17</v>
      </c>
      <c r="B446" s="0" t="s">
        <v>18</v>
      </c>
      <c r="C446" s="0" t="s">
        <v>23</v>
      </c>
      <c r="D446" s="0" t="n">
        <v>0.7343</v>
      </c>
      <c r="E446" s="0" t="n">
        <f aca="false">VLOOKUP(A446,Mono!$A$1:$B$16,2,0)</f>
        <v>0.73</v>
      </c>
      <c r="F446" s="0" t="n">
        <f aca="false">VLOOKUP(B446,Mono!$A$1:$B$16,2,0)</f>
        <v>0.73</v>
      </c>
      <c r="G446" s="0" t="n">
        <f aca="false">VLOOKUP(C446,Mono!$A$1:$B$16,2,0)</f>
        <v>0.7</v>
      </c>
      <c r="H446" s="1" t="n">
        <f aca="false">D446-MIN(E446:G446)</f>
        <v>0.0343</v>
      </c>
      <c r="I446" s="1" t="n">
        <f aca="false">D446-AVERAGE(E446:G446)</f>
        <v>0.0143</v>
      </c>
      <c r="J446" s="1" t="n">
        <f aca="false">D446-MAX(E446:G446)</f>
        <v>0.00430000000000008</v>
      </c>
      <c r="K446" s="0" t="n">
        <f aca="false">IF(OR(A446="Nai",B446="Nai",C446="Nai",A446="CMCTMg",B446="CMCTMg",C446="CMCTMg"),1,0)</f>
        <v>1</v>
      </c>
    </row>
    <row r="447" customFormat="false" ht="13.8" hidden="false" customHeight="false" outlineLevel="0" collapsed="false">
      <c r="A447" s="0" t="s">
        <v>17</v>
      </c>
      <c r="B447" s="0" t="s">
        <v>18</v>
      </c>
      <c r="C447" s="0" t="s">
        <v>24</v>
      </c>
      <c r="D447" s="0" t="n">
        <v>0.7343</v>
      </c>
      <c r="E447" s="0" t="n">
        <f aca="false">VLOOKUP(A447,Mono!$A$1:$B$16,2,0)</f>
        <v>0.73</v>
      </c>
      <c r="F447" s="0" t="n">
        <f aca="false">VLOOKUP(B447,Mono!$A$1:$B$16,2,0)</f>
        <v>0.73</v>
      </c>
      <c r="G447" s="0" t="n">
        <f aca="false">VLOOKUP(C447,Mono!$A$1:$B$16,2,0)</f>
        <v>0.6</v>
      </c>
      <c r="H447" s="1" t="n">
        <f aca="false">D447-MIN(E447:G447)</f>
        <v>0.1343</v>
      </c>
      <c r="I447" s="1" t="n">
        <f aca="false">D447-AVERAGE(E447:G447)</f>
        <v>0.0476333333333334</v>
      </c>
      <c r="J447" s="1" t="n">
        <f aca="false">D447-MAX(E447:G447)</f>
        <v>0.00430000000000008</v>
      </c>
      <c r="K447" s="0" t="n">
        <f aca="false">IF(OR(A447="Nai",B447="Nai",C447="Nai",A447="CMCTMg",B447="CMCTMg",C447="CMCTMg"),1,0)</f>
        <v>0</v>
      </c>
    </row>
    <row r="448" customFormat="false" ht="13.8" hidden="false" customHeight="false" outlineLevel="0" collapsed="false">
      <c r="A448" s="0" t="s">
        <v>17</v>
      </c>
      <c r="B448" s="0" t="s">
        <v>18</v>
      </c>
      <c r="C448" s="0" t="s">
        <v>25</v>
      </c>
      <c r="D448" s="0" t="n">
        <v>0.7343</v>
      </c>
      <c r="E448" s="0" t="n">
        <f aca="false">VLOOKUP(A448,Mono!$A$1:$B$16,2,0)</f>
        <v>0.73</v>
      </c>
      <c r="F448" s="0" t="n">
        <f aca="false">VLOOKUP(B448,Mono!$A$1:$B$16,2,0)</f>
        <v>0.73</v>
      </c>
      <c r="G448" s="0" t="n">
        <f aca="false">VLOOKUP(C448,Mono!$A$1:$B$16,2,0)</f>
        <v>0.6</v>
      </c>
      <c r="H448" s="1" t="n">
        <f aca="false">D448-MIN(E448:G448)</f>
        <v>0.1343</v>
      </c>
      <c r="I448" s="1" t="n">
        <f aca="false">D448-AVERAGE(E448:G448)</f>
        <v>0.0476333333333334</v>
      </c>
      <c r="J448" s="1" t="n">
        <f aca="false">D448-MAX(E448:G448)</f>
        <v>0.00430000000000008</v>
      </c>
      <c r="K448" s="0" t="n">
        <f aca="false">IF(OR(A448="Nai",B448="Nai",C448="Nai",A448="CMCTMg",B448="CMCTMg",C448="CMCTMg"),1,0)</f>
        <v>1</v>
      </c>
    </row>
    <row r="449" customFormat="false" ht="13.8" hidden="false" customHeight="false" outlineLevel="0" collapsed="false">
      <c r="A449" s="0" t="s">
        <v>17</v>
      </c>
      <c r="B449" s="0" t="s">
        <v>18</v>
      </c>
      <c r="C449" s="0" t="s">
        <v>26</v>
      </c>
      <c r="D449" s="0" t="n">
        <v>0.7343</v>
      </c>
      <c r="E449" s="0" t="n">
        <f aca="false">VLOOKUP(A449,Mono!$A$1:$B$16,2,0)</f>
        <v>0.73</v>
      </c>
      <c r="F449" s="0" t="n">
        <f aca="false">VLOOKUP(B449,Mono!$A$1:$B$16,2,0)</f>
        <v>0.73</v>
      </c>
      <c r="G449" s="0" t="n">
        <f aca="false">VLOOKUP(C449,Mono!$A$1:$B$16,2,0)</f>
        <v>0.61</v>
      </c>
      <c r="H449" s="1" t="n">
        <f aca="false">D449-MIN(E449:G449)</f>
        <v>0.1243</v>
      </c>
      <c r="I449" s="1" t="n">
        <f aca="false">D449-AVERAGE(E449:G449)</f>
        <v>0.0443000000000001</v>
      </c>
      <c r="J449" s="1" t="n">
        <f aca="false">D449-MAX(E449:G449)</f>
        <v>0.00430000000000008</v>
      </c>
      <c r="K449" s="0" t="n">
        <f aca="false">IF(OR(A449="Nai",B449="Nai",C449="Nai",A449="CMCTMg",B449="CMCTMg",C449="CMCTMg"),1,0)</f>
        <v>0</v>
      </c>
    </row>
    <row r="450" customFormat="false" ht="13.8" hidden="false" customHeight="false" outlineLevel="0" collapsed="false">
      <c r="A450" s="0" t="s">
        <v>17</v>
      </c>
      <c r="B450" s="0" t="s">
        <v>19</v>
      </c>
      <c r="C450" s="0" t="s">
        <v>20</v>
      </c>
      <c r="D450" s="0" t="n">
        <v>0.7343</v>
      </c>
      <c r="E450" s="0" t="n">
        <f aca="false">VLOOKUP(A450,Mono!$A$1:$B$16,2,0)</f>
        <v>0.73</v>
      </c>
      <c r="F450" s="0" t="n">
        <f aca="false">VLOOKUP(B450,Mono!$A$1:$B$16,2,0)</f>
        <v>0.7</v>
      </c>
      <c r="G450" s="0" t="n">
        <f aca="false">VLOOKUP(C450,Mono!$A$1:$B$16,2,0)</f>
        <v>0.71</v>
      </c>
      <c r="H450" s="1" t="n">
        <f aca="false">D450-MIN(E450:G450)</f>
        <v>0.0343</v>
      </c>
      <c r="I450" s="1" t="n">
        <f aca="false">D450-AVERAGE(E450:G450)</f>
        <v>0.0209666666666667</v>
      </c>
      <c r="J450" s="1" t="n">
        <f aca="false">D450-MAX(E450:G450)</f>
        <v>0.00430000000000008</v>
      </c>
      <c r="K450" s="0" t="n">
        <f aca="false">IF(OR(A450="Nai",B450="Nai",C450="Nai",A450="CMCTMg",B450="CMCTMg",C450="CMCTMg"),1,0)</f>
        <v>0</v>
      </c>
    </row>
    <row r="451" customFormat="false" ht="13.8" hidden="false" customHeight="false" outlineLevel="0" collapsed="false">
      <c r="A451" s="0" t="s">
        <v>17</v>
      </c>
      <c r="B451" s="0" t="s">
        <v>19</v>
      </c>
      <c r="C451" s="0" t="s">
        <v>21</v>
      </c>
      <c r="D451" s="0" t="n">
        <v>0.7343</v>
      </c>
      <c r="E451" s="0" t="n">
        <f aca="false">VLOOKUP(A451,Mono!$A$1:$B$16,2,0)</f>
        <v>0.73</v>
      </c>
      <c r="F451" s="0" t="n">
        <f aca="false">VLOOKUP(B451,Mono!$A$1:$B$16,2,0)</f>
        <v>0.7</v>
      </c>
      <c r="G451" s="0" t="n">
        <f aca="false">VLOOKUP(C451,Mono!$A$1:$B$16,2,0)</f>
        <v>0.6</v>
      </c>
      <c r="H451" s="1" t="n">
        <f aca="false">D451-MIN(E451:G451)</f>
        <v>0.1343</v>
      </c>
      <c r="I451" s="1" t="n">
        <f aca="false">D451-AVERAGE(E451:G451)</f>
        <v>0.0576333333333333</v>
      </c>
      <c r="J451" s="1" t="n">
        <f aca="false">D451-MAX(E451:G451)</f>
        <v>0.00430000000000008</v>
      </c>
      <c r="K451" s="0" t="n">
        <f aca="false">IF(OR(A451="Nai",B451="Nai",C451="Nai",A451="CMCTMg",B451="CMCTMg",C451="CMCTMg"),1,0)</f>
        <v>0</v>
      </c>
    </row>
    <row r="452" customFormat="false" ht="13.8" hidden="false" customHeight="false" outlineLevel="0" collapsed="false">
      <c r="A452" s="0" t="s">
        <v>17</v>
      </c>
      <c r="B452" s="0" t="s">
        <v>19</v>
      </c>
      <c r="C452" s="0" t="s">
        <v>22</v>
      </c>
      <c r="D452" s="0" t="n">
        <v>0.6978</v>
      </c>
      <c r="E452" s="0" t="n">
        <f aca="false">VLOOKUP(A452,Mono!$A$1:$B$16,2,0)</f>
        <v>0.73</v>
      </c>
      <c r="F452" s="0" t="n">
        <f aca="false">VLOOKUP(B452,Mono!$A$1:$B$16,2,0)</f>
        <v>0.7</v>
      </c>
      <c r="G452" s="0" t="n">
        <f aca="false">VLOOKUP(C452,Mono!$A$1:$B$16,2,0)</f>
        <v>0.64</v>
      </c>
      <c r="H452" s="1" t="n">
        <f aca="false">D452-MIN(E452:G452)</f>
        <v>0.0578000000000001</v>
      </c>
      <c r="I452" s="1" t="n">
        <f aca="false">D452-AVERAGE(E452:G452)</f>
        <v>0.00780000000000003</v>
      </c>
      <c r="J452" s="1" t="n">
        <f aca="false">D452-MAX(E452:G452)</f>
        <v>-0.0321999999999999</v>
      </c>
      <c r="K452" s="0" t="n">
        <f aca="false">IF(OR(A452="Nai",B452="Nai",C452="Nai",A452="CMCTMg",B452="CMCTMg",C452="CMCTMg"),1,0)</f>
        <v>0</v>
      </c>
    </row>
    <row r="453" customFormat="false" ht="13.8" hidden="false" customHeight="false" outlineLevel="0" collapsed="false">
      <c r="A453" s="0" t="s">
        <v>17</v>
      </c>
      <c r="B453" s="0" t="s">
        <v>19</v>
      </c>
      <c r="C453" s="0" t="s">
        <v>23</v>
      </c>
      <c r="D453" s="0" t="n">
        <v>0.7343</v>
      </c>
      <c r="E453" s="0" t="n">
        <f aca="false">VLOOKUP(A453,Mono!$A$1:$B$16,2,0)</f>
        <v>0.73</v>
      </c>
      <c r="F453" s="0" t="n">
        <f aca="false">VLOOKUP(B453,Mono!$A$1:$B$16,2,0)</f>
        <v>0.7</v>
      </c>
      <c r="G453" s="0" t="n">
        <f aca="false">VLOOKUP(C453,Mono!$A$1:$B$16,2,0)</f>
        <v>0.7</v>
      </c>
      <c r="H453" s="1" t="n">
        <f aca="false">D453-MIN(E453:G453)</f>
        <v>0.0343</v>
      </c>
      <c r="I453" s="1" t="n">
        <f aca="false">D453-AVERAGE(E453:G453)</f>
        <v>0.0243000000000001</v>
      </c>
      <c r="J453" s="1" t="n">
        <f aca="false">D453-MAX(E453:G453)</f>
        <v>0.00430000000000008</v>
      </c>
      <c r="K453" s="0" t="n">
        <f aca="false">IF(OR(A453="Nai",B453="Nai",C453="Nai",A453="CMCTMg",B453="CMCTMg",C453="CMCTMg"),1,0)</f>
        <v>1</v>
      </c>
    </row>
    <row r="454" customFormat="false" ht="13.8" hidden="false" customHeight="false" outlineLevel="0" collapsed="false">
      <c r="A454" s="0" t="s">
        <v>17</v>
      </c>
      <c r="B454" s="0" t="s">
        <v>19</v>
      </c>
      <c r="C454" s="0" t="s">
        <v>24</v>
      </c>
      <c r="D454" s="0" t="n">
        <v>0.7343</v>
      </c>
      <c r="E454" s="0" t="n">
        <f aca="false">VLOOKUP(A454,Mono!$A$1:$B$16,2,0)</f>
        <v>0.73</v>
      </c>
      <c r="F454" s="0" t="n">
        <f aca="false">VLOOKUP(B454,Mono!$A$1:$B$16,2,0)</f>
        <v>0.7</v>
      </c>
      <c r="G454" s="0" t="n">
        <f aca="false">VLOOKUP(C454,Mono!$A$1:$B$16,2,0)</f>
        <v>0.6</v>
      </c>
      <c r="H454" s="1" t="n">
        <f aca="false">D454-MIN(E454:G454)</f>
        <v>0.1343</v>
      </c>
      <c r="I454" s="1" t="n">
        <f aca="false">D454-AVERAGE(E454:G454)</f>
        <v>0.0576333333333333</v>
      </c>
      <c r="J454" s="1" t="n">
        <f aca="false">D454-MAX(E454:G454)</f>
        <v>0.00430000000000008</v>
      </c>
      <c r="K454" s="0" t="n">
        <f aca="false">IF(OR(A454="Nai",B454="Nai",C454="Nai",A454="CMCTMg",B454="CMCTMg",C454="CMCTMg"),1,0)</f>
        <v>0</v>
      </c>
    </row>
    <row r="455" customFormat="false" ht="13.8" hidden="false" customHeight="false" outlineLevel="0" collapsed="false">
      <c r="A455" s="0" t="s">
        <v>17</v>
      </c>
      <c r="B455" s="0" t="s">
        <v>19</v>
      </c>
      <c r="C455" s="0" t="s">
        <v>25</v>
      </c>
      <c r="D455" s="0" t="n">
        <v>0.7343</v>
      </c>
      <c r="E455" s="0" t="n">
        <f aca="false">VLOOKUP(A455,Mono!$A$1:$B$16,2,0)</f>
        <v>0.73</v>
      </c>
      <c r="F455" s="0" t="n">
        <f aca="false">VLOOKUP(B455,Mono!$A$1:$B$16,2,0)</f>
        <v>0.7</v>
      </c>
      <c r="G455" s="0" t="n">
        <f aca="false">VLOOKUP(C455,Mono!$A$1:$B$16,2,0)</f>
        <v>0.6</v>
      </c>
      <c r="H455" s="1" t="n">
        <f aca="false">D455-MIN(E455:G455)</f>
        <v>0.1343</v>
      </c>
      <c r="I455" s="1" t="n">
        <f aca="false">D455-AVERAGE(E455:G455)</f>
        <v>0.0576333333333333</v>
      </c>
      <c r="J455" s="1" t="n">
        <f aca="false">D455-MAX(E455:G455)</f>
        <v>0.00430000000000008</v>
      </c>
      <c r="K455" s="0" t="n">
        <f aca="false">IF(OR(A455="Nai",B455="Nai",C455="Nai",A455="CMCTMg",B455="CMCTMg",C455="CMCTMg"),1,0)</f>
        <v>1</v>
      </c>
    </row>
    <row r="456" customFormat="false" ht="13.8" hidden="false" customHeight="false" outlineLevel="0" collapsed="false">
      <c r="A456" s="0" t="s">
        <v>17</v>
      </c>
      <c r="B456" s="0" t="s">
        <v>19</v>
      </c>
      <c r="C456" s="0" t="s">
        <v>26</v>
      </c>
      <c r="D456" s="0" t="n">
        <v>0.7924</v>
      </c>
      <c r="E456" s="0" t="n">
        <f aca="false">VLOOKUP(A456,Mono!$A$1:$B$16,2,0)</f>
        <v>0.73</v>
      </c>
      <c r="F456" s="0" t="n">
        <f aca="false">VLOOKUP(B456,Mono!$A$1:$B$16,2,0)</f>
        <v>0.7</v>
      </c>
      <c r="G456" s="0" t="n">
        <f aca="false">VLOOKUP(C456,Mono!$A$1:$B$16,2,0)</f>
        <v>0.61</v>
      </c>
      <c r="H456" s="1" t="n">
        <f aca="false">D456-MIN(E456:G456)</f>
        <v>0.1824</v>
      </c>
      <c r="I456" s="1" t="n">
        <f aca="false">D456-AVERAGE(E456:G456)</f>
        <v>0.1124</v>
      </c>
      <c r="J456" s="1" t="n">
        <f aca="false">D456-MAX(E456:G456)</f>
        <v>0.0624</v>
      </c>
      <c r="K456" s="0" t="n">
        <f aca="false">IF(OR(A456="Nai",B456="Nai",C456="Nai",A456="CMCTMg",B456="CMCTMg",C456="CMCTMg"),1,0)</f>
        <v>0</v>
      </c>
    </row>
    <row r="457" customFormat="false" ht="13.8" hidden="false" customHeight="false" outlineLevel="0" collapsed="false">
      <c r="A457" s="0" t="s">
        <v>17</v>
      </c>
      <c r="B457" s="0" t="s">
        <v>20</v>
      </c>
      <c r="C457" s="0" t="s">
        <v>21</v>
      </c>
      <c r="D457" s="0" t="n">
        <v>0.7343</v>
      </c>
      <c r="E457" s="0" t="n">
        <f aca="false">VLOOKUP(A457,Mono!$A$1:$B$16,2,0)</f>
        <v>0.73</v>
      </c>
      <c r="F457" s="0" t="n">
        <f aca="false">VLOOKUP(B457,Mono!$A$1:$B$16,2,0)</f>
        <v>0.71</v>
      </c>
      <c r="G457" s="0" t="n">
        <f aca="false">VLOOKUP(C457,Mono!$A$1:$B$16,2,0)</f>
        <v>0.6</v>
      </c>
      <c r="H457" s="1" t="n">
        <f aca="false">D457-MIN(E457:G457)</f>
        <v>0.1343</v>
      </c>
      <c r="I457" s="1" t="n">
        <f aca="false">D457-AVERAGE(E457:G457)</f>
        <v>0.0543</v>
      </c>
      <c r="J457" s="1" t="n">
        <f aca="false">D457-MAX(E457:G457)</f>
        <v>0.00430000000000008</v>
      </c>
      <c r="K457" s="0" t="n">
        <f aca="false">IF(OR(A457="Nai",B457="Nai",C457="Nai",A457="CMCTMg",B457="CMCTMg",C457="CMCTMg"),1,0)</f>
        <v>0</v>
      </c>
    </row>
    <row r="458" customFormat="false" ht="13.8" hidden="false" customHeight="false" outlineLevel="0" collapsed="false">
      <c r="A458" s="0" t="s">
        <v>17</v>
      </c>
      <c r="B458" s="0" t="s">
        <v>20</v>
      </c>
      <c r="C458" s="0" t="s">
        <v>22</v>
      </c>
      <c r="D458" s="0" t="n">
        <v>0.7343</v>
      </c>
      <c r="E458" s="0" t="n">
        <f aca="false">VLOOKUP(A458,Mono!$A$1:$B$16,2,0)</f>
        <v>0.73</v>
      </c>
      <c r="F458" s="0" t="n">
        <f aca="false">VLOOKUP(B458,Mono!$A$1:$B$16,2,0)</f>
        <v>0.71</v>
      </c>
      <c r="G458" s="0" t="n">
        <f aca="false">VLOOKUP(C458,Mono!$A$1:$B$16,2,0)</f>
        <v>0.64</v>
      </c>
      <c r="H458" s="1" t="n">
        <f aca="false">D458-MIN(E458:G458)</f>
        <v>0.0943000000000001</v>
      </c>
      <c r="I458" s="1" t="n">
        <f aca="false">D458-AVERAGE(E458:G458)</f>
        <v>0.0409666666666667</v>
      </c>
      <c r="J458" s="1" t="n">
        <f aca="false">D458-MAX(E458:G458)</f>
        <v>0.00430000000000008</v>
      </c>
      <c r="K458" s="0" t="n">
        <f aca="false">IF(OR(A458="Nai",B458="Nai",C458="Nai",A458="CMCTMg",B458="CMCTMg",C458="CMCTMg"),1,0)</f>
        <v>0</v>
      </c>
    </row>
    <row r="459" customFormat="false" ht="13.8" hidden="false" customHeight="false" outlineLevel="0" collapsed="false">
      <c r="A459" s="0" t="s">
        <v>17</v>
      </c>
      <c r="B459" s="0" t="s">
        <v>20</v>
      </c>
      <c r="C459" s="0" t="s">
        <v>23</v>
      </c>
      <c r="D459" s="0" t="n">
        <v>0.7343</v>
      </c>
      <c r="E459" s="0" t="n">
        <f aca="false">VLOOKUP(A459,Mono!$A$1:$B$16,2,0)</f>
        <v>0.73</v>
      </c>
      <c r="F459" s="0" t="n">
        <f aca="false">VLOOKUP(B459,Mono!$A$1:$B$16,2,0)</f>
        <v>0.71</v>
      </c>
      <c r="G459" s="0" t="n">
        <f aca="false">VLOOKUP(C459,Mono!$A$1:$B$16,2,0)</f>
        <v>0.7</v>
      </c>
      <c r="H459" s="1" t="n">
        <f aca="false">D459-MIN(E459:G459)</f>
        <v>0.0343</v>
      </c>
      <c r="I459" s="1" t="n">
        <f aca="false">D459-AVERAGE(E459:G459)</f>
        <v>0.0209666666666667</v>
      </c>
      <c r="J459" s="1" t="n">
        <f aca="false">D459-MAX(E459:G459)</f>
        <v>0.00430000000000008</v>
      </c>
      <c r="K459" s="0" t="n">
        <f aca="false">IF(OR(A459="Nai",B459="Nai",C459="Nai",A459="CMCTMg",B459="CMCTMg",C459="CMCTMg"),1,0)</f>
        <v>1</v>
      </c>
    </row>
    <row r="460" customFormat="false" ht="13.8" hidden="false" customHeight="false" outlineLevel="0" collapsed="false">
      <c r="A460" s="0" t="s">
        <v>17</v>
      </c>
      <c r="B460" s="0" t="s">
        <v>20</v>
      </c>
      <c r="C460" s="0" t="s">
        <v>24</v>
      </c>
      <c r="D460" s="0" t="n">
        <v>0.7343</v>
      </c>
      <c r="E460" s="0" t="n">
        <f aca="false">VLOOKUP(A460,Mono!$A$1:$B$16,2,0)</f>
        <v>0.73</v>
      </c>
      <c r="F460" s="0" t="n">
        <f aca="false">VLOOKUP(B460,Mono!$A$1:$B$16,2,0)</f>
        <v>0.71</v>
      </c>
      <c r="G460" s="0" t="n">
        <f aca="false">VLOOKUP(C460,Mono!$A$1:$B$16,2,0)</f>
        <v>0.6</v>
      </c>
      <c r="H460" s="1" t="n">
        <f aca="false">D460-MIN(E460:G460)</f>
        <v>0.1343</v>
      </c>
      <c r="I460" s="1" t="n">
        <f aca="false">D460-AVERAGE(E460:G460)</f>
        <v>0.0543</v>
      </c>
      <c r="J460" s="1" t="n">
        <f aca="false">D460-MAX(E460:G460)</f>
        <v>0.00430000000000008</v>
      </c>
      <c r="K460" s="0" t="n">
        <f aca="false">IF(OR(A460="Nai",B460="Nai",C460="Nai",A460="CMCTMg",B460="CMCTMg",C460="CMCTMg"),1,0)</f>
        <v>0</v>
      </c>
    </row>
    <row r="461" customFormat="false" ht="13.8" hidden="false" customHeight="false" outlineLevel="0" collapsed="false">
      <c r="A461" s="0" t="s">
        <v>17</v>
      </c>
      <c r="B461" s="0" t="s">
        <v>20</v>
      </c>
      <c r="C461" s="0" t="s">
        <v>25</v>
      </c>
      <c r="D461" s="0" t="n">
        <v>0.7343</v>
      </c>
      <c r="E461" s="0" t="n">
        <f aca="false">VLOOKUP(A461,Mono!$A$1:$B$16,2,0)</f>
        <v>0.73</v>
      </c>
      <c r="F461" s="0" t="n">
        <f aca="false">VLOOKUP(B461,Mono!$A$1:$B$16,2,0)</f>
        <v>0.71</v>
      </c>
      <c r="G461" s="0" t="n">
        <f aca="false">VLOOKUP(C461,Mono!$A$1:$B$16,2,0)</f>
        <v>0.6</v>
      </c>
      <c r="H461" s="1" t="n">
        <f aca="false">D461-MIN(E461:G461)</f>
        <v>0.1343</v>
      </c>
      <c r="I461" s="1" t="n">
        <f aca="false">D461-AVERAGE(E461:G461)</f>
        <v>0.0543</v>
      </c>
      <c r="J461" s="1" t="n">
        <f aca="false">D461-MAX(E461:G461)</f>
        <v>0.00430000000000008</v>
      </c>
      <c r="K461" s="0" t="n">
        <f aca="false">IF(OR(A461="Nai",B461="Nai",C461="Nai",A461="CMCTMg",B461="CMCTMg",C461="CMCTMg"),1,0)</f>
        <v>1</v>
      </c>
    </row>
    <row r="462" customFormat="false" ht="13.8" hidden="false" customHeight="false" outlineLevel="0" collapsed="false">
      <c r="A462" s="0" t="s">
        <v>17</v>
      </c>
      <c r="B462" s="0" t="s">
        <v>20</v>
      </c>
      <c r="C462" s="0" t="s">
        <v>26</v>
      </c>
      <c r="D462" s="0" t="n">
        <v>0.7343</v>
      </c>
      <c r="E462" s="0" t="n">
        <f aca="false">VLOOKUP(A462,Mono!$A$1:$B$16,2,0)</f>
        <v>0.73</v>
      </c>
      <c r="F462" s="0" t="n">
        <f aca="false">VLOOKUP(B462,Mono!$A$1:$B$16,2,0)</f>
        <v>0.71</v>
      </c>
      <c r="G462" s="0" t="n">
        <f aca="false">VLOOKUP(C462,Mono!$A$1:$B$16,2,0)</f>
        <v>0.61</v>
      </c>
      <c r="H462" s="1" t="n">
        <f aca="false">D462-MIN(E462:G462)</f>
        <v>0.1243</v>
      </c>
      <c r="I462" s="1" t="n">
        <f aca="false">D462-AVERAGE(E462:G462)</f>
        <v>0.0509666666666668</v>
      </c>
      <c r="J462" s="1" t="n">
        <f aca="false">D462-MAX(E462:G462)</f>
        <v>0.00430000000000008</v>
      </c>
      <c r="K462" s="0" t="n">
        <f aca="false">IF(OR(A462="Nai",B462="Nai",C462="Nai",A462="CMCTMg",B462="CMCTMg",C462="CMCTMg"),1,0)</f>
        <v>0</v>
      </c>
    </row>
    <row r="463" customFormat="false" ht="13.8" hidden="false" customHeight="false" outlineLevel="0" collapsed="false">
      <c r="A463" s="0" t="s">
        <v>17</v>
      </c>
      <c r="B463" s="0" t="s">
        <v>21</v>
      </c>
      <c r="C463" s="0" t="s">
        <v>22</v>
      </c>
      <c r="D463" s="0" t="n">
        <v>0.6034</v>
      </c>
      <c r="E463" s="0" t="n">
        <f aca="false">VLOOKUP(A463,Mono!$A$1:$B$16,2,0)</f>
        <v>0.73</v>
      </c>
      <c r="F463" s="0" t="n">
        <f aca="false">VLOOKUP(B463,Mono!$A$1:$B$16,2,0)</f>
        <v>0.6</v>
      </c>
      <c r="G463" s="0" t="n">
        <f aca="false">VLOOKUP(C463,Mono!$A$1:$B$16,2,0)</f>
        <v>0.64</v>
      </c>
      <c r="H463" s="1" t="n">
        <f aca="false">D463-MIN(E463:G463)</f>
        <v>0.00339999999999996</v>
      </c>
      <c r="I463" s="1" t="n">
        <f aca="false">D463-AVERAGE(E463:G463)</f>
        <v>-0.0532666666666667</v>
      </c>
      <c r="J463" s="1" t="n">
        <f aca="false">D463-MAX(E463:G463)</f>
        <v>-0.1266</v>
      </c>
      <c r="K463" s="0" t="n">
        <f aca="false">IF(OR(A463="Nai",B463="Nai",C463="Nai",A463="CMCTMg",B463="CMCTMg",C463="CMCTMg"),1,0)</f>
        <v>0</v>
      </c>
    </row>
    <row r="464" customFormat="false" ht="13.8" hidden="false" customHeight="false" outlineLevel="0" collapsed="false">
      <c r="A464" s="0" t="s">
        <v>17</v>
      </c>
      <c r="B464" s="0" t="s">
        <v>21</v>
      </c>
      <c r="C464" s="0" t="s">
        <v>23</v>
      </c>
      <c r="D464" s="0" t="n">
        <v>0.7343</v>
      </c>
      <c r="E464" s="0" t="n">
        <f aca="false">VLOOKUP(A464,Mono!$A$1:$B$16,2,0)</f>
        <v>0.73</v>
      </c>
      <c r="F464" s="0" t="n">
        <f aca="false">VLOOKUP(B464,Mono!$A$1:$B$16,2,0)</f>
        <v>0.6</v>
      </c>
      <c r="G464" s="0" t="n">
        <f aca="false">VLOOKUP(C464,Mono!$A$1:$B$16,2,0)</f>
        <v>0.7</v>
      </c>
      <c r="H464" s="1" t="n">
        <f aca="false">D464-MIN(E464:G464)</f>
        <v>0.1343</v>
      </c>
      <c r="I464" s="1" t="n">
        <f aca="false">D464-AVERAGE(E464:G464)</f>
        <v>0.0576333333333333</v>
      </c>
      <c r="J464" s="1" t="n">
        <f aca="false">D464-MAX(E464:G464)</f>
        <v>0.00430000000000008</v>
      </c>
      <c r="K464" s="0" t="n">
        <f aca="false">IF(OR(A464="Nai",B464="Nai",C464="Nai",A464="CMCTMg",B464="CMCTMg",C464="CMCTMg"),1,0)</f>
        <v>1</v>
      </c>
    </row>
    <row r="465" customFormat="false" ht="13.8" hidden="false" customHeight="false" outlineLevel="0" collapsed="false">
      <c r="A465" s="0" t="s">
        <v>17</v>
      </c>
      <c r="B465" s="0" t="s">
        <v>21</v>
      </c>
      <c r="C465" s="0" t="s">
        <v>24</v>
      </c>
      <c r="D465" s="0" t="n">
        <v>0.6034</v>
      </c>
      <c r="E465" s="0" t="n">
        <f aca="false">VLOOKUP(A465,Mono!$A$1:$B$16,2,0)</f>
        <v>0.73</v>
      </c>
      <c r="F465" s="0" t="n">
        <f aca="false">VLOOKUP(B465,Mono!$A$1:$B$16,2,0)</f>
        <v>0.6</v>
      </c>
      <c r="G465" s="0" t="n">
        <f aca="false">VLOOKUP(C465,Mono!$A$1:$B$16,2,0)</f>
        <v>0.6</v>
      </c>
      <c r="H465" s="1" t="n">
        <f aca="false">D465-MIN(E465:G465)</f>
        <v>0.00339999999999996</v>
      </c>
      <c r="I465" s="1" t="n">
        <f aca="false">D465-AVERAGE(E465:G465)</f>
        <v>-0.0399333333333334</v>
      </c>
      <c r="J465" s="1" t="n">
        <f aca="false">D465-MAX(E465:G465)</f>
        <v>-0.1266</v>
      </c>
      <c r="K465" s="0" t="n">
        <f aca="false">IF(OR(A465="Nai",B465="Nai",C465="Nai",A465="CMCTMg",B465="CMCTMg",C465="CMCTMg"),1,0)</f>
        <v>0</v>
      </c>
    </row>
    <row r="466" customFormat="false" ht="13.8" hidden="false" customHeight="false" outlineLevel="0" collapsed="false">
      <c r="A466" s="0" t="s">
        <v>17</v>
      </c>
      <c r="B466" s="0" t="s">
        <v>21</v>
      </c>
      <c r="C466" s="0" t="s">
        <v>25</v>
      </c>
      <c r="D466" s="0" t="n">
        <v>0.5938</v>
      </c>
      <c r="E466" s="0" t="n">
        <f aca="false">VLOOKUP(A466,Mono!$A$1:$B$16,2,0)</f>
        <v>0.73</v>
      </c>
      <c r="F466" s="0" t="n">
        <f aca="false">VLOOKUP(B466,Mono!$A$1:$B$16,2,0)</f>
        <v>0.6</v>
      </c>
      <c r="G466" s="0" t="n">
        <f aca="false">VLOOKUP(C466,Mono!$A$1:$B$16,2,0)</f>
        <v>0.6</v>
      </c>
      <c r="H466" s="1" t="n">
        <f aca="false">D466-MIN(E466:G466)</f>
        <v>-0.00620000000000009</v>
      </c>
      <c r="I466" s="1" t="n">
        <f aca="false">D466-AVERAGE(E466:G466)</f>
        <v>-0.0495333333333334</v>
      </c>
      <c r="J466" s="1" t="n">
        <f aca="false">D466-MAX(E466:G466)</f>
        <v>-0.1362</v>
      </c>
      <c r="K466" s="0" t="n">
        <f aca="false">IF(OR(A466="Nai",B466="Nai",C466="Nai",A466="CMCTMg",B466="CMCTMg",C466="CMCTMg"),1,0)</f>
        <v>1</v>
      </c>
    </row>
    <row r="467" customFormat="false" ht="13.8" hidden="false" customHeight="false" outlineLevel="0" collapsed="false">
      <c r="A467" s="0" t="s">
        <v>17</v>
      </c>
      <c r="B467" s="0" t="s">
        <v>21</v>
      </c>
      <c r="C467" s="0" t="s">
        <v>26</v>
      </c>
      <c r="D467" s="0" t="n">
        <v>0.6187</v>
      </c>
      <c r="E467" s="0" t="n">
        <f aca="false">VLOOKUP(A467,Mono!$A$1:$B$16,2,0)</f>
        <v>0.73</v>
      </c>
      <c r="F467" s="0" t="n">
        <f aca="false">VLOOKUP(B467,Mono!$A$1:$B$16,2,0)</f>
        <v>0.6</v>
      </c>
      <c r="G467" s="0" t="n">
        <f aca="false">VLOOKUP(C467,Mono!$A$1:$B$16,2,0)</f>
        <v>0.61</v>
      </c>
      <c r="H467" s="1" t="n">
        <f aca="false">D467-MIN(E467:G467)</f>
        <v>0.0186999999999999</v>
      </c>
      <c r="I467" s="1" t="n">
        <f aca="false">D467-AVERAGE(E467:G467)</f>
        <v>-0.0279666666666666</v>
      </c>
      <c r="J467" s="1" t="n">
        <f aca="false">D467-MAX(E467:G467)</f>
        <v>-0.1113</v>
      </c>
      <c r="K467" s="0" t="n">
        <f aca="false">IF(OR(A467="Nai",B467="Nai",C467="Nai",A467="CMCTMg",B467="CMCTMg",C467="CMCTMg"),1,0)</f>
        <v>0</v>
      </c>
    </row>
    <row r="468" customFormat="false" ht="13.8" hidden="false" customHeight="false" outlineLevel="0" collapsed="false">
      <c r="A468" s="0" t="s">
        <v>17</v>
      </c>
      <c r="B468" s="0" t="s">
        <v>22</v>
      </c>
      <c r="C468" s="0" t="s">
        <v>23</v>
      </c>
      <c r="D468" s="0" t="n">
        <v>0.7343</v>
      </c>
      <c r="E468" s="0" t="n">
        <f aca="false">VLOOKUP(A468,Mono!$A$1:$B$16,2,0)</f>
        <v>0.73</v>
      </c>
      <c r="F468" s="0" t="n">
        <f aca="false">VLOOKUP(B468,Mono!$A$1:$B$16,2,0)</f>
        <v>0.64</v>
      </c>
      <c r="G468" s="0" t="n">
        <f aca="false">VLOOKUP(C468,Mono!$A$1:$B$16,2,0)</f>
        <v>0.7</v>
      </c>
      <c r="H468" s="1" t="n">
        <f aca="false">D468-MIN(E468:G468)</f>
        <v>0.0943000000000001</v>
      </c>
      <c r="I468" s="1" t="n">
        <f aca="false">D468-AVERAGE(E468:G468)</f>
        <v>0.0443</v>
      </c>
      <c r="J468" s="1" t="n">
        <f aca="false">D468-MAX(E468:G468)</f>
        <v>0.00430000000000008</v>
      </c>
      <c r="K468" s="0" t="n">
        <f aca="false">IF(OR(A468="Nai",B468="Nai",C468="Nai",A468="CMCTMg",B468="CMCTMg",C468="CMCTMg"),1,0)</f>
        <v>1</v>
      </c>
    </row>
    <row r="469" customFormat="false" ht="13.8" hidden="false" customHeight="false" outlineLevel="0" collapsed="false">
      <c r="A469" s="0" t="s">
        <v>17</v>
      </c>
      <c r="B469" s="0" t="s">
        <v>22</v>
      </c>
      <c r="C469" s="0" t="s">
        <v>24</v>
      </c>
      <c r="D469" s="0" t="n">
        <v>0.6579</v>
      </c>
      <c r="E469" s="0" t="n">
        <f aca="false">VLOOKUP(A469,Mono!$A$1:$B$16,2,0)</f>
        <v>0.73</v>
      </c>
      <c r="F469" s="0" t="n">
        <f aca="false">VLOOKUP(B469,Mono!$A$1:$B$16,2,0)</f>
        <v>0.64</v>
      </c>
      <c r="G469" s="0" t="n">
        <f aca="false">VLOOKUP(C469,Mono!$A$1:$B$16,2,0)</f>
        <v>0.6</v>
      </c>
      <c r="H469" s="1" t="n">
        <f aca="false">D469-MIN(E469:G469)</f>
        <v>0.0579</v>
      </c>
      <c r="I469" s="1" t="n">
        <f aca="false">D469-AVERAGE(E469:G469)</f>
        <v>0.00123333333333331</v>
      </c>
      <c r="J469" s="1" t="n">
        <f aca="false">D469-MAX(E469:G469)</f>
        <v>-0.0720999999999999</v>
      </c>
      <c r="K469" s="0" t="n">
        <f aca="false">IF(OR(A469="Nai",B469="Nai",C469="Nai",A469="CMCTMg",B469="CMCTMg",C469="CMCTMg"),1,0)</f>
        <v>0</v>
      </c>
    </row>
    <row r="470" customFormat="false" ht="13.8" hidden="false" customHeight="false" outlineLevel="0" collapsed="false">
      <c r="A470" s="0" t="s">
        <v>17</v>
      </c>
      <c r="B470" s="0" t="s">
        <v>22</v>
      </c>
      <c r="C470" s="0" t="s">
        <v>25</v>
      </c>
      <c r="D470" s="0" t="n">
        <v>0.5938</v>
      </c>
      <c r="E470" s="0" t="n">
        <f aca="false">VLOOKUP(A470,Mono!$A$1:$B$16,2,0)</f>
        <v>0.73</v>
      </c>
      <c r="F470" s="0" t="n">
        <f aca="false">VLOOKUP(B470,Mono!$A$1:$B$16,2,0)</f>
        <v>0.64</v>
      </c>
      <c r="G470" s="0" t="n">
        <f aca="false">VLOOKUP(C470,Mono!$A$1:$B$16,2,0)</f>
        <v>0.6</v>
      </c>
      <c r="H470" s="1" t="n">
        <f aca="false">D470-MIN(E470:G470)</f>
        <v>-0.00620000000000009</v>
      </c>
      <c r="I470" s="1" t="n">
        <f aca="false">D470-AVERAGE(E470:G470)</f>
        <v>-0.0628666666666667</v>
      </c>
      <c r="J470" s="1" t="n">
        <f aca="false">D470-MAX(E470:G470)</f>
        <v>-0.1362</v>
      </c>
      <c r="K470" s="0" t="n">
        <f aca="false">IF(OR(A470="Nai",B470="Nai",C470="Nai",A470="CMCTMg",B470="CMCTMg",C470="CMCTMg"),1,0)</f>
        <v>1</v>
      </c>
    </row>
    <row r="471" customFormat="false" ht="13.8" hidden="false" customHeight="false" outlineLevel="0" collapsed="false">
      <c r="A471" s="0" t="s">
        <v>17</v>
      </c>
      <c r="B471" s="0" t="s">
        <v>22</v>
      </c>
      <c r="C471" s="0" t="s">
        <v>26</v>
      </c>
      <c r="D471" s="0" t="n">
        <v>0.7343</v>
      </c>
      <c r="E471" s="0" t="n">
        <f aca="false">VLOOKUP(A471,Mono!$A$1:$B$16,2,0)</f>
        <v>0.73</v>
      </c>
      <c r="F471" s="0" t="n">
        <f aca="false">VLOOKUP(B471,Mono!$A$1:$B$16,2,0)</f>
        <v>0.64</v>
      </c>
      <c r="G471" s="0" t="n">
        <f aca="false">VLOOKUP(C471,Mono!$A$1:$B$16,2,0)</f>
        <v>0.61</v>
      </c>
      <c r="H471" s="1" t="n">
        <f aca="false">D471-MIN(E471:G471)</f>
        <v>0.1243</v>
      </c>
      <c r="I471" s="1" t="n">
        <f aca="false">D471-AVERAGE(E471:G471)</f>
        <v>0.0743</v>
      </c>
      <c r="J471" s="1" t="n">
        <f aca="false">D471-MAX(E471:G471)</f>
        <v>0.00430000000000008</v>
      </c>
      <c r="K471" s="0" t="n">
        <f aca="false">IF(OR(A471="Nai",B471="Nai",C471="Nai",A471="CMCTMg",B471="CMCTMg",C471="CMCTMg"),1,0)</f>
        <v>0</v>
      </c>
    </row>
    <row r="472" customFormat="false" ht="13.8" hidden="false" customHeight="false" outlineLevel="0" collapsed="false">
      <c r="A472" s="0" t="s">
        <v>17</v>
      </c>
      <c r="B472" s="0" t="s">
        <v>23</v>
      </c>
      <c r="C472" s="0" t="s">
        <v>24</v>
      </c>
      <c r="D472" s="0" t="n">
        <v>0.7343</v>
      </c>
      <c r="E472" s="0" t="n">
        <f aca="false">VLOOKUP(A472,Mono!$A$1:$B$16,2,0)</f>
        <v>0.73</v>
      </c>
      <c r="F472" s="0" t="n">
        <f aca="false">VLOOKUP(B472,Mono!$A$1:$B$16,2,0)</f>
        <v>0.7</v>
      </c>
      <c r="G472" s="0" t="n">
        <f aca="false">VLOOKUP(C472,Mono!$A$1:$B$16,2,0)</f>
        <v>0.6</v>
      </c>
      <c r="H472" s="1" t="n">
        <f aca="false">D472-MIN(E472:G472)</f>
        <v>0.1343</v>
      </c>
      <c r="I472" s="1" t="n">
        <f aca="false">D472-AVERAGE(E472:G472)</f>
        <v>0.0576333333333333</v>
      </c>
      <c r="J472" s="1" t="n">
        <f aca="false">D472-MAX(E472:G472)</f>
        <v>0.00430000000000008</v>
      </c>
      <c r="K472" s="0" t="n">
        <f aca="false">IF(OR(A472="Nai",B472="Nai",C472="Nai",A472="CMCTMg",B472="CMCTMg",C472="CMCTMg"),1,0)</f>
        <v>1</v>
      </c>
    </row>
    <row r="473" customFormat="false" ht="13.8" hidden="false" customHeight="false" outlineLevel="0" collapsed="false">
      <c r="A473" s="0" t="s">
        <v>17</v>
      </c>
      <c r="B473" s="0" t="s">
        <v>23</v>
      </c>
      <c r="C473" s="0" t="s">
        <v>25</v>
      </c>
      <c r="D473" s="0" t="n">
        <v>0.7343</v>
      </c>
      <c r="E473" s="0" t="n">
        <f aca="false">VLOOKUP(A473,Mono!$A$1:$B$16,2,0)</f>
        <v>0.73</v>
      </c>
      <c r="F473" s="0" t="n">
        <f aca="false">VLOOKUP(B473,Mono!$A$1:$B$16,2,0)</f>
        <v>0.7</v>
      </c>
      <c r="G473" s="0" t="n">
        <f aca="false">VLOOKUP(C473,Mono!$A$1:$B$16,2,0)</f>
        <v>0.6</v>
      </c>
      <c r="H473" s="1" t="n">
        <f aca="false">D473-MIN(E473:G473)</f>
        <v>0.1343</v>
      </c>
      <c r="I473" s="1" t="n">
        <f aca="false">D473-AVERAGE(E473:G473)</f>
        <v>0.0576333333333333</v>
      </c>
      <c r="J473" s="1" t="n">
        <f aca="false">D473-MAX(E473:G473)</f>
        <v>0.00430000000000008</v>
      </c>
      <c r="K473" s="0" t="n">
        <f aca="false">IF(OR(A473="Nai",B473="Nai",C473="Nai",A473="CMCTMg",B473="CMCTMg",C473="CMCTMg"),1,0)</f>
        <v>1</v>
      </c>
    </row>
    <row r="474" customFormat="false" ht="13.8" hidden="false" customHeight="false" outlineLevel="0" collapsed="false">
      <c r="A474" s="0" t="s">
        <v>17</v>
      </c>
      <c r="B474" s="0" t="s">
        <v>23</v>
      </c>
      <c r="C474" s="0" t="s">
        <v>26</v>
      </c>
      <c r="D474" s="0" t="n">
        <v>0.7343</v>
      </c>
      <c r="E474" s="0" t="n">
        <f aca="false">VLOOKUP(A474,Mono!$A$1:$B$16,2,0)</f>
        <v>0.73</v>
      </c>
      <c r="F474" s="0" t="n">
        <f aca="false">VLOOKUP(B474,Mono!$A$1:$B$16,2,0)</f>
        <v>0.7</v>
      </c>
      <c r="G474" s="0" t="n">
        <f aca="false">VLOOKUP(C474,Mono!$A$1:$B$16,2,0)</f>
        <v>0.61</v>
      </c>
      <c r="H474" s="1" t="n">
        <f aca="false">D474-MIN(E474:G474)</f>
        <v>0.1243</v>
      </c>
      <c r="I474" s="1" t="n">
        <f aca="false">D474-AVERAGE(E474:G474)</f>
        <v>0.0543</v>
      </c>
      <c r="J474" s="1" t="n">
        <f aca="false">D474-MAX(E474:G474)</f>
        <v>0.00430000000000008</v>
      </c>
      <c r="K474" s="0" t="n">
        <f aca="false">IF(OR(A474="Nai",B474="Nai",C474="Nai",A474="CMCTMg",B474="CMCTMg",C474="CMCTMg"),1,0)</f>
        <v>1</v>
      </c>
    </row>
    <row r="475" customFormat="false" ht="13.8" hidden="false" customHeight="false" outlineLevel="0" collapsed="false">
      <c r="A475" s="0" t="s">
        <v>17</v>
      </c>
      <c r="B475" s="0" t="s">
        <v>24</v>
      </c>
      <c r="C475" s="0" t="s">
        <v>25</v>
      </c>
      <c r="D475" s="0" t="n">
        <v>0.5986</v>
      </c>
      <c r="E475" s="0" t="n">
        <f aca="false">VLOOKUP(A475,Mono!$A$1:$B$16,2,0)</f>
        <v>0.73</v>
      </c>
      <c r="F475" s="0" t="n">
        <f aca="false">VLOOKUP(B475,Mono!$A$1:$B$16,2,0)</f>
        <v>0.6</v>
      </c>
      <c r="G475" s="0" t="n">
        <f aca="false">VLOOKUP(C475,Mono!$A$1:$B$16,2,0)</f>
        <v>0.6</v>
      </c>
      <c r="H475" s="1" t="n">
        <f aca="false">D475-MIN(E475:G475)</f>
        <v>-0.00140000000000007</v>
      </c>
      <c r="I475" s="1" t="n">
        <f aca="false">D475-AVERAGE(E475:G475)</f>
        <v>-0.0447333333333334</v>
      </c>
      <c r="J475" s="1" t="n">
        <f aca="false">D475-MAX(E475:G475)</f>
        <v>-0.1314</v>
      </c>
      <c r="K475" s="0" t="n">
        <f aca="false">IF(OR(A475="Nai",B475="Nai",C475="Nai",A475="CMCTMg",B475="CMCTMg",C475="CMCTMg"),1,0)</f>
        <v>1</v>
      </c>
    </row>
    <row r="476" customFormat="false" ht="13.8" hidden="false" customHeight="false" outlineLevel="0" collapsed="false">
      <c r="A476" s="0" t="s">
        <v>17</v>
      </c>
      <c r="B476" s="0" t="s">
        <v>24</v>
      </c>
      <c r="C476" s="0" t="s">
        <v>26</v>
      </c>
      <c r="D476" s="0" t="n">
        <v>0.6034</v>
      </c>
      <c r="E476" s="0" t="n">
        <f aca="false">VLOOKUP(A476,Mono!$A$1:$B$16,2,0)</f>
        <v>0.73</v>
      </c>
      <c r="F476" s="0" t="n">
        <f aca="false">VLOOKUP(B476,Mono!$A$1:$B$16,2,0)</f>
        <v>0.6</v>
      </c>
      <c r="G476" s="0" t="n">
        <f aca="false">VLOOKUP(C476,Mono!$A$1:$B$16,2,0)</f>
        <v>0.61</v>
      </c>
      <c r="H476" s="1" t="n">
        <f aca="false">D476-MIN(E476:G476)</f>
        <v>0.00339999999999996</v>
      </c>
      <c r="I476" s="1" t="n">
        <f aca="false">D476-AVERAGE(E476:G476)</f>
        <v>-0.0432666666666666</v>
      </c>
      <c r="J476" s="1" t="n">
        <f aca="false">D476-MAX(E476:G476)</f>
        <v>-0.1266</v>
      </c>
      <c r="K476" s="0" t="n">
        <f aca="false">IF(OR(A476="Nai",B476="Nai",C476="Nai",A476="CMCTMg",B476="CMCTMg",C476="CMCTMg"),1,0)</f>
        <v>0</v>
      </c>
    </row>
    <row r="477" customFormat="false" ht="13.8" hidden="false" customHeight="false" outlineLevel="0" collapsed="false">
      <c r="A477" s="0" t="s">
        <v>17</v>
      </c>
      <c r="B477" s="0" t="s">
        <v>25</v>
      </c>
      <c r="C477" s="0" t="s">
        <v>26</v>
      </c>
      <c r="D477" s="0" t="n">
        <v>0.5986</v>
      </c>
      <c r="E477" s="0" t="n">
        <f aca="false">VLOOKUP(A477,Mono!$A$1:$B$16,2,0)</f>
        <v>0.73</v>
      </c>
      <c r="F477" s="0" t="n">
        <f aca="false">VLOOKUP(B477,Mono!$A$1:$B$16,2,0)</f>
        <v>0.6</v>
      </c>
      <c r="G477" s="0" t="n">
        <f aca="false">VLOOKUP(C477,Mono!$A$1:$B$16,2,0)</f>
        <v>0.61</v>
      </c>
      <c r="H477" s="1" t="n">
        <f aca="false">D477-MIN(E477:G477)</f>
        <v>-0.00140000000000007</v>
      </c>
      <c r="I477" s="1" t="n">
        <f aca="false">D477-AVERAGE(E477:G477)</f>
        <v>-0.0480666666666666</v>
      </c>
      <c r="J477" s="1" t="n">
        <f aca="false">D477-MAX(E477:G477)</f>
        <v>-0.1314</v>
      </c>
      <c r="K477" s="0" t="n">
        <f aca="false">IF(OR(A477="Nai",B477="Nai",C477="Nai",A477="CMCTMg",B477="CMCTMg",C477="CMCTMg"),1,0)</f>
        <v>1</v>
      </c>
    </row>
    <row r="478" customFormat="false" ht="13.8" hidden="false" customHeight="false" outlineLevel="0" collapsed="false">
      <c r="A478" s="0" t="s">
        <v>18</v>
      </c>
      <c r="B478" s="0" t="s">
        <v>19</v>
      </c>
      <c r="C478" s="0" t="s">
        <v>20</v>
      </c>
      <c r="D478" s="0" t="n">
        <v>0.6978</v>
      </c>
      <c r="E478" s="0" t="n">
        <f aca="false">VLOOKUP(A478,Mono!$A$1:$B$16,2,0)</f>
        <v>0.73</v>
      </c>
      <c r="F478" s="0" t="n">
        <f aca="false">VLOOKUP(B478,Mono!$A$1:$B$16,2,0)</f>
        <v>0.7</v>
      </c>
      <c r="G478" s="0" t="n">
        <f aca="false">VLOOKUP(C478,Mono!$A$1:$B$16,2,0)</f>
        <v>0.71</v>
      </c>
      <c r="H478" s="1" t="n">
        <f aca="false">D478-MIN(E478:G478)</f>
        <v>-0.00219999999999998</v>
      </c>
      <c r="I478" s="1" t="n">
        <f aca="false">D478-AVERAGE(E478:G478)</f>
        <v>-0.0155333333333333</v>
      </c>
      <c r="J478" s="1" t="n">
        <f aca="false">D478-MAX(E478:G478)</f>
        <v>-0.0321999999999999</v>
      </c>
      <c r="K478" s="0" t="n">
        <f aca="false">IF(OR(A478="Nai",B478="Nai",C478="Nai",A478="CMCTMg",B478="CMCTMg",C478="CMCTMg"),1,0)</f>
        <v>0</v>
      </c>
    </row>
    <row r="479" customFormat="false" ht="13.8" hidden="false" customHeight="false" outlineLevel="0" collapsed="false">
      <c r="A479" s="0" t="s">
        <v>18</v>
      </c>
      <c r="B479" s="0" t="s">
        <v>19</v>
      </c>
      <c r="C479" s="0" t="s">
        <v>21</v>
      </c>
      <c r="D479" s="0" t="n">
        <v>0.6978</v>
      </c>
      <c r="E479" s="0" t="n">
        <f aca="false">VLOOKUP(A479,Mono!$A$1:$B$16,2,0)</f>
        <v>0.73</v>
      </c>
      <c r="F479" s="0" t="n">
        <f aca="false">VLOOKUP(B479,Mono!$A$1:$B$16,2,0)</f>
        <v>0.7</v>
      </c>
      <c r="G479" s="0" t="n">
        <f aca="false">VLOOKUP(C479,Mono!$A$1:$B$16,2,0)</f>
        <v>0.6</v>
      </c>
      <c r="H479" s="1" t="n">
        <f aca="false">D479-MIN(E479:G479)</f>
        <v>0.0978</v>
      </c>
      <c r="I479" s="1" t="n">
        <f aca="false">D479-AVERAGE(E479:G479)</f>
        <v>0.0211333333333333</v>
      </c>
      <c r="J479" s="1" t="n">
        <f aca="false">D479-MAX(E479:G479)</f>
        <v>-0.0321999999999999</v>
      </c>
      <c r="K479" s="0" t="n">
        <f aca="false">IF(OR(A479="Nai",B479="Nai",C479="Nai",A479="CMCTMg",B479="CMCTMg",C479="CMCTMg"),1,0)</f>
        <v>0</v>
      </c>
    </row>
    <row r="480" customFormat="false" ht="13.8" hidden="false" customHeight="false" outlineLevel="0" collapsed="false">
      <c r="A480" s="0" t="s">
        <v>18</v>
      </c>
      <c r="B480" s="0" t="s">
        <v>19</v>
      </c>
      <c r="C480" s="0" t="s">
        <v>22</v>
      </c>
      <c r="D480" s="0" t="n">
        <v>0.6978</v>
      </c>
      <c r="E480" s="0" t="n">
        <f aca="false">VLOOKUP(A480,Mono!$A$1:$B$16,2,0)</f>
        <v>0.73</v>
      </c>
      <c r="F480" s="0" t="n">
        <f aca="false">VLOOKUP(B480,Mono!$A$1:$B$16,2,0)</f>
        <v>0.7</v>
      </c>
      <c r="G480" s="0" t="n">
        <f aca="false">VLOOKUP(C480,Mono!$A$1:$B$16,2,0)</f>
        <v>0.64</v>
      </c>
      <c r="H480" s="1" t="n">
        <f aca="false">D480-MIN(E480:G480)</f>
        <v>0.0578000000000001</v>
      </c>
      <c r="I480" s="1" t="n">
        <f aca="false">D480-AVERAGE(E480:G480)</f>
        <v>0.00780000000000003</v>
      </c>
      <c r="J480" s="1" t="n">
        <f aca="false">D480-MAX(E480:G480)</f>
        <v>-0.0321999999999999</v>
      </c>
      <c r="K480" s="0" t="n">
        <f aca="false">IF(OR(A480="Nai",B480="Nai",C480="Nai",A480="CMCTMg",B480="CMCTMg",C480="CMCTMg"),1,0)</f>
        <v>0</v>
      </c>
    </row>
    <row r="481" customFormat="false" ht="13.8" hidden="false" customHeight="false" outlineLevel="0" collapsed="false">
      <c r="A481" s="0" t="s">
        <v>18</v>
      </c>
      <c r="B481" s="0" t="s">
        <v>19</v>
      </c>
      <c r="C481" s="0" t="s">
        <v>23</v>
      </c>
      <c r="D481" s="0" t="n">
        <v>0.6978</v>
      </c>
      <c r="E481" s="0" t="n">
        <f aca="false">VLOOKUP(A481,Mono!$A$1:$B$16,2,0)</f>
        <v>0.73</v>
      </c>
      <c r="F481" s="0" t="n">
        <f aca="false">VLOOKUP(B481,Mono!$A$1:$B$16,2,0)</f>
        <v>0.7</v>
      </c>
      <c r="G481" s="0" t="n">
        <f aca="false">VLOOKUP(C481,Mono!$A$1:$B$16,2,0)</f>
        <v>0.7</v>
      </c>
      <c r="H481" s="1" t="n">
        <f aca="false">D481-MIN(E481:G481)</f>
        <v>-0.00219999999999998</v>
      </c>
      <c r="I481" s="1" t="n">
        <f aca="false">D481-AVERAGE(E481:G481)</f>
        <v>-0.0121999999999999</v>
      </c>
      <c r="J481" s="1" t="n">
        <f aca="false">D481-MAX(E481:G481)</f>
        <v>-0.0321999999999999</v>
      </c>
      <c r="K481" s="0" t="n">
        <f aca="false">IF(OR(A481="Nai",B481="Nai",C481="Nai",A481="CMCTMg",B481="CMCTMg",C481="CMCTMg"),1,0)</f>
        <v>1</v>
      </c>
    </row>
    <row r="482" customFormat="false" ht="13.8" hidden="false" customHeight="false" outlineLevel="0" collapsed="false">
      <c r="A482" s="0" t="s">
        <v>18</v>
      </c>
      <c r="B482" s="0" t="s">
        <v>19</v>
      </c>
      <c r="C482" s="0" t="s">
        <v>24</v>
      </c>
      <c r="D482" s="0" t="n">
        <v>0.7597</v>
      </c>
      <c r="E482" s="0" t="n">
        <f aca="false">VLOOKUP(A482,Mono!$A$1:$B$16,2,0)</f>
        <v>0.73</v>
      </c>
      <c r="F482" s="0" t="n">
        <f aca="false">VLOOKUP(B482,Mono!$A$1:$B$16,2,0)</f>
        <v>0.7</v>
      </c>
      <c r="G482" s="0" t="n">
        <f aca="false">VLOOKUP(C482,Mono!$A$1:$B$16,2,0)</f>
        <v>0.6</v>
      </c>
      <c r="H482" s="1" t="n">
        <f aca="false">D482-MIN(E482:G482)</f>
        <v>0.1597</v>
      </c>
      <c r="I482" s="1" t="n">
        <f aca="false">D482-AVERAGE(E482:G482)</f>
        <v>0.0830333333333333</v>
      </c>
      <c r="J482" s="1" t="n">
        <f aca="false">D482-MAX(E482:G482)</f>
        <v>0.0297000000000001</v>
      </c>
      <c r="K482" s="0" t="n">
        <f aca="false">IF(OR(A482="Nai",B482="Nai",C482="Nai",A482="CMCTMg",B482="CMCTMg",C482="CMCTMg"),1,0)</f>
        <v>0</v>
      </c>
    </row>
    <row r="483" customFormat="false" ht="13.8" hidden="false" customHeight="false" outlineLevel="0" collapsed="false">
      <c r="A483" s="0" t="s">
        <v>18</v>
      </c>
      <c r="B483" s="0" t="s">
        <v>19</v>
      </c>
      <c r="C483" s="0" t="s">
        <v>25</v>
      </c>
      <c r="D483" s="0" t="n">
        <v>0.5938</v>
      </c>
      <c r="E483" s="0" t="n">
        <f aca="false">VLOOKUP(A483,Mono!$A$1:$B$16,2,0)</f>
        <v>0.73</v>
      </c>
      <c r="F483" s="0" t="n">
        <f aca="false">VLOOKUP(B483,Mono!$A$1:$B$16,2,0)</f>
        <v>0.7</v>
      </c>
      <c r="G483" s="0" t="n">
        <f aca="false">VLOOKUP(C483,Mono!$A$1:$B$16,2,0)</f>
        <v>0.6</v>
      </c>
      <c r="H483" s="1" t="n">
        <f aca="false">D483-MIN(E483:G483)</f>
        <v>-0.00620000000000009</v>
      </c>
      <c r="I483" s="1" t="n">
        <f aca="false">D483-AVERAGE(E483:G483)</f>
        <v>-0.0828666666666668</v>
      </c>
      <c r="J483" s="1" t="n">
        <f aca="false">D483-MAX(E483:G483)</f>
        <v>-0.1362</v>
      </c>
      <c r="K483" s="0" t="n">
        <f aca="false">IF(OR(A483="Nai",B483="Nai",C483="Nai",A483="CMCTMg",B483="CMCTMg",C483="CMCTMg"),1,0)</f>
        <v>1</v>
      </c>
    </row>
    <row r="484" customFormat="false" ht="13.8" hidden="false" customHeight="false" outlineLevel="0" collapsed="false">
      <c r="A484" s="0" t="s">
        <v>18</v>
      </c>
      <c r="B484" s="0" t="s">
        <v>19</v>
      </c>
      <c r="C484" s="0" t="s">
        <v>26</v>
      </c>
      <c r="D484" s="0" t="n">
        <v>0.7597</v>
      </c>
      <c r="E484" s="0" t="n">
        <f aca="false">VLOOKUP(A484,Mono!$A$1:$B$16,2,0)</f>
        <v>0.73</v>
      </c>
      <c r="F484" s="0" t="n">
        <f aca="false">VLOOKUP(B484,Mono!$A$1:$B$16,2,0)</f>
        <v>0.7</v>
      </c>
      <c r="G484" s="0" t="n">
        <f aca="false">VLOOKUP(C484,Mono!$A$1:$B$16,2,0)</f>
        <v>0.61</v>
      </c>
      <c r="H484" s="1" t="n">
        <f aca="false">D484-MIN(E484:G484)</f>
        <v>0.1497</v>
      </c>
      <c r="I484" s="1" t="n">
        <f aca="false">D484-AVERAGE(E484:G484)</f>
        <v>0.0797</v>
      </c>
      <c r="J484" s="1" t="n">
        <f aca="false">D484-MAX(E484:G484)</f>
        <v>0.0297000000000001</v>
      </c>
      <c r="K484" s="0" t="n">
        <f aca="false">IF(OR(A484="Nai",B484="Nai",C484="Nai",A484="CMCTMg",B484="CMCTMg",C484="CMCTMg"),1,0)</f>
        <v>0</v>
      </c>
    </row>
    <row r="485" customFormat="false" ht="13.8" hidden="false" customHeight="false" outlineLevel="0" collapsed="false">
      <c r="A485" s="0" t="s">
        <v>18</v>
      </c>
      <c r="B485" s="0" t="s">
        <v>20</v>
      </c>
      <c r="C485" s="0" t="s">
        <v>21</v>
      </c>
      <c r="D485" s="0" t="n">
        <v>0.7224</v>
      </c>
      <c r="E485" s="0" t="n">
        <f aca="false">VLOOKUP(A485,Mono!$A$1:$B$16,2,0)</f>
        <v>0.73</v>
      </c>
      <c r="F485" s="0" t="n">
        <f aca="false">VLOOKUP(B485,Mono!$A$1:$B$16,2,0)</f>
        <v>0.71</v>
      </c>
      <c r="G485" s="0" t="n">
        <f aca="false">VLOOKUP(C485,Mono!$A$1:$B$16,2,0)</f>
        <v>0.6</v>
      </c>
      <c r="H485" s="1" t="n">
        <f aca="false">D485-MIN(E485:G485)</f>
        <v>0.1224</v>
      </c>
      <c r="I485" s="1" t="n">
        <f aca="false">D485-AVERAGE(E485:G485)</f>
        <v>0.0424</v>
      </c>
      <c r="J485" s="1" t="n">
        <f aca="false">D485-MAX(E485:G485)</f>
        <v>-0.00759999999999994</v>
      </c>
      <c r="K485" s="0" t="n">
        <f aca="false">IF(OR(A485="Nai",B485="Nai",C485="Nai",A485="CMCTMg",B485="CMCTMg",C485="CMCTMg"),1,0)</f>
        <v>0</v>
      </c>
    </row>
    <row r="486" customFormat="false" ht="13.8" hidden="false" customHeight="false" outlineLevel="0" collapsed="false">
      <c r="A486" s="0" t="s">
        <v>18</v>
      </c>
      <c r="B486" s="0" t="s">
        <v>20</v>
      </c>
      <c r="C486" s="0" t="s">
        <v>22</v>
      </c>
      <c r="D486" s="0" t="n">
        <v>0.6333</v>
      </c>
      <c r="E486" s="0" t="n">
        <f aca="false">VLOOKUP(A486,Mono!$A$1:$B$16,2,0)</f>
        <v>0.73</v>
      </c>
      <c r="F486" s="0" t="n">
        <f aca="false">VLOOKUP(B486,Mono!$A$1:$B$16,2,0)</f>
        <v>0.71</v>
      </c>
      <c r="G486" s="0" t="n">
        <f aca="false">VLOOKUP(C486,Mono!$A$1:$B$16,2,0)</f>
        <v>0.64</v>
      </c>
      <c r="H486" s="1" t="n">
        <f aca="false">D486-MIN(E486:G486)</f>
        <v>-0.00669999999999993</v>
      </c>
      <c r="I486" s="1" t="n">
        <f aca="false">D486-AVERAGE(E486:G486)</f>
        <v>-0.0600333333333333</v>
      </c>
      <c r="J486" s="1" t="n">
        <f aca="false">D486-MAX(E486:G486)</f>
        <v>-0.0966999999999999</v>
      </c>
      <c r="K486" s="0" t="n">
        <f aca="false">IF(OR(A486="Nai",B486="Nai",C486="Nai",A486="CMCTMg",B486="CMCTMg",C486="CMCTMg"),1,0)</f>
        <v>0</v>
      </c>
    </row>
    <row r="487" customFormat="false" ht="13.8" hidden="false" customHeight="false" outlineLevel="0" collapsed="false">
      <c r="A487" s="0" t="s">
        <v>18</v>
      </c>
      <c r="B487" s="0" t="s">
        <v>20</v>
      </c>
      <c r="C487" s="0" t="s">
        <v>23</v>
      </c>
      <c r="D487" s="0" t="n">
        <v>0.6816</v>
      </c>
      <c r="E487" s="0" t="n">
        <f aca="false">VLOOKUP(A487,Mono!$A$1:$B$16,2,0)</f>
        <v>0.73</v>
      </c>
      <c r="F487" s="0" t="n">
        <f aca="false">VLOOKUP(B487,Mono!$A$1:$B$16,2,0)</f>
        <v>0.71</v>
      </c>
      <c r="G487" s="0" t="n">
        <f aca="false">VLOOKUP(C487,Mono!$A$1:$B$16,2,0)</f>
        <v>0.7</v>
      </c>
      <c r="H487" s="1" t="n">
        <f aca="false">D487-MIN(E487:G487)</f>
        <v>-0.0184000000000001</v>
      </c>
      <c r="I487" s="1" t="n">
        <f aca="false">D487-AVERAGE(E487:G487)</f>
        <v>-0.0317333333333334</v>
      </c>
      <c r="J487" s="1" t="n">
        <f aca="false">D487-MAX(E487:G487)</f>
        <v>-0.0484</v>
      </c>
      <c r="K487" s="0" t="n">
        <f aca="false">IF(OR(A487="Nai",B487="Nai",C487="Nai",A487="CMCTMg",B487="CMCTMg",C487="CMCTMg"),1,0)</f>
        <v>1</v>
      </c>
    </row>
    <row r="488" customFormat="false" ht="13.8" hidden="false" customHeight="false" outlineLevel="0" collapsed="false">
      <c r="A488" s="0" t="s">
        <v>18</v>
      </c>
      <c r="B488" s="0" t="s">
        <v>20</v>
      </c>
      <c r="C488" s="0" t="s">
        <v>24</v>
      </c>
      <c r="D488" s="0" t="n">
        <v>0.7224</v>
      </c>
      <c r="E488" s="0" t="n">
        <f aca="false">VLOOKUP(A488,Mono!$A$1:$B$16,2,0)</f>
        <v>0.73</v>
      </c>
      <c r="F488" s="0" t="n">
        <f aca="false">VLOOKUP(B488,Mono!$A$1:$B$16,2,0)</f>
        <v>0.71</v>
      </c>
      <c r="G488" s="0" t="n">
        <f aca="false">VLOOKUP(C488,Mono!$A$1:$B$16,2,0)</f>
        <v>0.6</v>
      </c>
      <c r="H488" s="1" t="n">
        <f aca="false">D488-MIN(E488:G488)</f>
        <v>0.1224</v>
      </c>
      <c r="I488" s="1" t="n">
        <f aca="false">D488-AVERAGE(E488:G488)</f>
        <v>0.0424</v>
      </c>
      <c r="J488" s="1" t="n">
        <f aca="false">D488-MAX(E488:G488)</f>
        <v>-0.00759999999999994</v>
      </c>
      <c r="K488" s="0" t="n">
        <f aca="false">IF(OR(A488="Nai",B488="Nai",C488="Nai",A488="CMCTMg",B488="CMCTMg",C488="CMCTMg"),1,0)</f>
        <v>0</v>
      </c>
    </row>
    <row r="489" customFormat="false" ht="13.8" hidden="false" customHeight="false" outlineLevel="0" collapsed="false">
      <c r="A489" s="0" t="s">
        <v>18</v>
      </c>
      <c r="B489" s="0" t="s">
        <v>20</v>
      </c>
      <c r="C489" s="0" t="s">
        <v>25</v>
      </c>
      <c r="D489" s="0" t="n">
        <v>0.7224</v>
      </c>
      <c r="E489" s="0" t="n">
        <f aca="false">VLOOKUP(A489,Mono!$A$1:$B$16,2,0)</f>
        <v>0.73</v>
      </c>
      <c r="F489" s="0" t="n">
        <f aca="false">VLOOKUP(B489,Mono!$A$1:$B$16,2,0)</f>
        <v>0.71</v>
      </c>
      <c r="G489" s="0" t="n">
        <f aca="false">VLOOKUP(C489,Mono!$A$1:$B$16,2,0)</f>
        <v>0.6</v>
      </c>
      <c r="H489" s="1" t="n">
        <f aca="false">D489-MIN(E489:G489)</f>
        <v>0.1224</v>
      </c>
      <c r="I489" s="1" t="n">
        <f aca="false">D489-AVERAGE(E489:G489)</f>
        <v>0.0424</v>
      </c>
      <c r="J489" s="1" t="n">
        <f aca="false">D489-MAX(E489:G489)</f>
        <v>-0.00759999999999994</v>
      </c>
      <c r="K489" s="0" t="n">
        <f aca="false">IF(OR(A489="Nai",B489="Nai",C489="Nai",A489="CMCTMg",B489="CMCTMg",C489="CMCTMg"),1,0)</f>
        <v>1</v>
      </c>
    </row>
    <row r="490" customFormat="false" ht="13.8" hidden="false" customHeight="false" outlineLevel="0" collapsed="false">
      <c r="A490" s="0" t="s">
        <v>18</v>
      </c>
      <c r="B490" s="0" t="s">
        <v>20</v>
      </c>
      <c r="C490" s="0" t="s">
        <v>26</v>
      </c>
      <c r="D490" s="0" t="n">
        <v>0.7224</v>
      </c>
      <c r="E490" s="0" t="n">
        <f aca="false">VLOOKUP(A490,Mono!$A$1:$B$16,2,0)</f>
        <v>0.73</v>
      </c>
      <c r="F490" s="0" t="n">
        <f aca="false">VLOOKUP(B490,Mono!$A$1:$B$16,2,0)</f>
        <v>0.71</v>
      </c>
      <c r="G490" s="0" t="n">
        <f aca="false">VLOOKUP(C490,Mono!$A$1:$B$16,2,0)</f>
        <v>0.61</v>
      </c>
      <c r="H490" s="1" t="n">
        <f aca="false">D490-MIN(E490:G490)</f>
        <v>0.1124</v>
      </c>
      <c r="I490" s="1" t="n">
        <f aca="false">D490-AVERAGE(E490:G490)</f>
        <v>0.0390666666666668</v>
      </c>
      <c r="J490" s="1" t="n">
        <f aca="false">D490-MAX(E490:G490)</f>
        <v>-0.00759999999999994</v>
      </c>
      <c r="K490" s="0" t="n">
        <f aca="false">IF(OR(A490="Nai",B490="Nai",C490="Nai",A490="CMCTMg",B490="CMCTMg",C490="CMCTMg"),1,0)</f>
        <v>0</v>
      </c>
    </row>
    <row r="491" customFormat="false" ht="13.8" hidden="false" customHeight="false" outlineLevel="0" collapsed="false">
      <c r="A491" s="0" t="s">
        <v>18</v>
      </c>
      <c r="B491" s="0" t="s">
        <v>21</v>
      </c>
      <c r="C491" s="0" t="s">
        <v>22</v>
      </c>
      <c r="D491" s="0" t="n">
        <v>0.6134</v>
      </c>
      <c r="E491" s="0" t="n">
        <f aca="false">VLOOKUP(A491,Mono!$A$1:$B$16,2,0)</f>
        <v>0.73</v>
      </c>
      <c r="F491" s="0" t="n">
        <f aca="false">VLOOKUP(B491,Mono!$A$1:$B$16,2,0)</f>
        <v>0.6</v>
      </c>
      <c r="G491" s="0" t="n">
        <f aca="false">VLOOKUP(C491,Mono!$A$1:$B$16,2,0)</f>
        <v>0.64</v>
      </c>
      <c r="H491" s="1" t="n">
        <f aca="false">D491-MIN(E491:G491)</f>
        <v>0.0134</v>
      </c>
      <c r="I491" s="1" t="n">
        <f aca="false">D491-AVERAGE(E491:G491)</f>
        <v>-0.0432666666666667</v>
      </c>
      <c r="J491" s="1" t="n">
        <f aca="false">D491-MAX(E491:G491)</f>
        <v>-0.1166</v>
      </c>
      <c r="K491" s="0" t="n">
        <f aca="false">IF(OR(A491="Nai",B491="Nai",C491="Nai",A491="CMCTMg",B491="CMCTMg",C491="CMCTMg"),1,0)</f>
        <v>0</v>
      </c>
    </row>
    <row r="492" customFormat="false" ht="13.8" hidden="false" customHeight="false" outlineLevel="0" collapsed="false">
      <c r="A492" s="0" t="s">
        <v>18</v>
      </c>
      <c r="B492" s="0" t="s">
        <v>21</v>
      </c>
      <c r="C492" s="0" t="s">
        <v>23</v>
      </c>
      <c r="D492" s="0" t="n">
        <v>0.7163</v>
      </c>
      <c r="E492" s="0" t="n">
        <f aca="false">VLOOKUP(A492,Mono!$A$1:$B$16,2,0)</f>
        <v>0.73</v>
      </c>
      <c r="F492" s="0" t="n">
        <f aca="false">VLOOKUP(B492,Mono!$A$1:$B$16,2,0)</f>
        <v>0.6</v>
      </c>
      <c r="G492" s="0" t="n">
        <f aca="false">VLOOKUP(C492,Mono!$A$1:$B$16,2,0)</f>
        <v>0.7</v>
      </c>
      <c r="H492" s="1" t="n">
        <f aca="false">D492-MIN(E492:G492)</f>
        <v>0.1163</v>
      </c>
      <c r="I492" s="1" t="n">
        <f aca="false">D492-AVERAGE(E492:G492)</f>
        <v>0.0396333333333333</v>
      </c>
      <c r="J492" s="1" t="n">
        <f aca="false">D492-MAX(E492:G492)</f>
        <v>-0.0136999999999999</v>
      </c>
      <c r="K492" s="0" t="n">
        <f aca="false">IF(OR(A492="Nai",B492="Nai",C492="Nai",A492="CMCTMg",B492="CMCTMg",C492="CMCTMg"),1,0)</f>
        <v>1</v>
      </c>
    </row>
    <row r="493" customFormat="false" ht="13.8" hidden="false" customHeight="false" outlineLevel="0" collapsed="false">
      <c r="A493" s="0" t="s">
        <v>18</v>
      </c>
      <c r="B493" s="0" t="s">
        <v>21</v>
      </c>
      <c r="C493" s="0" t="s">
        <v>24</v>
      </c>
      <c r="D493" s="0" t="n">
        <v>0.6034</v>
      </c>
      <c r="E493" s="0" t="n">
        <f aca="false">VLOOKUP(A493,Mono!$A$1:$B$16,2,0)</f>
        <v>0.73</v>
      </c>
      <c r="F493" s="0" t="n">
        <f aca="false">VLOOKUP(B493,Mono!$A$1:$B$16,2,0)</f>
        <v>0.6</v>
      </c>
      <c r="G493" s="0" t="n">
        <f aca="false">VLOOKUP(C493,Mono!$A$1:$B$16,2,0)</f>
        <v>0.6</v>
      </c>
      <c r="H493" s="1" t="n">
        <f aca="false">D493-MIN(E493:G493)</f>
        <v>0.00339999999999996</v>
      </c>
      <c r="I493" s="1" t="n">
        <f aca="false">D493-AVERAGE(E493:G493)</f>
        <v>-0.0399333333333334</v>
      </c>
      <c r="J493" s="1" t="n">
        <f aca="false">D493-MAX(E493:G493)</f>
        <v>-0.1266</v>
      </c>
      <c r="K493" s="0" t="n">
        <f aca="false">IF(OR(A493="Nai",B493="Nai",C493="Nai",A493="CMCTMg",B493="CMCTMg",C493="CMCTMg"),1,0)</f>
        <v>0</v>
      </c>
    </row>
    <row r="494" customFormat="false" ht="13.8" hidden="false" customHeight="false" outlineLevel="0" collapsed="false">
      <c r="A494" s="0" t="s">
        <v>18</v>
      </c>
      <c r="B494" s="0" t="s">
        <v>21</v>
      </c>
      <c r="C494" s="0" t="s">
        <v>25</v>
      </c>
      <c r="D494" s="0" t="n">
        <v>0.5938</v>
      </c>
      <c r="E494" s="0" t="n">
        <f aca="false">VLOOKUP(A494,Mono!$A$1:$B$16,2,0)</f>
        <v>0.73</v>
      </c>
      <c r="F494" s="0" t="n">
        <f aca="false">VLOOKUP(B494,Mono!$A$1:$B$16,2,0)</f>
        <v>0.6</v>
      </c>
      <c r="G494" s="0" t="n">
        <f aca="false">VLOOKUP(C494,Mono!$A$1:$B$16,2,0)</f>
        <v>0.6</v>
      </c>
      <c r="H494" s="1" t="n">
        <f aca="false">D494-MIN(E494:G494)</f>
        <v>-0.00620000000000009</v>
      </c>
      <c r="I494" s="1" t="n">
        <f aca="false">D494-AVERAGE(E494:G494)</f>
        <v>-0.0495333333333334</v>
      </c>
      <c r="J494" s="1" t="n">
        <f aca="false">D494-MAX(E494:G494)</f>
        <v>-0.1362</v>
      </c>
      <c r="K494" s="0" t="n">
        <f aca="false">IF(OR(A494="Nai",B494="Nai",C494="Nai",A494="CMCTMg",B494="CMCTMg",C494="CMCTMg"),1,0)</f>
        <v>1</v>
      </c>
    </row>
    <row r="495" customFormat="false" ht="13.8" hidden="false" customHeight="false" outlineLevel="0" collapsed="false">
      <c r="A495" s="0" t="s">
        <v>18</v>
      </c>
      <c r="B495" s="0" t="s">
        <v>21</v>
      </c>
      <c r="C495" s="0" t="s">
        <v>26</v>
      </c>
      <c r="D495" s="0" t="n">
        <v>0.6134</v>
      </c>
      <c r="E495" s="0" t="n">
        <f aca="false">VLOOKUP(A495,Mono!$A$1:$B$16,2,0)</f>
        <v>0.73</v>
      </c>
      <c r="F495" s="0" t="n">
        <f aca="false">VLOOKUP(B495,Mono!$A$1:$B$16,2,0)</f>
        <v>0.6</v>
      </c>
      <c r="G495" s="0" t="n">
        <f aca="false">VLOOKUP(C495,Mono!$A$1:$B$16,2,0)</f>
        <v>0.61</v>
      </c>
      <c r="H495" s="1" t="n">
        <f aca="false">D495-MIN(E495:G495)</f>
        <v>0.0134</v>
      </c>
      <c r="I495" s="1" t="n">
        <f aca="false">D495-AVERAGE(E495:G495)</f>
        <v>-0.0332666666666666</v>
      </c>
      <c r="J495" s="1" t="n">
        <f aca="false">D495-MAX(E495:G495)</f>
        <v>-0.1166</v>
      </c>
      <c r="K495" s="0" t="n">
        <f aca="false">IF(OR(A495="Nai",B495="Nai",C495="Nai",A495="CMCTMg",B495="CMCTMg",C495="CMCTMg"),1,0)</f>
        <v>0</v>
      </c>
    </row>
    <row r="496" customFormat="false" ht="13.8" hidden="false" customHeight="false" outlineLevel="0" collapsed="false">
      <c r="A496" s="0" t="s">
        <v>18</v>
      </c>
      <c r="B496" s="0" t="s">
        <v>22</v>
      </c>
      <c r="C496" s="0" t="s">
        <v>23</v>
      </c>
      <c r="D496" s="0" t="n">
        <v>0.7343</v>
      </c>
      <c r="E496" s="0" t="n">
        <f aca="false">VLOOKUP(A496,Mono!$A$1:$B$16,2,0)</f>
        <v>0.73</v>
      </c>
      <c r="F496" s="0" t="n">
        <f aca="false">VLOOKUP(B496,Mono!$A$1:$B$16,2,0)</f>
        <v>0.64</v>
      </c>
      <c r="G496" s="0" t="n">
        <f aca="false">VLOOKUP(C496,Mono!$A$1:$B$16,2,0)</f>
        <v>0.7</v>
      </c>
      <c r="H496" s="1" t="n">
        <f aca="false">D496-MIN(E496:G496)</f>
        <v>0.0943000000000001</v>
      </c>
      <c r="I496" s="1" t="n">
        <f aca="false">D496-AVERAGE(E496:G496)</f>
        <v>0.0443</v>
      </c>
      <c r="J496" s="1" t="n">
        <f aca="false">D496-MAX(E496:G496)</f>
        <v>0.00430000000000008</v>
      </c>
      <c r="K496" s="0" t="n">
        <f aca="false">IF(OR(A496="Nai",B496="Nai",C496="Nai",A496="CMCTMg",B496="CMCTMg",C496="CMCTMg"),1,0)</f>
        <v>1</v>
      </c>
    </row>
    <row r="497" customFormat="false" ht="13.8" hidden="false" customHeight="false" outlineLevel="0" collapsed="false">
      <c r="A497" s="0" t="s">
        <v>18</v>
      </c>
      <c r="B497" s="0" t="s">
        <v>22</v>
      </c>
      <c r="C497" s="0" t="s">
        <v>24</v>
      </c>
      <c r="D497" s="0" t="n">
        <v>0.5986</v>
      </c>
      <c r="E497" s="0" t="n">
        <f aca="false">VLOOKUP(A497,Mono!$A$1:$B$16,2,0)</f>
        <v>0.73</v>
      </c>
      <c r="F497" s="0" t="n">
        <f aca="false">VLOOKUP(B497,Mono!$A$1:$B$16,2,0)</f>
        <v>0.64</v>
      </c>
      <c r="G497" s="0" t="n">
        <f aca="false">VLOOKUP(C497,Mono!$A$1:$B$16,2,0)</f>
        <v>0.6</v>
      </c>
      <c r="H497" s="1" t="n">
        <f aca="false">D497-MIN(E497:G497)</f>
        <v>-0.00140000000000007</v>
      </c>
      <c r="I497" s="1" t="n">
        <f aca="false">D497-AVERAGE(E497:G497)</f>
        <v>-0.0580666666666667</v>
      </c>
      <c r="J497" s="1" t="n">
        <f aca="false">D497-MAX(E497:G497)</f>
        <v>-0.1314</v>
      </c>
      <c r="K497" s="0" t="n">
        <f aca="false">IF(OR(A497="Nai",B497="Nai",C497="Nai",A497="CMCTMg",B497="CMCTMg",C497="CMCTMg"),1,0)</f>
        <v>0</v>
      </c>
    </row>
    <row r="498" customFormat="false" ht="13.8" hidden="false" customHeight="false" outlineLevel="0" collapsed="false">
      <c r="A498" s="0" t="s">
        <v>18</v>
      </c>
      <c r="B498" s="0" t="s">
        <v>22</v>
      </c>
      <c r="C498" s="0" t="s">
        <v>25</v>
      </c>
      <c r="D498" s="0" t="n">
        <v>0.5986</v>
      </c>
      <c r="E498" s="0" t="n">
        <f aca="false">VLOOKUP(A498,Mono!$A$1:$B$16,2,0)</f>
        <v>0.73</v>
      </c>
      <c r="F498" s="0" t="n">
        <f aca="false">VLOOKUP(B498,Mono!$A$1:$B$16,2,0)</f>
        <v>0.64</v>
      </c>
      <c r="G498" s="0" t="n">
        <f aca="false">VLOOKUP(C498,Mono!$A$1:$B$16,2,0)</f>
        <v>0.6</v>
      </c>
      <c r="H498" s="1" t="n">
        <f aca="false">D498-MIN(E498:G498)</f>
        <v>-0.00140000000000007</v>
      </c>
      <c r="I498" s="1" t="n">
        <f aca="false">D498-AVERAGE(E498:G498)</f>
        <v>-0.0580666666666667</v>
      </c>
      <c r="J498" s="1" t="n">
        <f aca="false">D498-MAX(E498:G498)</f>
        <v>-0.1314</v>
      </c>
      <c r="K498" s="0" t="n">
        <f aca="false">IF(OR(A498="Nai",B498="Nai",C498="Nai",A498="CMCTMg",B498="CMCTMg",C498="CMCTMg"),1,0)</f>
        <v>1</v>
      </c>
    </row>
    <row r="499" customFormat="false" ht="13.8" hidden="false" customHeight="false" outlineLevel="0" collapsed="false">
      <c r="A499" s="0" t="s">
        <v>18</v>
      </c>
      <c r="B499" s="0" t="s">
        <v>22</v>
      </c>
      <c r="C499" s="0" t="s">
        <v>26</v>
      </c>
      <c r="D499" s="0" t="n">
        <v>0.6187</v>
      </c>
      <c r="E499" s="0" t="n">
        <f aca="false">VLOOKUP(A499,Mono!$A$1:$B$16,2,0)</f>
        <v>0.73</v>
      </c>
      <c r="F499" s="0" t="n">
        <f aca="false">VLOOKUP(B499,Mono!$A$1:$B$16,2,0)</f>
        <v>0.64</v>
      </c>
      <c r="G499" s="0" t="n">
        <f aca="false">VLOOKUP(C499,Mono!$A$1:$B$16,2,0)</f>
        <v>0.61</v>
      </c>
      <c r="H499" s="1" t="n">
        <f aca="false">D499-MIN(E499:G499)</f>
        <v>0.00870000000000004</v>
      </c>
      <c r="I499" s="1" t="n">
        <f aca="false">D499-AVERAGE(E499:G499)</f>
        <v>-0.0413</v>
      </c>
      <c r="J499" s="1" t="n">
        <f aca="false">D499-MAX(E499:G499)</f>
        <v>-0.1113</v>
      </c>
      <c r="K499" s="0" t="n">
        <f aca="false">IF(OR(A499="Nai",B499="Nai",C499="Nai",A499="CMCTMg",B499="CMCTMg",C499="CMCTMg"),1,0)</f>
        <v>0</v>
      </c>
    </row>
    <row r="500" customFormat="false" ht="13.8" hidden="false" customHeight="false" outlineLevel="0" collapsed="false">
      <c r="A500" s="0" t="s">
        <v>18</v>
      </c>
      <c r="B500" s="0" t="s">
        <v>23</v>
      </c>
      <c r="C500" s="0" t="s">
        <v>24</v>
      </c>
      <c r="D500" s="0" t="n">
        <v>0.7467</v>
      </c>
      <c r="E500" s="0" t="n">
        <f aca="false">VLOOKUP(A500,Mono!$A$1:$B$16,2,0)</f>
        <v>0.73</v>
      </c>
      <c r="F500" s="0" t="n">
        <f aca="false">VLOOKUP(B500,Mono!$A$1:$B$16,2,0)</f>
        <v>0.7</v>
      </c>
      <c r="G500" s="0" t="n">
        <f aca="false">VLOOKUP(C500,Mono!$A$1:$B$16,2,0)</f>
        <v>0.6</v>
      </c>
      <c r="H500" s="1" t="n">
        <f aca="false">D500-MIN(E500:G500)</f>
        <v>0.1467</v>
      </c>
      <c r="I500" s="1" t="n">
        <f aca="false">D500-AVERAGE(E500:G500)</f>
        <v>0.0700333333333333</v>
      </c>
      <c r="J500" s="1" t="n">
        <f aca="false">D500-MAX(E500:G500)</f>
        <v>0.0167</v>
      </c>
      <c r="K500" s="0" t="n">
        <f aca="false">IF(OR(A500="Nai",B500="Nai",C500="Nai",A500="CMCTMg",B500="CMCTMg",C500="CMCTMg"),1,0)</f>
        <v>1</v>
      </c>
    </row>
    <row r="501" customFormat="false" ht="13.8" hidden="false" customHeight="false" outlineLevel="0" collapsed="false">
      <c r="A501" s="0" t="s">
        <v>18</v>
      </c>
      <c r="B501" s="0" t="s">
        <v>23</v>
      </c>
      <c r="C501" s="0" t="s">
        <v>25</v>
      </c>
      <c r="D501" s="0" t="n">
        <v>0.7163</v>
      </c>
      <c r="E501" s="0" t="n">
        <f aca="false">VLOOKUP(A501,Mono!$A$1:$B$16,2,0)</f>
        <v>0.73</v>
      </c>
      <c r="F501" s="0" t="n">
        <f aca="false">VLOOKUP(B501,Mono!$A$1:$B$16,2,0)</f>
        <v>0.7</v>
      </c>
      <c r="G501" s="0" t="n">
        <f aca="false">VLOOKUP(C501,Mono!$A$1:$B$16,2,0)</f>
        <v>0.6</v>
      </c>
      <c r="H501" s="1" t="n">
        <f aca="false">D501-MIN(E501:G501)</f>
        <v>0.1163</v>
      </c>
      <c r="I501" s="1" t="n">
        <f aca="false">D501-AVERAGE(E501:G501)</f>
        <v>0.0396333333333333</v>
      </c>
      <c r="J501" s="1" t="n">
        <f aca="false">D501-MAX(E501:G501)</f>
        <v>-0.0136999999999999</v>
      </c>
      <c r="K501" s="0" t="n">
        <f aca="false">IF(OR(A501="Nai",B501="Nai",C501="Nai",A501="CMCTMg",B501="CMCTMg",C501="CMCTMg"),1,0)</f>
        <v>1</v>
      </c>
    </row>
    <row r="502" customFormat="false" ht="13.8" hidden="false" customHeight="false" outlineLevel="0" collapsed="false">
      <c r="A502" s="0" t="s">
        <v>18</v>
      </c>
      <c r="B502" s="0" t="s">
        <v>23</v>
      </c>
      <c r="C502" s="0" t="s">
        <v>26</v>
      </c>
      <c r="D502" s="0" t="n">
        <v>0.7467</v>
      </c>
      <c r="E502" s="0" t="n">
        <f aca="false">VLOOKUP(A502,Mono!$A$1:$B$16,2,0)</f>
        <v>0.73</v>
      </c>
      <c r="F502" s="0" t="n">
        <f aca="false">VLOOKUP(B502,Mono!$A$1:$B$16,2,0)</f>
        <v>0.7</v>
      </c>
      <c r="G502" s="0" t="n">
        <f aca="false">VLOOKUP(C502,Mono!$A$1:$B$16,2,0)</f>
        <v>0.61</v>
      </c>
      <c r="H502" s="1" t="n">
        <f aca="false">D502-MIN(E502:G502)</f>
        <v>0.1367</v>
      </c>
      <c r="I502" s="1" t="n">
        <f aca="false">D502-AVERAGE(E502:G502)</f>
        <v>0.0667</v>
      </c>
      <c r="J502" s="1" t="n">
        <f aca="false">D502-MAX(E502:G502)</f>
        <v>0.0167</v>
      </c>
      <c r="K502" s="0" t="n">
        <f aca="false">IF(OR(A502="Nai",B502="Nai",C502="Nai",A502="CMCTMg",B502="CMCTMg",C502="CMCTMg"),1,0)</f>
        <v>1</v>
      </c>
    </row>
    <row r="503" customFormat="false" ht="13.8" hidden="false" customHeight="false" outlineLevel="0" collapsed="false">
      <c r="A503" s="0" t="s">
        <v>18</v>
      </c>
      <c r="B503" s="0" t="s">
        <v>24</v>
      </c>
      <c r="C503" s="0" t="s">
        <v>25</v>
      </c>
      <c r="D503" s="0" t="n">
        <v>0.5986</v>
      </c>
      <c r="E503" s="0" t="n">
        <f aca="false">VLOOKUP(A503,Mono!$A$1:$B$16,2,0)</f>
        <v>0.73</v>
      </c>
      <c r="F503" s="0" t="n">
        <f aca="false">VLOOKUP(B503,Mono!$A$1:$B$16,2,0)</f>
        <v>0.6</v>
      </c>
      <c r="G503" s="0" t="n">
        <f aca="false">VLOOKUP(C503,Mono!$A$1:$B$16,2,0)</f>
        <v>0.6</v>
      </c>
      <c r="H503" s="1" t="n">
        <f aca="false">D503-MIN(E503:G503)</f>
        <v>-0.00140000000000007</v>
      </c>
      <c r="I503" s="1" t="n">
        <f aca="false">D503-AVERAGE(E503:G503)</f>
        <v>-0.0447333333333334</v>
      </c>
      <c r="J503" s="1" t="n">
        <f aca="false">D503-MAX(E503:G503)</f>
        <v>-0.1314</v>
      </c>
      <c r="K503" s="0" t="n">
        <f aca="false">IF(OR(A503="Nai",B503="Nai",C503="Nai",A503="CMCTMg",B503="CMCTMg",C503="CMCTMg"),1,0)</f>
        <v>1</v>
      </c>
    </row>
    <row r="504" customFormat="false" ht="13.8" hidden="false" customHeight="false" outlineLevel="0" collapsed="false">
      <c r="A504" s="0" t="s">
        <v>18</v>
      </c>
      <c r="B504" s="0" t="s">
        <v>24</v>
      </c>
      <c r="C504" s="0" t="s">
        <v>26</v>
      </c>
      <c r="D504" s="0" t="n">
        <v>0.5986</v>
      </c>
      <c r="E504" s="0" t="n">
        <f aca="false">VLOOKUP(A504,Mono!$A$1:$B$16,2,0)</f>
        <v>0.73</v>
      </c>
      <c r="F504" s="0" t="n">
        <f aca="false">VLOOKUP(B504,Mono!$A$1:$B$16,2,0)</f>
        <v>0.6</v>
      </c>
      <c r="G504" s="0" t="n">
        <f aca="false">VLOOKUP(C504,Mono!$A$1:$B$16,2,0)</f>
        <v>0.61</v>
      </c>
      <c r="H504" s="1" t="n">
        <f aca="false">D504-MIN(E504:G504)</f>
        <v>-0.00140000000000007</v>
      </c>
      <c r="I504" s="1" t="n">
        <f aca="false">D504-AVERAGE(E504:G504)</f>
        <v>-0.0480666666666666</v>
      </c>
      <c r="J504" s="1" t="n">
        <f aca="false">D504-MAX(E504:G504)</f>
        <v>-0.1314</v>
      </c>
      <c r="K504" s="0" t="n">
        <f aca="false">IF(OR(A504="Nai",B504="Nai",C504="Nai",A504="CMCTMg",B504="CMCTMg",C504="CMCTMg"),1,0)</f>
        <v>0</v>
      </c>
    </row>
    <row r="505" customFormat="false" ht="13.8" hidden="false" customHeight="false" outlineLevel="0" collapsed="false">
      <c r="A505" s="0" t="s">
        <v>18</v>
      </c>
      <c r="B505" s="0" t="s">
        <v>25</v>
      </c>
      <c r="C505" s="0" t="s">
        <v>26</v>
      </c>
      <c r="D505" s="0" t="n">
        <v>0.5986</v>
      </c>
      <c r="E505" s="0" t="n">
        <f aca="false">VLOOKUP(A505,Mono!$A$1:$B$16,2,0)</f>
        <v>0.73</v>
      </c>
      <c r="F505" s="0" t="n">
        <f aca="false">VLOOKUP(B505,Mono!$A$1:$B$16,2,0)</f>
        <v>0.6</v>
      </c>
      <c r="G505" s="0" t="n">
        <f aca="false">VLOOKUP(C505,Mono!$A$1:$B$16,2,0)</f>
        <v>0.61</v>
      </c>
      <c r="H505" s="1" t="n">
        <f aca="false">D505-MIN(E505:G505)</f>
        <v>-0.00140000000000007</v>
      </c>
      <c r="I505" s="1" t="n">
        <f aca="false">D505-AVERAGE(E505:G505)</f>
        <v>-0.0480666666666666</v>
      </c>
      <c r="J505" s="1" t="n">
        <f aca="false">D505-MAX(E505:G505)</f>
        <v>-0.1314</v>
      </c>
      <c r="K505" s="0" t="n">
        <f aca="false">IF(OR(A505="Nai",B505="Nai",C505="Nai",A505="CMCTMg",B505="CMCTMg",C505="CMCTMg"),1,0)</f>
        <v>1</v>
      </c>
    </row>
    <row r="506" customFormat="false" ht="13.8" hidden="false" customHeight="false" outlineLevel="0" collapsed="false">
      <c r="A506" s="0" t="s">
        <v>19</v>
      </c>
      <c r="B506" s="0" t="s">
        <v>20</v>
      </c>
      <c r="C506" s="0" t="s">
        <v>21</v>
      </c>
      <c r="D506" s="0" t="n">
        <v>0.7039</v>
      </c>
      <c r="E506" s="0" t="n">
        <f aca="false">VLOOKUP(A506,Mono!$A$1:$B$16,2,0)</f>
        <v>0.7</v>
      </c>
      <c r="F506" s="0" t="n">
        <f aca="false">VLOOKUP(B506,Mono!$A$1:$B$16,2,0)</f>
        <v>0.71</v>
      </c>
      <c r="G506" s="0" t="n">
        <f aca="false">VLOOKUP(C506,Mono!$A$1:$B$16,2,0)</f>
        <v>0.6</v>
      </c>
      <c r="H506" s="1" t="n">
        <f aca="false">D506-MIN(E506:G506)</f>
        <v>0.1039</v>
      </c>
      <c r="I506" s="1" t="n">
        <f aca="false">D506-AVERAGE(E506:G506)</f>
        <v>0.0339</v>
      </c>
      <c r="J506" s="1" t="n">
        <f aca="false">D506-MAX(E506:G506)</f>
        <v>-0.00609999999999988</v>
      </c>
      <c r="K506" s="0" t="n">
        <f aca="false">IF(OR(A506="Nai",B506="Nai",C506="Nai",A506="CMCTMg",B506="CMCTMg",C506="CMCTMg"),1,0)</f>
        <v>0</v>
      </c>
    </row>
    <row r="507" customFormat="false" ht="13.8" hidden="false" customHeight="false" outlineLevel="0" collapsed="false">
      <c r="A507" s="0" t="s">
        <v>19</v>
      </c>
      <c r="B507" s="0" t="s">
        <v>20</v>
      </c>
      <c r="C507" s="0" t="s">
        <v>22</v>
      </c>
      <c r="D507" s="0" t="n">
        <v>0.7371</v>
      </c>
      <c r="E507" s="0" t="n">
        <f aca="false">VLOOKUP(A507,Mono!$A$1:$B$16,2,0)</f>
        <v>0.7</v>
      </c>
      <c r="F507" s="0" t="n">
        <f aca="false">VLOOKUP(B507,Mono!$A$1:$B$16,2,0)</f>
        <v>0.71</v>
      </c>
      <c r="G507" s="0" t="n">
        <f aca="false">VLOOKUP(C507,Mono!$A$1:$B$16,2,0)</f>
        <v>0.64</v>
      </c>
      <c r="H507" s="1" t="n">
        <f aca="false">D507-MIN(E507:G507)</f>
        <v>0.0971000000000001</v>
      </c>
      <c r="I507" s="1" t="n">
        <f aca="false">D507-AVERAGE(E507:G507)</f>
        <v>0.0537666666666666</v>
      </c>
      <c r="J507" s="1" t="n">
        <f aca="false">D507-MAX(E507:G507)</f>
        <v>0.0271000000000001</v>
      </c>
      <c r="K507" s="0" t="n">
        <f aca="false">IF(OR(A507="Nai",B507="Nai",C507="Nai",A507="CMCTMg",B507="CMCTMg",C507="CMCTMg"),1,0)</f>
        <v>0</v>
      </c>
    </row>
    <row r="508" customFormat="false" ht="13.8" hidden="false" customHeight="false" outlineLevel="0" collapsed="false">
      <c r="A508" s="0" t="s">
        <v>19</v>
      </c>
      <c r="B508" s="0" t="s">
        <v>20</v>
      </c>
      <c r="C508" s="0" t="s">
        <v>23</v>
      </c>
      <c r="D508" s="0" t="n">
        <v>0.6978</v>
      </c>
      <c r="E508" s="0" t="n">
        <f aca="false">VLOOKUP(A508,Mono!$A$1:$B$16,2,0)</f>
        <v>0.7</v>
      </c>
      <c r="F508" s="0" t="n">
        <f aca="false">VLOOKUP(B508,Mono!$A$1:$B$16,2,0)</f>
        <v>0.71</v>
      </c>
      <c r="G508" s="0" t="n">
        <f aca="false">VLOOKUP(C508,Mono!$A$1:$B$16,2,0)</f>
        <v>0.7</v>
      </c>
      <c r="H508" s="1" t="n">
        <f aca="false">D508-MIN(E508:G508)</f>
        <v>-0.00219999999999998</v>
      </c>
      <c r="I508" s="1" t="n">
        <f aca="false">D508-AVERAGE(E508:G508)</f>
        <v>-0.00553333333333339</v>
      </c>
      <c r="J508" s="1" t="n">
        <f aca="false">D508-MAX(E508:G508)</f>
        <v>-0.0121999999999999</v>
      </c>
      <c r="K508" s="0" t="n">
        <f aca="false">IF(OR(A508="Nai",B508="Nai",C508="Nai",A508="CMCTMg",B508="CMCTMg",C508="CMCTMg"),1,0)</f>
        <v>1</v>
      </c>
    </row>
    <row r="509" customFormat="false" ht="13.8" hidden="false" customHeight="false" outlineLevel="0" collapsed="false">
      <c r="A509" s="0" t="s">
        <v>19</v>
      </c>
      <c r="B509" s="0" t="s">
        <v>20</v>
      </c>
      <c r="C509" s="0" t="s">
        <v>24</v>
      </c>
      <c r="D509" s="0" t="n">
        <v>0.5986</v>
      </c>
      <c r="E509" s="0" t="n">
        <f aca="false">VLOOKUP(A509,Mono!$A$1:$B$16,2,0)</f>
        <v>0.7</v>
      </c>
      <c r="F509" s="0" t="n">
        <f aca="false">VLOOKUP(B509,Mono!$A$1:$B$16,2,0)</f>
        <v>0.71</v>
      </c>
      <c r="G509" s="0" t="n">
        <f aca="false">VLOOKUP(C509,Mono!$A$1:$B$16,2,0)</f>
        <v>0.6</v>
      </c>
      <c r="H509" s="1" t="n">
        <f aca="false">D509-MIN(E509:G509)</f>
        <v>-0.00140000000000007</v>
      </c>
      <c r="I509" s="1" t="n">
        <f aca="false">D509-AVERAGE(E509:G509)</f>
        <v>-0.0714</v>
      </c>
      <c r="J509" s="1" t="n">
        <f aca="false">D509-MAX(E509:G509)</f>
        <v>-0.1114</v>
      </c>
      <c r="K509" s="0" t="n">
        <f aca="false">IF(OR(A509="Nai",B509="Nai",C509="Nai",A509="CMCTMg",B509="CMCTMg",C509="CMCTMg"),1,0)</f>
        <v>0</v>
      </c>
    </row>
    <row r="510" customFormat="false" ht="13.8" hidden="false" customHeight="false" outlineLevel="0" collapsed="false">
      <c r="A510" s="0" t="s">
        <v>19</v>
      </c>
      <c r="B510" s="0" t="s">
        <v>20</v>
      </c>
      <c r="C510" s="0" t="s">
        <v>25</v>
      </c>
      <c r="D510" s="0" t="n">
        <v>0.5938</v>
      </c>
      <c r="E510" s="0" t="n">
        <f aca="false">VLOOKUP(A510,Mono!$A$1:$B$16,2,0)</f>
        <v>0.7</v>
      </c>
      <c r="F510" s="0" t="n">
        <f aca="false">VLOOKUP(B510,Mono!$A$1:$B$16,2,0)</f>
        <v>0.71</v>
      </c>
      <c r="G510" s="0" t="n">
        <f aca="false">VLOOKUP(C510,Mono!$A$1:$B$16,2,0)</f>
        <v>0.6</v>
      </c>
      <c r="H510" s="1" t="n">
        <f aca="false">D510-MIN(E510:G510)</f>
        <v>-0.00620000000000009</v>
      </c>
      <c r="I510" s="1" t="n">
        <f aca="false">D510-AVERAGE(E510:G510)</f>
        <v>-0.0762</v>
      </c>
      <c r="J510" s="1" t="n">
        <f aca="false">D510-MAX(E510:G510)</f>
        <v>-0.1162</v>
      </c>
      <c r="K510" s="0" t="n">
        <f aca="false">IF(OR(A510="Nai",B510="Nai",C510="Nai",A510="CMCTMg",B510="CMCTMg",C510="CMCTMg"),1,0)</f>
        <v>1</v>
      </c>
    </row>
    <row r="511" customFormat="false" ht="13.8" hidden="false" customHeight="false" outlineLevel="0" collapsed="false">
      <c r="A511" s="0" t="s">
        <v>19</v>
      </c>
      <c r="B511" s="0" t="s">
        <v>20</v>
      </c>
      <c r="C511" s="0" t="s">
        <v>26</v>
      </c>
      <c r="D511" s="0" t="n">
        <v>0.6134</v>
      </c>
      <c r="E511" s="0" t="n">
        <f aca="false">VLOOKUP(A511,Mono!$A$1:$B$16,2,0)</f>
        <v>0.7</v>
      </c>
      <c r="F511" s="0" t="n">
        <f aca="false">VLOOKUP(B511,Mono!$A$1:$B$16,2,0)</f>
        <v>0.71</v>
      </c>
      <c r="G511" s="0" t="n">
        <f aca="false">VLOOKUP(C511,Mono!$A$1:$B$16,2,0)</f>
        <v>0.61</v>
      </c>
      <c r="H511" s="1" t="n">
        <f aca="false">D511-MIN(E511:G511)</f>
        <v>0.00340000000000007</v>
      </c>
      <c r="I511" s="1" t="n">
        <f aca="false">D511-AVERAGE(E511:G511)</f>
        <v>-0.0599333333333333</v>
      </c>
      <c r="J511" s="1" t="n">
        <f aca="false">D511-MAX(E511:G511)</f>
        <v>-0.0965999999999999</v>
      </c>
      <c r="K511" s="0" t="n">
        <f aca="false">IF(OR(A511="Nai",B511="Nai",C511="Nai",A511="CMCTMg",B511="CMCTMg",C511="CMCTMg"),1,0)</f>
        <v>0</v>
      </c>
    </row>
    <row r="512" customFormat="false" ht="13.8" hidden="false" customHeight="false" outlineLevel="0" collapsed="false">
      <c r="A512" s="0" t="s">
        <v>19</v>
      </c>
      <c r="B512" s="0" t="s">
        <v>21</v>
      </c>
      <c r="C512" s="0" t="s">
        <v>22</v>
      </c>
      <c r="D512" s="0" t="n">
        <v>0.6084</v>
      </c>
      <c r="E512" s="0" t="n">
        <f aca="false">VLOOKUP(A512,Mono!$A$1:$B$16,2,0)</f>
        <v>0.7</v>
      </c>
      <c r="F512" s="0" t="n">
        <f aca="false">VLOOKUP(B512,Mono!$A$1:$B$16,2,0)</f>
        <v>0.6</v>
      </c>
      <c r="G512" s="0" t="n">
        <f aca="false">VLOOKUP(C512,Mono!$A$1:$B$16,2,0)</f>
        <v>0.64</v>
      </c>
      <c r="H512" s="1" t="n">
        <f aca="false">D512-MIN(E512:G512)</f>
        <v>0.00839999999999996</v>
      </c>
      <c r="I512" s="1" t="n">
        <f aca="false">D512-AVERAGE(E512:G512)</f>
        <v>-0.0382666666666668</v>
      </c>
      <c r="J512" s="1" t="n">
        <f aca="false">D512-MAX(E512:G512)</f>
        <v>-0.0916</v>
      </c>
      <c r="K512" s="0" t="n">
        <f aca="false">IF(OR(A512="Nai",B512="Nai",C512="Nai",A512="CMCTMg",B512="CMCTMg",C512="CMCTMg"),1,0)</f>
        <v>0</v>
      </c>
    </row>
    <row r="513" customFormat="false" ht="13.8" hidden="false" customHeight="false" outlineLevel="0" collapsed="false">
      <c r="A513" s="0" t="s">
        <v>19</v>
      </c>
      <c r="B513" s="0" t="s">
        <v>21</v>
      </c>
      <c r="C513" s="0" t="s">
        <v>23</v>
      </c>
      <c r="D513" s="0" t="n">
        <v>0.6735</v>
      </c>
      <c r="E513" s="0" t="n">
        <f aca="false">VLOOKUP(A513,Mono!$A$1:$B$16,2,0)</f>
        <v>0.7</v>
      </c>
      <c r="F513" s="0" t="n">
        <f aca="false">VLOOKUP(B513,Mono!$A$1:$B$16,2,0)</f>
        <v>0.6</v>
      </c>
      <c r="G513" s="0" t="n">
        <f aca="false">VLOOKUP(C513,Mono!$A$1:$B$16,2,0)</f>
        <v>0.7</v>
      </c>
      <c r="H513" s="1" t="n">
        <f aca="false">D513-MIN(E513:G513)</f>
        <v>0.0734999999999999</v>
      </c>
      <c r="I513" s="1" t="n">
        <f aca="false">D513-AVERAGE(E513:G513)</f>
        <v>0.00683333333333314</v>
      </c>
      <c r="J513" s="1" t="n">
        <f aca="false">D513-MAX(E513:G513)</f>
        <v>-0.0265000000000001</v>
      </c>
      <c r="K513" s="0" t="n">
        <f aca="false">IF(OR(A513="Nai",B513="Nai",C513="Nai",A513="CMCTMg",B513="CMCTMg",C513="CMCTMg"),1,0)</f>
        <v>1</v>
      </c>
    </row>
    <row r="514" customFormat="false" ht="13.8" hidden="false" customHeight="false" outlineLevel="0" collapsed="false">
      <c r="A514" s="0" t="s">
        <v>19</v>
      </c>
      <c r="B514" s="0" t="s">
        <v>21</v>
      </c>
      <c r="C514" s="0" t="s">
        <v>24</v>
      </c>
      <c r="D514" s="0" t="n">
        <v>0.624</v>
      </c>
      <c r="E514" s="0" t="n">
        <f aca="false">VLOOKUP(A514,Mono!$A$1:$B$16,2,0)</f>
        <v>0.7</v>
      </c>
      <c r="F514" s="0" t="n">
        <f aca="false">VLOOKUP(B514,Mono!$A$1:$B$16,2,0)</f>
        <v>0.6</v>
      </c>
      <c r="G514" s="0" t="n">
        <f aca="false">VLOOKUP(C514,Mono!$A$1:$B$16,2,0)</f>
        <v>0.6</v>
      </c>
      <c r="H514" s="1" t="n">
        <f aca="false">D514-MIN(E514:G514)</f>
        <v>0.0239999999999999</v>
      </c>
      <c r="I514" s="1" t="n">
        <f aca="false">D514-AVERAGE(E514:G514)</f>
        <v>-0.00933333333333342</v>
      </c>
      <c r="J514" s="1" t="n">
        <f aca="false">D514-MAX(E514:G514)</f>
        <v>-0.0760000000000001</v>
      </c>
      <c r="K514" s="0" t="n">
        <f aca="false">IF(OR(A514="Nai",B514="Nai",C514="Nai",A514="CMCTMg",B514="CMCTMg",C514="CMCTMg"),1,0)</f>
        <v>0</v>
      </c>
    </row>
    <row r="515" customFormat="false" ht="13.8" hidden="false" customHeight="false" outlineLevel="0" collapsed="false">
      <c r="A515" s="0" t="s">
        <v>19</v>
      </c>
      <c r="B515" s="0" t="s">
        <v>21</v>
      </c>
      <c r="C515" s="0" t="s">
        <v>25</v>
      </c>
      <c r="D515" s="0" t="n">
        <v>0.5938</v>
      </c>
      <c r="E515" s="0" t="n">
        <f aca="false">VLOOKUP(A515,Mono!$A$1:$B$16,2,0)</f>
        <v>0.7</v>
      </c>
      <c r="F515" s="0" t="n">
        <f aca="false">VLOOKUP(B515,Mono!$A$1:$B$16,2,0)</f>
        <v>0.6</v>
      </c>
      <c r="G515" s="0" t="n">
        <f aca="false">VLOOKUP(C515,Mono!$A$1:$B$16,2,0)</f>
        <v>0.6</v>
      </c>
      <c r="H515" s="1" t="n">
        <f aca="false">D515-MIN(E515:G515)</f>
        <v>-0.00620000000000009</v>
      </c>
      <c r="I515" s="1" t="n">
        <f aca="false">D515-AVERAGE(E515:G515)</f>
        <v>-0.0395333333333334</v>
      </c>
      <c r="J515" s="1" t="n">
        <f aca="false">D515-MAX(E515:G515)</f>
        <v>-0.1062</v>
      </c>
      <c r="K515" s="0" t="n">
        <f aca="false">IF(OR(A515="Nai",B515="Nai",C515="Nai",A515="CMCTMg",B515="CMCTMg",C515="CMCTMg"),1,0)</f>
        <v>1</v>
      </c>
    </row>
    <row r="516" customFormat="false" ht="13.8" hidden="false" customHeight="false" outlineLevel="0" collapsed="false">
      <c r="A516" s="0" t="s">
        <v>19</v>
      </c>
      <c r="B516" s="0" t="s">
        <v>21</v>
      </c>
      <c r="C516" s="0" t="s">
        <v>26</v>
      </c>
      <c r="D516" s="0" t="n">
        <v>0.7915</v>
      </c>
      <c r="E516" s="0" t="n">
        <f aca="false">VLOOKUP(A516,Mono!$A$1:$B$16,2,0)</f>
        <v>0.7</v>
      </c>
      <c r="F516" s="0" t="n">
        <f aca="false">VLOOKUP(B516,Mono!$A$1:$B$16,2,0)</f>
        <v>0.6</v>
      </c>
      <c r="G516" s="0" t="n">
        <f aca="false">VLOOKUP(C516,Mono!$A$1:$B$16,2,0)</f>
        <v>0.61</v>
      </c>
      <c r="H516" s="1" t="n">
        <f aca="false">D516-MIN(E516:G516)</f>
        <v>0.1915</v>
      </c>
      <c r="I516" s="1" t="n">
        <f aca="false">D516-AVERAGE(E516:G516)</f>
        <v>0.154833333333333</v>
      </c>
      <c r="J516" s="1" t="n">
        <f aca="false">D516-MAX(E516:G516)</f>
        <v>0.0915</v>
      </c>
      <c r="K516" s="0" t="n">
        <f aca="false">IF(OR(A516="Nai",B516="Nai",C516="Nai",A516="CMCTMg",B516="CMCTMg",C516="CMCTMg"),1,0)</f>
        <v>0</v>
      </c>
    </row>
    <row r="517" customFormat="false" ht="13.8" hidden="false" customHeight="false" outlineLevel="0" collapsed="false">
      <c r="A517" s="0" t="s">
        <v>19</v>
      </c>
      <c r="B517" s="0" t="s">
        <v>22</v>
      </c>
      <c r="C517" s="0" t="s">
        <v>23</v>
      </c>
      <c r="D517" s="0" t="n">
        <v>0.7104</v>
      </c>
      <c r="E517" s="0" t="n">
        <f aca="false">VLOOKUP(A517,Mono!$A$1:$B$16,2,0)</f>
        <v>0.7</v>
      </c>
      <c r="F517" s="0" t="n">
        <f aca="false">VLOOKUP(B517,Mono!$A$1:$B$16,2,0)</f>
        <v>0.64</v>
      </c>
      <c r="G517" s="0" t="n">
        <f aca="false">VLOOKUP(C517,Mono!$A$1:$B$16,2,0)</f>
        <v>0.7</v>
      </c>
      <c r="H517" s="1" t="n">
        <f aca="false">D517-MIN(E517:G517)</f>
        <v>0.0704</v>
      </c>
      <c r="I517" s="1" t="n">
        <f aca="false">D517-AVERAGE(E517:G517)</f>
        <v>0.0304</v>
      </c>
      <c r="J517" s="1" t="n">
        <f aca="false">D517-MAX(E517:G517)</f>
        <v>0.0104</v>
      </c>
      <c r="K517" s="0" t="n">
        <f aca="false">IF(OR(A517="Nai",B517="Nai",C517="Nai",A517="CMCTMg",B517="CMCTMg",C517="CMCTMg"),1,0)</f>
        <v>1</v>
      </c>
    </row>
    <row r="518" customFormat="false" ht="13.8" hidden="false" customHeight="false" outlineLevel="0" collapsed="false">
      <c r="A518" s="0" t="s">
        <v>19</v>
      </c>
      <c r="B518" s="0" t="s">
        <v>22</v>
      </c>
      <c r="C518" s="0" t="s">
        <v>24</v>
      </c>
      <c r="D518" s="0" t="n">
        <v>0.6034</v>
      </c>
      <c r="E518" s="0" t="n">
        <f aca="false">VLOOKUP(A518,Mono!$A$1:$B$16,2,0)</f>
        <v>0.7</v>
      </c>
      <c r="F518" s="0" t="n">
        <f aca="false">VLOOKUP(B518,Mono!$A$1:$B$16,2,0)</f>
        <v>0.64</v>
      </c>
      <c r="G518" s="0" t="n">
        <f aca="false">VLOOKUP(C518,Mono!$A$1:$B$16,2,0)</f>
        <v>0.6</v>
      </c>
      <c r="H518" s="1" t="n">
        <f aca="false">D518-MIN(E518:G518)</f>
        <v>0.00339999999999996</v>
      </c>
      <c r="I518" s="1" t="n">
        <f aca="false">D518-AVERAGE(E518:G518)</f>
        <v>-0.0432666666666668</v>
      </c>
      <c r="J518" s="1" t="n">
        <f aca="false">D518-MAX(E518:G518)</f>
        <v>-0.0966</v>
      </c>
      <c r="K518" s="0" t="n">
        <f aca="false">IF(OR(A518="Nai",B518="Nai",C518="Nai",A518="CMCTMg",B518="CMCTMg",C518="CMCTMg"),1,0)</f>
        <v>0</v>
      </c>
    </row>
    <row r="519" customFormat="false" ht="13.8" hidden="false" customHeight="false" outlineLevel="0" collapsed="false">
      <c r="A519" s="0" t="s">
        <v>19</v>
      </c>
      <c r="B519" s="0" t="s">
        <v>22</v>
      </c>
      <c r="C519" s="0" t="s">
        <v>25</v>
      </c>
      <c r="D519" s="0" t="n">
        <v>0.6134</v>
      </c>
      <c r="E519" s="0" t="n">
        <f aca="false">VLOOKUP(A519,Mono!$A$1:$B$16,2,0)</f>
        <v>0.7</v>
      </c>
      <c r="F519" s="0" t="n">
        <f aca="false">VLOOKUP(B519,Mono!$A$1:$B$16,2,0)</f>
        <v>0.64</v>
      </c>
      <c r="G519" s="0" t="n">
        <f aca="false">VLOOKUP(C519,Mono!$A$1:$B$16,2,0)</f>
        <v>0.6</v>
      </c>
      <c r="H519" s="1" t="n">
        <f aca="false">D519-MIN(E519:G519)</f>
        <v>0.0134</v>
      </c>
      <c r="I519" s="1" t="n">
        <f aca="false">D519-AVERAGE(E519:G519)</f>
        <v>-0.0332666666666668</v>
      </c>
      <c r="J519" s="1" t="n">
        <f aca="false">D519-MAX(E519:G519)</f>
        <v>-0.0866</v>
      </c>
      <c r="K519" s="0" t="n">
        <f aca="false">IF(OR(A519="Nai",B519="Nai",C519="Nai",A519="CMCTMg",B519="CMCTMg",C519="CMCTMg"),1,0)</f>
        <v>1</v>
      </c>
    </row>
    <row r="520" customFormat="false" ht="13.8" hidden="false" customHeight="false" outlineLevel="0" collapsed="false">
      <c r="A520" s="0" t="s">
        <v>19</v>
      </c>
      <c r="B520" s="0" t="s">
        <v>22</v>
      </c>
      <c r="C520" s="0" t="s">
        <v>26</v>
      </c>
      <c r="D520" s="0" t="n">
        <v>0.6134</v>
      </c>
      <c r="E520" s="0" t="n">
        <f aca="false">VLOOKUP(A520,Mono!$A$1:$B$16,2,0)</f>
        <v>0.7</v>
      </c>
      <c r="F520" s="0" t="n">
        <f aca="false">VLOOKUP(B520,Mono!$A$1:$B$16,2,0)</f>
        <v>0.64</v>
      </c>
      <c r="G520" s="0" t="n">
        <f aca="false">VLOOKUP(C520,Mono!$A$1:$B$16,2,0)</f>
        <v>0.61</v>
      </c>
      <c r="H520" s="1" t="n">
        <f aca="false">D520-MIN(E520:G520)</f>
        <v>0.00340000000000007</v>
      </c>
      <c r="I520" s="1" t="n">
        <f aca="false">D520-AVERAGE(E520:G520)</f>
        <v>-0.0366</v>
      </c>
      <c r="J520" s="1" t="n">
        <f aca="false">D520-MAX(E520:G520)</f>
        <v>-0.0866</v>
      </c>
      <c r="K520" s="0" t="n">
        <f aca="false">IF(OR(A520="Nai",B520="Nai",C520="Nai",A520="CMCTMg",B520="CMCTMg",C520="CMCTMg"),1,0)</f>
        <v>0</v>
      </c>
    </row>
    <row r="521" customFormat="false" ht="13.8" hidden="false" customHeight="false" outlineLevel="0" collapsed="false">
      <c r="A521" s="0" t="s">
        <v>19</v>
      </c>
      <c r="B521" s="0" t="s">
        <v>23</v>
      </c>
      <c r="C521" s="0" t="s">
        <v>24</v>
      </c>
      <c r="D521" s="0" t="n">
        <v>0.6034</v>
      </c>
      <c r="E521" s="0" t="n">
        <f aca="false">VLOOKUP(A521,Mono!$A$1:$B$16,2,0)</f>
        <v>0.7</v>
      </c>
      <c r="F521" s="0" t="n">
        <f aca="false">VLOOKUP(B521,Mono!$A$1:$B$16,2,0)</f>
        <v>0.7</v>
      </c>
      <c r="G521" s="0" t="n">
        <f aca="false">VLOOKUP(C521,Mono!$A$1:$B$16,2,0)</f>
        <v>0.6</v>
      </c>
      <c r="H521" s="1" t="n">
        <f aca="false">D521-MIN(E521:G521)</f>
        <v>0.00339999999999996</v>
      </c>
      <c r="I521" s="1" t="n">
        <f aca="false">D521-AVERAGE(E521:G521)</f>
        <v>-0.0632666666666668</v>
      </c>
      <c r="J521" s="1" t="n">
        <f aca="false">D521-MAX(E521:G521)</f>
        <v>-0.0966</v>
      </c>
      <c r="K521" s="0" t="n">
        <f aca="false">IF(OR(A521="Nai",B521="Nai",C521="Nai",A521="CMCTMg",B521="CMCTMg",C521="CMCTMg"),1,0)</f>
        <v>1</v>
      </c>
    </row>
    <row r="522" customFormat="false" ht="13.8" hidden="false" customHeight="false" outlineLevel="0" collapsed="false">
      <c r="A522" s="0" t="s">
        <v>19</v>
      </c>
      <c r="B522" s="0" t="s">
        <v>23</v>
      </c>
      <c r="C522" s="0" t="s">
        <v>25</v>
      </c>
      <c r="D522" s="0" t="n">
        <v>0.5938</v>
      </c>
      <c r="E522" s="0" t="n">
        <f aca="false">VLOOKUP(A522,Mono!$A$1:$B$16,2,0)</f>
        <v>0.7</v>
      </c>
      <c r="F522" s="0" t="n">
        <f aca="false">VLOOKUP(B522,Mono!$A$1:$B$16,2,0)</f>
        <v>0.7</v>
      </c>
      <c r="G522" s="0" t="n">
        <f aca="false">VLOOKUP(C522,Mono!$A$1:$B$16,2,0)</f>
        <v>0.6</v>
      </c>
      <c r="H522" s="1" t="n">
        <f aca="false">D522-MIN(E522:G522)</f>
        <v>-0.00620000000000009</v>
      </c>
      <c r="I522" s="1" t="n">
        <f aca="false">D522-AVERAGE(E522:G522)</f>
        <v>-0.0728666666666669</v>
      </c>
      <c r="J522" s="1" t="n">
        <f aca="false">D522-MAX(E522:G522)</f>
        <v>-0.1062</v>
      </c>
      <c r="K522" s="0" t="n">
        <f aca="false">IF(OR(A522="Nai",B522="Nai",C522="Nai",A522="CMCTMg",B522="CMCTMg",C522="CMCTMg"),1,0)</f>
        <v>1</v>
      </c>
    </row>
    <row r="523" customFormat="false" ht="13.8" hidden="false" customHeight="false" outlineLevel="0" collapsed="false">
      <c r="A523" s="0" t="s">
        <v>19</v>
      </c>
      <c r="B523" s="0" t="s">
        <v>23</v>
      </c>
      <c r="C523" s="0" t="s">
        <v>26</v>
      </c>
      <c r="D523" s="0" t="n">
        <v>0.6978</v>
      </c>
      <c r="E523" s="0" t="n">
        <f aca="false">VLOOKUP(A523,Mono!$A$1:$B$16,2,0)</f>
        <v>0.7</v>
      </c>
      <c r="F523" s="0" t="n">
        <f aca="false">VLOOKUP(B523,Mono!$A$1:$B$16,2,0)</f>
        <v>0.7</v>
      </c>
      <c r="G523" s="0" t="n">
        <f aca="false">VLOOKUP(C523,Mono!$A$1:$B$16,2,0)</f>
        <v>0.61</v>
      </c>
      <c r="H523" s="1" t="n">
        <f aca="false">D523-MIN(E523:G523)</f>
        <v>0.0878000000000001</v>
      </c>
      <c r="I523" s="1" t="n">
        <f aca="false">D523-AVERAGE(E523:G523)</f>
        <v>0.0278</v>
      </c>
      <c r="J523" s="1" t="n">
        <f aca="false">D523-MAX(E523:G523)</f>
        <v>-0.00219999999999998</v>
      </c>
      <c r="K523" s="0" t="n">
        <f aca="false">IF(OR(A523="Nai",B523="Nai",C523="Nai",A523="CMCTMg",B523="CMCTMg",C523="CMCTMg"),1,0)</f>
        <v>1</v>
      </c>
    </row>
    <row r="524" customFormat="false" ht="13.8" hidden="false" customHeight="false" outlineLevel="0" collapsed="false">
      <c r="A524" s="0" t="s">
        <v>19</v>
      </c>
      <c r="B524" s="0" t="s">
        <v>24</v>
      </c>
      <c r="C524" s="0" t="s">
        <v>25</v>
      </c>
      <c r="D524" s="0" t="n">
        <v>0.5986</v>
      </c>
      <c r="E524" s="0" t="n">
        <f aca="false">VLOOKUP(A524,Mono!$A$1:$B$16,2,0)</f>
        <v>0.7</v>
      </c>
      <c r="F524" s="0" t="n">
        <f aca="false">VLOOKUP(B524,Mono!$A$1:$B$16,2,0)</f>
        <v>0.6</v>
      </c>
      <c r="G524" s="0" t="n">
        <f aca="false">VLOOKUP(C524,Mono!$A$1:$B$16,2,0)</f>
        <v>0.6</v>
      </c>
      <c r="H524" s="1" t="n">
        <f aca="false">D524-MIN(E524:G524)</f>
        <v>-0.00140000000000007</v>
      </c>
      <c r="I524" s="1" t="n">
        <f aca="false">D524-AVERAGE(E524:G524)</f>
        <v>-0.0347333333333334</v>
      </c>
      <c r="J524" s="1" t="n">
        <f aca="false">D524-MAX(E524:G524)</f>
        <v>-0.1014</v>
      </c>
      <c r="K524" s="0" t="n">
        <f aca="false">IF(OR(A524="Nai",B524="Nai",C524="Nai",A524="CMCTMg",B524="CMCTMg",C524="CMCTMg"),1,0)</f>
        <v>1</v>
      </c>
    </row>
    <row r="525" customFormat="false" ht="13.8" hidden="false" customHeight="false" outlineLevel="0" collapsed="false">
      <c r="A525" s="0" t="s">
        <v>19</v>
      </c>
      <c r="B525" s="0" t="s">
        <v>24</v>
      </c>
      <c r="C525" s="0" t="s">
        <v>26</v>
      </c>
      <c r="D525" s="0" t="n">
        <v>0.6034</v>
      </c>
      <c r="E525" s="0" t="n">
        <f aca="false">VLOOKUP(A525,Mono!$A$1:$B$16,2,0)</f>
        <v>0.7</v>
      </c>
      <c r="F525" s="0" t="n">
        <f aca="false">VLOOKUP(B525,Mono!$A$1:$B$16,2,0)</f>
        <v>0.6</v>
      </c>
      <c r="G525" s="0" t="n">
        <f aca="false">VLOOKUP(C525,Mono!$A$1:$B$16,2,0)</f>
        <v>0.61</v>
      </c>
      <c r="H525" s="1" t="n">
        <f aca="false">D525-MIN(E525:G525)</f>
        <v>0.00339999999999996</v>
      </c>
      <c r="I525" s="1" t="n">
        <f aca="false">D525-AVERAGE(E525:G525)</f>
        <v>-0.0332666666666667</v>
      </c>
      <c r="J525" s="1" t="n">
        <f aca="false">D525-MAX(E525:G525)</f>
        <v>-0.0966</v>
      </c>
      <c r="K525" s="0" t="n">
        <f aca="false">IF(OR(A525="Nai",B525="Nai",C525="Nai",A525="CMCTMg",B525="CMCTMg",C525="CMCTMg"),1,0)</f>
        <v>0</v>
      </c>
    </row>
    <row r="526" customFormat="false" ht="13.8" hidden="false" customHeight="false" outlineLevel="0" collapsed="false">
      <c r="A526" s="0" t="s">
        <v>19</v>
      </c>
      <c r="B526" s="0" t="s">
        <v>25</v>
      </c>
      <c r="C526" s="0" t="s">
        <v>26</v>
      </c>
      <c r="D526" s="0" t="n">
        <v>0.5986</v>
      </c>
      <c r="E526" s="0" t="n">
        <f aca="false">VLOOKUP(A526,Mono!$A$1:$B$16,2,0)</f>
        <v>0.7</v>
      </c>
      <c r="F526" s="0" t="n">
        <f aca="false">VLOOKUP(B526,Mono!$A$1:$B$16,2,0)</f>
        <v>0.6</v>
      </c>
      <c r="G526" s="0" t="n">
        <f aca="false">VLOOKUP(C526,Mono!$A$1:$B$16,2,0)</f>
        <v>0.61</v>
      </c>
      <c r="H526" s="1" t="n">
        <f aca="false">D526-MIN(E526:G526)</f>
        <v>-0.00140000000000007</v>
      </c>
      <c r="I526" s="1" t="n">
        <f aca="false">D526-AVERAGE(E526:G526)</f>
        <v>-0.0380666666666667</v>
      </c>
      <c r="J526" s="1" t="n">
        <f aca="false">D526-MAX(E526:G526)</f>
        <v>-0.1014</v>
      </c>
      <c r="K526" s="0" t="n">
        <f aca="false">IF(OR(A526="Nai",B526="Nai",C526="Nai",A526="CMCTMg",B526="CMCTMg",C526="CMCTMg"),1,0)</f>
        <v>1</v>
      </c>
    </row>
    <row r="527" customFormat="false" ht="13.8" hidden="false" customHeight="false" outlineLevel="0" collapsed="false">
      <c r="A527" s="0" t="s">
        <v>20</v>
      </c>
      <c r="B527" s="0" t="s">
        <v>21</v>
      </c>
      <c r="C527" s="0" t="s">
        <v>22</v>
      </c>
      <c r="D527" s="0" t="n">
        <v>0.6494</v>
      </c>
      <c r="E527" s="0" t="n">
        <f aca="false">VLOOKUP(A527,Mono!$A$1:$B$16,2,0)</f>
        <v>0.71</v>
      </c>
      <c r="F527" s="0" t="n">
        <f aca="false">VLOOKUP(B527,Mono!$A$1:$B$16,2,0)</f>
        <v>0.6</v>
      </c>
      <c r="G527" s="0" t="n">
        <f aca="false">VLOOKUP(C527,Mono!$A$1:$B$16,2,0)</f>
        <v>0.64</v>
      </c>
      <c r="H527" s="1" t="n">
        <f aca="false">D527-MIN(E527:G527)</f>
        <v>0.0493999999999999</v>
      </c>
      <c r="I527" s="1" t="n">
        <f aca="false">D527-AVERAGE(E527:G527)</f>
        <v>-0.000600000000000045</v>
      </c>
      <c r="J527" s="1" t="n">
        <f aca="false">D527-MAX(E527:G527)</f>
        <v>-0.0606</v>
      </c>
      <c r="K527" s="0" t="n">
        <f aca="false">IF(OR(A527="Nai",B527="Nai",C527="Nai",A527="CMCTMg",B527="CMCTMg",C527="CMCTMg"),1,0)</f>
        <v>0</v>
      </c>
    </row>
    <row r="528" customFormat="false" ht="13.8" hidden="false" customHeight="false" outlineLevel="0" collapsed="false">
      <c r="A528" s="0" t="s">
        <v>20</v>
      </c>
      <c r="B528" s="0" t="s">
        <v>21</v>
      </c>
      <c r="C528" s="0" t="s">
        <v>23</v>
      </c>
      <c r="D528" s="0" t="n">
        <v>0.7283</v>
      </c>
      <c r="E528" s="0" t="n">
        <f aca="false">VLOOKUP(A528,Mono!$A$1:$B$16,2,0)</f>
        <v>0.71</v>
      </c>
      <c r="F528" s="0" t="n">
        <f aca="false">VLOOKUP(B528,Mono!$A$1:$B$16,2,0)</f>
        <v>0.6</v>
      </c>
      <c r="G528" s="0" t="n">
        <f aca="false">VLOOKUP(C528,Mono!$A$1:$B$16,2,0)</f>
        <v>0.7</v>
      </c>
      <c r="H528" s="1" t="n">
        <f aca="false">D528-MIN(E528:G528)</f>
        <v>0.1283</v>
      </c>
      <c r="I528" s="1" t="n">
        <f aca="false">D528-AVERAGE(E528:G528)</f>
        <v>0.0583</v>
      </c>
      <c r="J528" s="1" t="n">
        <f aca="false">D528-MAX(E528:G528)</f>
        <v>0.0183000000000001</v>
      </c>
      <c r="K528" s="0" t="n">
        <f aca="false">IF(OR(A528="Nai",B528="Nai",C528="Nai",A528="CMCTMg",B528="CMCTMg",C528="CMCTMg"),1,0)</f>
        <v>1</v>
      </c>
    </row>
    <row r="529" customFormat="false" ht="13.8" hidden="false" customHeight="false" outlineLevel="0" collapsed="false">
      <c r="A529" s="0" t="s">
        <v>20</v>
      </c>
      <c r="B529" s="0" t="s">
        <v>21</v>
      </c>
      <c r="C529" s="0" t="s">
        <v>24</v>
      </c>
      <c r="D529" s="0" t="n">
        <v>0.7283</v>
      </c>
      <c r="E529" s="0" t="n">
        <f aca="false">VLOOKUP(A529,Mono!$A$1:$B$16,2,0)</f>
        <v>0.71</v>
      </c>
      <c r="F529" s="0" t="n">
        <f aca="false">VLOOKUP(B529,Mono!$A$1:$B$16,2,0)</f>
        <v>0.6</v>
      </c>
      <c r="G529" s="0" t="n">
        <f aca="false">VLOOKUP(C529,Mono!$A$1:$B$16,2,0)</f>
        <v>0.6</v>
      </c>
      <c r="H529" s="1" t="n">
        <f aca="false">D529-MIN(E529:G529)</f>
        <v>0.1283</v>
      </c>
      <c r="I529" s="1" t="n">
        <f aca="false">D529-AVERAGE(E529:G529)</f>
        <v>0.0916333333333333</v>
      </c>
      <c r="J529" s="1" t="n">
        <f aca="false">D529-MAX(E529:G529)</f>
        <v>0.0183000000000001</v>
      </c>
      <c r="K529" s="0" t="n">
        <f aca="false">IF(OR(A529="Nai",B529="Nai",C529="Nai",A529="CMCTMg",B529="CMCTMg",C529="CMCTMg"),1,0)</f>
        <v>0</v>
      </c>
    </row>
    <row r="530" customFormat="false" ht="13.8" hidden="false" customHeight="false" outlineLevel="0" collapsed="false">
      <c r="A530" s="0" t="s">
        <v>20</v>
      </c>
      <c r="B530" s="0" t="s">
        <v>21</v>
      </c>
      <c r="C530" s="0" t="s">
        <v>25</v>
      </c>
      <c r="D530" s="0" t="n">
        <v>0.5986</v>
      </c>
      <c r="E530" s="0" t="n">
        <f aca="false">VLOOKUP(A530,Mono!$A$1:$B$16,2,0)</f>
        <v>0.71</v>
      </c>
      <c r="F530" s="0" t="n">
        <f aca="false">VLOOKUP(B530,Mono!$A$1:$B$16,2,0)</f>
        <v>0.6</v>
      </c>
      <c r="G530" s="0" t="n">
        <f aca="false">VLOOKUP(C530,Mono!$A$1:$B$16,2,0)</f>
        <v>0.6</v>
      </c>
      <c r="H530" s="1" t="n">
        <f aca="false">D530-MIN(E530:G530)</f>
        <v>-0.00140000000000007</v>
      </c>
      <c r="I530" s="1" t="n">
        <f aca="false">D530-AVERAGE(E530:G530)</f>
        <v>-0.0380666666666667</v>
      </c>
      <c r="J530" s="1" t="n">
        <f aca="false">D530-MAX(E530:G530)</f>
        <v>-0.1114</v>
      </c>
      <c r="K530" s="0" t="n">
        <f aca="false">IF(OR(A530="Nai",B530="Nai",C530="Nai",A530="CMCTMg",B530="CMCTMg",C530="CMCTMg"),1,0)</f>
        <v>1</v>
      </c>
    </row>
    <row r="531" customFormat="false" ht="13.8" hidden="false" customHeight="false" outlineLevel="0" collapsed="false">
      <c r="A531" s="0" t="s">
        <v>20</v>
      </c>
      <c r="B531" s="0" t="s">
        <v>21</v>
      </c>
      <c r="C531" s="0" t="s">
        <v>26</v>
      </c>
      <c r="D531" s="0" t="n">
        <v>0.6187</v>
      </c>
      <c r="E531" s="0" t="n">
        <f aca="false">VLOOKUP(A531,Mono!$A$1:$B$16,2,0)</f>
        <v>0.71</v>
      </c>
      <c r="F531" s="0" t="n">
        <f aca="false">VLOOKUP(B531,Mono!$A$1:$B$16,2,0)</f>
        <v>0.6</v>
      </c>
      <c r="G531" s="0" t="n">
        <f aca="false">VLOOKUP(C531,Mono!$A$1:$B$16,2,0)</f>
        <v>0.61</v>
      </c>
      <c r="H531" s="1" t="n">
        <f aca="false">D531-MIN(E531:G531)</f>
        <v>0.0186999999999999</v>
      </c>
      <c r="I531" s="1" t="n">
        <f aca="false">D531-AVERAGE(E531:G531)</f>
        <v>-0.0213</v>
      </c>
      <c r="J531" s="1" t="n">
        <f aca="false">D531-MAX(E531:G531)</f>
        <v>-0.0912999999999999</v>
      </c>
      <c r="K531" s="0" t="n">
        <f aca="false">IF(OR(A531="Nai",B531="Nai",C531="Nai",A531="CMCTMg",B531="CMCTMg",C531="CMCTMg"),1,0)</f>
        <v>0</v>
      </c>
    </row>
    <row r="532" customFormat="false" ht="13.8" hidden="false" customHeight="false" outlineLevel="0" collapsed="false">
      <c r="A532" s="0" t="s">
        <v>20</v>
      </c>
      <c r="B532" s="0" t="s">
        <v>22</v>
      </c>
      <c r="C532" s="0" t="s">
        <v>23</v>
      </c>
      <c r="D532" s="0" t="n">
        <v>0.6333</v>
      </c>
      <c r="E532" s="0" t="n">
        <f aca="false">VLOOKUP(A532,Mono!$A$1:$B$16,2,0)</f>
        <v>0.71</v>
      </c>
      <c r="F532" s="0" t="n">
        <f aca="false">VLOOKUP(B532,Mono!$A$1:$B$16,2,0)</f>
        <v>0.64</v>
      </c>
      <c r="G532" s="0" t="n">
        <f aca="false">VLOOKUP(C532,Mono!$A$1:$B$16,2,0)</f>
        <v>0.7</v>
      </c>
      <c r="H532" s="1" t="n">
        <f aca="false">D532-MIN(E532:G532)</f>
        <v>-0.00669999999999993</v>
      </c>
      <c r="I532" s="1" t="n">
        <f aca="false">D532-AVERAGE(E532:G532)</f>
        <v>-0.0500333333333332</v>
      </c>
      <c r="J532" s="1" t="n">
        <f aca="false">D532-MAX(E532:G532)</f>
        <v>-0.0766999999999999</v>
      </c>
      <c r="K532" s="0" t="n">
        <f aca="false">IF(OR(A532="Nai",B532="Nai",C532="Nai",A532="CMCTMg",B532="CMCTMg",C532="CMCTMg"),1,0)</f>
        <v>1</v>
      </c>
    </row>
    <row r="533" customFormat="false" ht="13.8" hidden="false" customHeight="false" outlineLevel="0" collapsed="false">
      <c r="A533" s="0" t="s">
        <v>20</v>
      </c>
      <c r="B533" s="0" t="s">
        <v>22</v>
      </c>
      <c r="C533" s="0" t="s">
        <v>24</v>
      </c>
      <c r="D533" s="0" t="n">
        <v>0.7343</v>
      </c>
      <c r="E533" s="0" t="n">
        <f aca="false">VLOOKUP(A533,Mono!$A$1:$B$16,2,0)</f>
        <v>0.71</v>
      </c>
      <c r="F533" s="0" t="n">
        <f aca="false">VLOOKUP(B533,Mono!$A$1:$B$16,2,0)</f>
        <v>0.64</v>
      </c>
      <c r="G533" s="0" t="n">
        <f aca="false">VLOOKUP(C533,Mono!$A$1:$B$16,2,0)</f>
        <v>0.6</v>
      </c>
      <c r="H533" s="1" t="n">
        <f aca="false">D533-MIN(E533:G533)</f>
        <v>0.1343</v>
      </c>
      <c r="I533" s="1" t="n">
        <f aca="false">D533-AVERAGE(E533:G533)</f>
        <v>0.0843</v>
      </c>
      <c r="J533" s="1" t="n">
        <f aca="false">D533-MAX(E533:G533)</f>
        <v>0.0243000000000001</v>
      </c>
      <c r="K533" s="0" t="n">
        <f aca="false">IF(OR(A533="Nai",B533="Nai",C533="Nai",A533="CMCTMg",B533="CMCTMg",C533="CMCTMg"),1,0)</f>
        <v>0</v>
      </c>
    </row>
    <row r="534" customFormat="false" ht="13.8" hidden="false" customHeight="false" outlineLevel="0" collapsed="false">
      <c r="A534" s="0" t="s">
        <v>20</v>
      </c>
      <c r="B534" s="0" t="s">
        <v>22</v>
      </c>
      <c r="C534" s="0" t="s">
        <v>25</v>
      </c>
      <c r="D534" s="0" t="n">
        <v>0.5986</v>
      </c>
      <c r="E534" s="0" t="n">
        <f aca="false">VLOOKUP(A534,Mono!$A$1:$B$16,2,0)</f>
        <v>0.71</v>
      </c>
      <c r="F534" s="0" t="n">
        <f aca="false">VLOOKUP(B534,Mono!$A$1:$B$16,2,0)</f>
        <v>0.64</v>
      </c>
      <c r="G534" s="0" t="n">
        <f aca="false">VLOOKUP(C534,Mono!$A$1:$B$16,2,0)</f>
        <v>0.6</v>
      </c>
      <c r="H534" s="1" t="n">
        <f aca="false">D534-MIN(E534:G534)</f>
        <v>-0.00140000000000007</v>
      </c>
      <c r="I534" s="1" t="n">
        <f aca="false">D534-AVERAGE(E534:G534)</f>
        <v>-0.0514</v>
      </c>
      <c r="J534" s="1" t="n">
        <f aca="false">D534-MAX(E534:G534)</f>
        <v>-0.1114</v>
      </c>
      <c r="K534" s="0" t="n">
        <f aca="false">IF(OR(A534="Nai",B534="Nai",C534="Nai",A534="CMCTMg",B534="CMCTMg",C534="CMCTMg"),1,0)</f>
        <v>1</v>
      </c>
    </row>
    <row r="535" customFormat="false" ht="13.8" hidden="false" customHeight="false" outlineLevel="0" collapsed="false">
      <c r="A535" s="0" t="s">
        <v>20</v>
      </c>
      <c r="B535" s="0" t="s">
        <v>22</v>
      </c>
      <c r="C535" s="0" t="s">
        <v>26</v>
      </c>
      <c r="D535" s="0" t="n">
        <v>0.6187</v>
      </c>
      <c r="E535" s="0" t="n">
        <f aca="false">VLOOKUP(A535,Mono!$A$1:$B$16,2,0)</f>
        <v>0.71</v>
      </c>
      <c r="F535" s="0" t="n">
        <f aca="false">VLOOKUP(B535,Mono!$A$1:$B$16,2,0)</f>
        <v>0.64</v>
      </c>
      <c r="G535" s="0" t="n">
        <f aca="false">VLOOKUP(C535,Mono!$A$1:$B$16,2,0)</f>
        <v>0.61</v>
      </c>
      <c r="H535" s="1" t="n">
        <f aca="false">D535-MIN(E535:G535)</f>
        <v>0.00870000000000004</v>
      </c>
      <c r="I535" s="1" t="n">
        <f aca="false">D535-AVERAGE(E535:G535)</f>
        <v>-0.0346333333333333</v>
      </c>
      <c r="J535" s="1" t="n">
        <f aca="false">D535-MAX(E535:G535)</f>
        <v>-0.0912999999999999</v>
      </c>
      <c r="K535" s="0" t="n">
        <f aca="false">IF(OR(A535="Nai",B535="Nai",C535="Nai",A535="CMCTMg",B535="CMCTMg",C535="CMCTMg"),1,0)</f>
        <v>0</v>
      </c>
    </row>
    <row r="536" customFormat="false" ht="13.8" hidden="false" customHeight="false" outlineLevel="0" collapsed="false">
      <c r="A536" s="0" t="s">
        <v>20</v>
      </c>
      <c r="B536" s="0" t="s">
        <v>23</v>
      </c>
      <c r="C536" s="0" t="s">
        <v>24</v>
      </c>
      <c r="D536" s="0" t="n">
        <v>0.7343</v>
      </c>
      <c r="E536" s="0" t="n">
        <f aca="false">VLOOKUP(A536,Mono!$A$1:$B$16,2,0)</f>
        <v>0.71</v>
      </c>
      <c r="F536" s="0" t="n">
        <f aca="false">VLOOKUP(B536,Mono!$A$1:$B$16,2,0)</f>
        <v>0.7</v>
      </c>
      <c r="G536" s="0" t="n">
        <f aca="false">VLOOKUP(C536,Mono!$A$1:$B$16,2,0)</f>
        <v>0.6</v>
      </c>
      <c r="H536" s="1" t="n">
        <f aca="false">D536-MIN(E536:G536)</f>
        <v>0.1343</v>
      </c>
      <c r="I536" s="1" t="n">
        <f aca="false">D536-AVERAGE(E536:G536)</f>
        <v>0.0643</v>
      </c>
      <c r="J536" s="1" t="n">
        <f aca="false">D536-MAX(E536:G536)</f>
        <v>0.0243000000000001</v>
      </c>
      <c r="K536" s="0" t="n">
        <f aca="false">IF(OR(A536="Nai",B536="Nai",C536="Nai",A536="CMCTMg",B536="CMCTMg",C536="CMCTMg"),1,0)</f>
        <v>1</v>
      </c>
    </row>
    <row r="537" customFormat="false" ht="13.8" hidden="false" customHeight="false" outlineLevel="0" collapsed="false">
      <c r="A537" s="0" t="s">
        <v>20</v>
      </c>
      <c r="B537" s="0" t="s">
        <v>23</v>
      </c>
      <c r="C537" s="0" t="s">
        <v>25</v>
      </c>
      <c r="D537" s="0" t="n">
        <v>0.5938</v>
      </c>
      <c r="E537" s="0" t="n">
        <f aca="false">VLOOKUP(A537,Mono!$A$1:$B$16,2,0)</f>
        <v>0.71</v>
      </c>
      <c r="F537" s="0" t="n">
        <f aca="false">VLOOKUP(B537,Mono!$A$1:$B$16,2,0)</f>
        <v>0.7</v>
      </c>
      <c r="G537" s="0" t="n">
        <f aca="false">VLOOKUP(C537,Mono!$A$1:$B$16,2,0)</f>
        <v>0.6</v>
      </c>
      <c r="H537" s="1" t="n">
        <f aca="false">D537-MIN(E537:G537)</f>
        <v>-0.00620000000000009</v>
      </c>
      <c r="I537" s="1" t="n">
        <f aca="false">D537-AVERAGE(E537:G537)</f>
        <v>-0.0762</v>
      </c>
      <c r="J537" s="1" t="n">
        <f aca="false">D537-MAX(E537:G537)</f>
        <v>-0.1162</v>
      </c>
      <c r="K537" s="0" t="n">
        <f aca="false">IF(OR(A537="Nai",B537="Nai",C537="Nai",A537="CMCTMg",B537="CMCTMg",C537="CMCTMg"),1,0)</f>
        <v>1</v>
      </c>
    </row>
    <row r="538" customFormat="false" ht="13.8" hidden="false" customHeight="false" outlineLevel="0" collapsed="false">
      <c r="A538" s="0" t="s">
        <v>20</v>
      </c>
      <c r="B538" s="0" t="s">
        <v>23</v>
      </c>
      <c r="C538" s="0" t="s">
        <v>26</v>
      </c>
      <c r="D538" s="0" t="n">
        <v>0.6134</v>
      </c>
      <c r="E538" s="0" t="n">
        <f aca="false">VLOOKUP(A538,Mono!$A$1:$B$16,2,0)</f>
        <v>0.71</v>
      </c>
      <c r="F538" s="0" t="n">
        <f aca="false">VLOOKUP(B538,Mono!$A$1:$B$16,2,0)</f>
        <v>0.7</v>
      </c>
      <c r="G538" s="0" t="n">
        <f aca="false">VLOOKUP(C538,Mono!$A$1:$B$16,2,0)</f>
        <v>0.61</v>
      </c>
      <c r="H538" s="1" t="n">
        <f aca="false">D538-MIN(E538:G538)</f>
        <v>0.00340000000000007</v>
      </c>
      <c r="I538" s="1" t="n">
        <f aca="false">D538-AVERAGE(E538:G538)</f>
        <v>-0.0599333333333333</v>
      </c>
      <c r="J538" s="1" t="n">
        <f aca="false">D538-MAX(E538:G538)</f>
        <v>-0.0965999999999999</v>
      </c>
      <c r="K538" s="0" t="n">
        <f aca="false">IF(OR(A538="Nai",B538="Nai",C538="Nai",A538="CMCTMg",B538="CMCTMg",C538="CMCTMg"),1,0)</f>
        <v>1</v>
      </c>
    </row>
    <row r="539" customFormat="false" ht="13.8" hidden="false" customHeight="false" outlineLevel="0" collapsed="false">
      <c r="A539" s="0" t="s">
        <v>20</v>
      </c>
      <c r="B539" s="0" t="s">
        <v>24</v>
      </c>
      <c r="C539" s="0" t="s">
        <v>25</v>
      </c>
      <c r="D539" s="0" t="n">
        <v>0.5986</v>
      </c>
      <c r="E539" s="0" t="n">
        <f aca="false">VLOOKUP(A539,Mono!$A$1:$B$16,2,0)</f>
        <v>0.71</v>
      </c>
      <c r="F539" s="0" t="n">
        <f aca="false">VLOOKUP(B539,Mono!$A$1:$B$16,2,0)</f>
        <v>0.6</v>
      </c>
      <c r="G539" s="0" t="n">
        <f aca="false">VLOOKUP(C539,Mono!$A$1:$B$16,2,0)</f>
        <v>0.6</v>
      </c>
      <c r="H539" s="1" t="n">
        <f aca="false">D539-MIN(E539:G539)</f>
        <v>-0.00140000000000007</v>
      </c>
      <c r="I539" s="1" t="n">
        <f aca="false">D539-AVERAGE(E539:G539)</f>
        <v>-0.0380666666666667</v>
      </c>
      <c r="J539" s="1" t="n">
        <f aca="false">D539-MAX(E539:G539)</f>
        <v>-0.1114</v>
      </c>
      <c r="K539" s="0" t="n">
        <f aca="false">IF(OR(A539="Nai",B539="Nai",C539="Nai",A539="CMCTMg",B539="CMCTMg",C539="CMCTMg"),1,0)</f>
        <v>1</v>
      </c>
    </row>
    <row r="540" customFormat="false" ht="13.8" hidden="false" customHeight="false" outlineLevel="0" collapsed="false">
      <c r="A540" s="0" t="s">
        <v>20</v>
      </c>
      <c r="B540" s="0" t="s">
        <v>24</v>
      </c>
      <c r="C540" s="0" t="s">
        <v>26</v>
      </c>
      <c r="D540" s="0" t="n">
        <v>0.5986</v>
      </c>
      <c r="E540" s="0" t="n">
        <f aca="false">VLOOKUP(A540,Mono!$A$1:$B$16,2,0)</f>
        <v>0.71</v>
      </c>
      <c r="F540" s="0" t="n">
        <f aca="false">VLOOKUP(B540,Mono!$A$1:$B$16,2,0)</f>
        <v>0.6</v>
      </c>
      <c r="G540" s="0" t="n">
        <f aca="false">VLOOKUP(C540,Mono!$A$1:$B$16,2,0)</f>
        <v>0.61</v>
      </c>
      <c r="H540" s="1" t="n">
        <f aca="false">D540-MIN(E540:G540)</f>
        <v>-0.00140000000000007</v>
      </c>
      <c r="I540" s="1" t="n">
        <f aca="false">D540-AVERAGE(E540:G540)</f>
        <v>-0.0414</v>
      </c>
      <c r="J540" s="1" t="n">
        <f aca="false">D540-MAX(E540:G540)</f>
        <v>-0.1114</v>
      </c>
      <c r="K540" s="0" t="n">
        <f aca="false">IF(OR(A540="Nai",B540="Nai",C540="Nai",A540="CMCTMg",B540="CMCTMg",C540="CMCTMg"),1,0)</f>
        <v>0</v>
      </c>
    </row>
    <row r="541" customFormat="false" ht="13.8" hidden="false" customHeight="false" outlineLevel="0" collapsed="false">
      <c r="A541" s="0" t="s">
        <v>20</v>
      </c>
      <c r="B541" s="0" t="s">
        <v>25</v>
      </c>
      <c r="C541" s="0" t="s">
        <v>26</v>
      </c>
      <c r="D541" s="0" t="n">
        <v>0.5986</v>
      </c>
      <c r="E541" s="0" t="n">
        <f aca="false">VLOOKUP(A541,Mono!$A$1:$B$16,2,0)</f>
        <v>0.71</v>
      </c>
      <c r="F541" s="0" t="n">
        <f aca="false">VLOOKUP(B541,Mono!$A$1:$B$16,2,0)</f>
        <v>0.6</v>
      </c>
      <c r="G541" s="0" t="n">
        <f aca="false">VLOOKUP(C541,Mono!$A$1:$B$16,2,0)</f>
        <v>0.61</v>
      </c>
      <c r="H541" s="1" t="n">
        <f aca="false">D541-MIN(E541:G541)</f>
        <v>-0.00140000000000007</v>
      </c>
      <c r="I541" s="1" t="n">
        <f aca="false">D541-AVERAGE(E541:G541)</f>
        <v>-0.0414</v>
      </c>
      <c r="J541" s="1" t="n">
        <f aca="false">D541-MAX(E541:G541)</f>
        <v>-0.1114</v>
      </c>
      <c r="K541" s="0" t="n">
        <f aca="false">IF(OR(A541="Nai",B541="Nai",C541="Nai",A541="CMCTMg",B541="CMCTMg",C541="CMCTMg"),1,0)</f>
        <v>1</v>
      </c>
    </row>
    <row r="542" customFormat="false" ht="13.8" hidden="false" customHeight="false" outlineLevel="0" collapsed="false">
      <c r="A542" s="0" t="s">
        <v>21</v>
      </c>
      <c r="B542" s="0" t="s">
        <v>22</v>
      </c>
      <c r="C542" s="0" t="s">
        <v>23</v>
      </c>
      <c r="D542" s="0" t="n">
        <v>0.6084</v>
      </c>
      <c r="E542" s="0" t="n">
        <f aca="false">VLOOKUP(A542,Mono!$A$1:$B$16,2,0)</f>
        <v>0.6</v>
      </c>
      <c r="F542" s="0" t="n">
        <f aca="false">VLOOKUP(B542,Mono!$A$1:$B$16,2,0)</f>
        <v>0.64</v>
      </c>
      <c r="G542" s="0" t="n">
        <f aca="false">VLOOKUP(C542,Mono!$A$1:$B$16,2,0)</f>
        <v>0.7</v>
      </c>
      <c r="H542" s="1" t="n">
        <f aca="false">D542-MIN(E542:G542)</f>
        <v>0.00839999999999996</v>
      </c>
      <c r="I542" s="1" t="n">
        <f aca="false">D542-AVERAGE(E542:G542)</f>
        <v>-0.0382666666666667</v>
      </c>
      <c r="J542" s="1" t="n">
        <f aca="false">D542-MAX(E542:G542)</f>
        <v>-0.0916</v>
      </c>
      <c r="K542" s="0" t="n">
        <f aca="false">IF(OR(A542="Nai",B542="Nai",C542="Nai",A542="CMCTMg",B542="CMCTMg",C542="CMCTMg"),1,0)</f>
        <v>1</v>
      </c>
    </row>
    <row r="543" customFormat="false" ht="13.8" hidden="false" customHeight="false" outlineLevel="0" collapsed="false">
      <c r="A543" s="0" t="s">
        <v>21</v>
      </c>
      <c r="B543" s="0" t="s">
        <v>22</v>
      </c>
      <c r="C543" s="0" t="s">
        <v>24</v>
      </c>
      <c r="D543" s="0" t="n">
        <v>0.6187</v>
      </c>
      <c r="E543" s="0" t="n">
        <f aca="false">VLOOKUP(A543,Mono!$A$1:$B$16,2,0)</f>
        <v>0.6</v>
      </c>
      <c r="F543" s="0" t="n">
        <f aca="false">VLOOKUP(B543,Mono!$A$1:$B$16,2,0)</f>
        <v>0.64</v>
      </c>
      <c r="G543" s="0" t="n">
        <f aca="false">VLOOKUP(C543,Mono!$A$1:$B$16,2,0)</f>
        <v>0.6</v>
      </c>
      <c r="H543" s="1" t="n">
        <f aca="false">D543-MIN(E543:G543)</f>
        <v>0.0186999999999999</v>
      </c>
      <c r="I543" s="1" t="n">
        <f aca="false">D543-AVERAGE(E543:G543)</f>
        <v>0.00536666666666663</v>
      </c>
      <c r="J543" s="1" t="n">
        <f aca="false">D543-MAX(E543:G543)</f>
        <v>-0.0213</v>
      </c>
      <c r="K543" s="0" t="n">
        <f aca="false">IF(OR(A543="Nai",B543="Nai",C543="Nai",A543="CMCTMg",B543="CMCTMg",C543="CMCTMg"),1,0)</f>
        <v>0</v>
      </c>
    </row>
    <row r="544" customFormat="false" ht="13.8" hidden="false" customHeight="false" outlineLevel="0" collapsed="false">
      <c r="A544" s="0" t="s">
        <v>21</v>
      </c>
      <c r="B544" s="0" t="s">
        <v>22</v>
      </c>
      <c r="C544" s="0" t="s">
        <v>25</v>
      </c>
      <c r="D544" s="0" t="n">
        <v>0.5938</v>
      </c>
      <c r="E544" s="0" t="n">
        <f aca="false">VLOOKUP(A544,Mono!$A$1:$B$16,2,0)</f>
        <v>0.6</v>
      </c>
      <c r="F544" s="0" t="n">
        <f aca="false">VLOOKUP(B544,Mono!$A$1:$B$16,2,0)</f>
        <v>0.64</v>
      </c>
      <c r="G544" s="0" t="n">
        <f aca="false">VLOOKUP(C544,Mono!$A$1:$B$16,2,0)</f>
        <v>0.6</v>
      </c>
      <c r="H544" s="1" t="n">
        <f aca="false">D544-MIN(E544:G544)</f>
        <v>-0.00620000000000009</v>
      </c>
      <c r="I544" s="1" t="n">
        <f aca="false">D544-AVERAGE(E544:G544)</f>
        <v>-0.0195333333333334</v>
      </c>
      <c r="J544" s="1" t="n">
        <f aca="false">D544-MAX(E544:G544)</f>
        <v>-0.0462</v>
      </c>
      <c r="K544" s="0" t="n">
        <f aca="false">IF(OR(A544="Nai",B544="Nai",C544="Nai",A544="CMCTMg",B544="CMCTMg",C544="CMCTMg"),1,0)</f>
        <v>1</v>
      </c>
    </row>
    <row r="545" customFormat="false" ht="13.8" hidden="false" customHeight="false" outlineLevel="0" collapsed="false">
      <c r="A545" s="0" t="s">
        <v>21</v>
      </c>
      <c r="B545" s="0" t="s">
        <v>22</v>
      </c>
      <c r="C545" s="0" t="s">
        <v>26</v>
      </c>
      <c r="D545" s="0" t="n">
        <v>0.6034</v>
      </c>
      <c r="E545" s="0" t="n">
        <f aca="false">VLOOKUP(A545,Mono!$A$1:$B$16,2,0)</f>
        <v>0.6</v>
      </c>
      <c r="F545" s="0" t="n">
        <f aca="false">VLOOKUP(B545,Mono!$A$1:$B$16,2,0)</f>
        <v>0.64</v>
      </c>
      <c r="G545" s="0" t="n">
        <f aca="false">VLOOKUP(C545,Mono!$A$1:$B$16,2,0)</f>
        <v>0.61</v>
      </c>
      <c r="H545" s="1" t="n">
        <f aca="false">D545-MIN(E545:G545)</f>
        <v>0.00339999999999996</v>
      </c>
      <c r="I545" s="1" t="n">
        <f aca="false">D545-AVERAGE(E545:G545)</f>
        <v>-0.0132666666666666</v>
      </c>
      <c r="J545" s="1" t="n">
        <f aca="false">D545-MAX(E545:G545)</f>
        <v>-0.0366</v>
      </c>
      <c r="K545" s="0" t="n">
        <f aca="false">IF(OR(A545="Nai",B545="Nai",C545="Nai",A545="CMCTMg",B545="CMCTMg",C545="CMCTMg"),1,0)</f>
        <v>0</v>
      </c>
    </row>
    <row r="546" customFormat="false" ht="13.8" hidden="false" customHeight="false" outlineLevel="0" collapsed="false">
      <c r="A546" s="0" t="s">
        <v>21</v>
      </c>
      <c r="B546" s="0" t="s">
        <v>23</v>
      </c>
      <c r="C546" s="0" t="s">
        <v>24</v>
      </c>
      <c r="D546" s="0" t="n">
        <v>0.6034</v>
      </c>
      <c r="E546" s="0" t="n">
        <f aca="false">VLOOKUP(A546,Mono!$A$1:$B$16,2,0)</f>
        <v>0.6</v>
      </c>
      <c r="F546" s="0" t="n">
        <f aca="false">VLOOKUP(B546,Mono!$A$1:$B$16,2,0)</f>
        <v>0.7</v>
      </c>
      <c r="G546" s="0" t="n">
        <f aca="false">VLOOKUP(C546,Mono!$A$1:$B$16,2,0)</f>
        <v>0.6</v>
      </c>
      <c r="H546" s="1" t="n">
        <f aca="false">D546-MIN(E546:G546)</f>
        <v>0.00339999999999996</v>
      </c>
      <c r="I546" s="1" t="n">
        <f aca="false">D546-AVERAGE(E546:G546)</f>
        <v>-0.0299333333333334</v>
      </c>
      <c r="J546" s="1" t="n">
        <f aca="false">D546-MAX(E546:G546)</f>
        <v>-0.0966</v>
      </c>
      <c r="K546" s="0" t="n">
        <f aca="false">IF(OR(A546="Nai",B546="Nai",C546="Nai",A546="CMCTMg",B546="CMCTMg",C546="CMCTMg"),1,0)</f>
        <v>1</v>
      </c>
    </row>
    <row r="547" customFormat="false" ht="13.8" hidden="false" customHeight="false" outlineLevel="0" collapsed="false">
      <c r="A547" s="0" t="s">
        <v>21</v>
      </c>
      <c r="B547" s="0" t="s">
        <v>23</v>
      </c>
      <c r="C547" s="0" t="s">
        <v>25</v>
      </c>
      <c r="D547" s="0" t="n">
        <v>0.5938</v>
      </c>
      <c r="E547" s="0" t="n">
        <f aca="false">VLOOKUP(A547,Mono!$A$1:$B$16,2,0)</f>
        <v>0.6</v>
      </c>
      <c r="F547" s="0" t="n">
        <f aca="false">VLOOKUP(B547,Mono!$A$1:$B$16,2,0)</f>
        <v>0.7</v>
      </c>
      <c r="G547" s="0" t="n">
        <f aca="false">VLOOKUP(C547,Mono!$A$1:$B$16,2,0)</f>
        <v>0.6</v>
      </c>
      <c r="H547" s="1" t="n">
        <f aca="false">D547-MIN(E547:G547)</f>
        <v>-0.00620000000000009</v>
      </c>
      <c r="I547" s="1" t="n">
        <f aca="false">D547-AVERAGE(E547:G547)</f>
        <v>-0.0395333333333334</v>
      </c>
      <c r="J547" s="1" t="n">
        <f aca="false">D547-MAX(E547:G547)</f>
        <v>-0.1062</v>
      </c>
      <c r="K547" s="0" t="n">
        <f aca="false">IF(OR(A547="Nai",B547="Nai",C547="Nai",A547="CMCTMg",B547="CMCTMg",C547="CMCTMg"),1,0)</f>
        <v>1</v>
      </c>
    </row>
    <row r="548" customFormat="false" ht="13.8" hidden="false" customHeight="false" outlineLevel="0" collapsed="false">
      <c r="A548" s="0" t="s">
        <v>21</v>
      </c>
      <c r="B548" s="0" t="s">
        <v>23</v>
      </c>
      <c r="C548" s="0" t="s">
        <v>26</v>
      </c>
      <c r="D548" s="0" t="n">
        <v>0.7467</v>
      </c>
      <c r="E548" s="0" t="n">
        <f aca="false">VLOOKUP(A548,Mono!$A$1:$B$16,2,0)</f>
        <v>0.6</v>
      </c>
      <c r="F548" s="0" t="n">
        <f aca="false">VLOOKUP(B548,Mono!$A$1:$B$16,2,0)</f>
        <v>0.7</v>
      </c>
      <c r="G548" s="0" t="n">
        <f aca="false">VLOOKUP(C548,Mono!$A$1:$B$16,2,0)</f>
        <v>0.61</v>
      </c>
      <c r="H548" s="1" t="n">
        <f aca="false">D548-MIN(E548:G548)</f>
        <v>0.1467</v>
      </c>
      <c r="I548" s="1" t="n">
        <f aca="false">D548-AVERAGE(E548:G548)</f>
        <v>0.110033333333333</v>
      </c>
      <c r="J548" s="1" t="n">
        <f aca="false">D548-MAX(E548:G548)</f>
        <v>0.0467</v>
      </c>
      <c r="K548" s="0" t="n">
        <f aca="false">IF(OR(A548="Nai",B548="Nai",C548="Nai",A548="CMCTMg",B548="CMCTMg",C548="CMCTMg"),1,0)</f>
        <v>1</v>
      </c>
    </row>
    <row r="549" customFormat="false" ht="13.8" hidden="false" customHeight="false" outlineLevel="0" collapsed="false">
      <c r="A549" s="0" t="s">
        <v>21</v>
      </c>
      <c r="B549" s="0" t="s">
        <v>24</v>
      </c>
      <c r="C549" s="0" t="s">
        <v>25</v>
      </c>
      <c r="D549" s="0" t="n">
        <v>0.5986</v>
      </c>
      <c r="E549" s="0" t="n">
        <f aca="false">VLOOKUP(A549,Mono!$A$1:$B$16,2,0)</f>
        <v>0.6</v>
      </c>
      <c r="F549" s="0" t="n">
        <f aca="false">VLOOKUP(B549,Mono!$A$1:$B$16,2,0)</f>
        <v>0.6</v>
      </c>
      <c r="G549" s="0" t="n">
        <f aca="false">VLOOKUP(C549,Mono!$A$1:$B$16,2,0)</f>
        <v>0.6</v>
      </c>
      <c r="H549" s="1" t="n">
        <f aca="false">D549-MIN(E549:G549)</f>
        <v>-0.00140000000000007</v>
      </c>
      <c r="I549" s="1" t="n">
        <f aca="false">D549-AVERAGE(E549:G549)</f>
        <v>-0.00140000000000007</v>
      </c>
      <c r="J549" s="1" t="n">
        <f aca="false">D549-MAX(E549:G549)</f>
        <v>-0.00140000000000007</v>
      </c>
      <c r="K549" s="0" t="n">
        <f aca="false">IF(OR(A549="Nai",B549="Nai",C549="Nai",A549="CMCTMg",B549="CMCTMg",C549="CMCTMg"),1,0)</f>
        <v>1</v>
      </c>
    </row>
    <row r="550" customFormat="false" ht="13.8" hidden="false" customHeight="false" outlineLevel="0" collapsed="false">
      <c r="A550" s="0" t="s">
        <v>21</v>
      </c>
      <c r="B550" s="0" t="s">
        <v>24</v>
      </c>
      <c r="C550" s="0" t="s">
        <v>26</v>
      </c>
      <c r="D550" s="0" t="n">
        <v>0.6034</v>
      </c>
      <c r="E550" s="0" t="n">
        <f aca="false">VLOOKUP(A550,Mono!$A$1:$B$16,2,0)</f>
        <v>0.6</v>
      </c>
      <c r="F550" s="0" t="n">
        <f aca="false">VLOOKUP(B550,Mono!$A$1:$B$16,2,0)</f>
        <v>0.6</v>
      </c>
      <c r="G550" s="0" t="n">
        <f aca="false">VLOOKUP(C550,Mono!$A$1:$B$16,2,0)</f>
        <v>0.61</v>
      </c>
      <c r="H550" s="1" t="n">
        <f aca="false">D550-MIN(E550:G550)</f>
        <v>0.00339999999999996</v>
      </c>
      <c r="I550" s="1" t="n">
        <f aca="false">D550-AVERAGE(E550:G550)</f>
        <v>6.66666666666593E-005</v>
      </c>
      <c r="J550" s="1" t="n">
        <f aca="false">D550-MAX(E550:G550)</f>
        <v>-0.00659999999999994</v>
      </c>
      <c r="K550" s="0" t="n">
        <f aca="false">IF(OR(A550="Nai",B550="Nai",C550="Nai",A550="CMCTMg",B550="CMCTMg",C550="CMCTMg"),1,0)</f>
        <v>0</v>
      </c>
    </row>
    <row r="551" customFormat="false" ht="13.8" hidden="false" customHeight="false" outlineLevel="0" collapsed="false">
      <c r="A551" s="0" t="s">
        <v>21</v>
      </c>
      <c r="B551" s="0" t="s">
        <v>25</v>
      </c>
      <c r="C551" s="0" t="s">
        <v>26</v>
      </c>
      <c r="D551" s="0" t="n">
        <v>0.5986</v>
      </c>
      <c r="E551" s="0" t="n">
        <f aca="false">VLOOKUP(A551,Mono!$A$1:$B$16,2,0)</f>
        <v>0.6</v>
      </c>
      <c r="F551" s="0" t="n">
        <f aca="false">VLOOKUP(B551,Mono!$A$1:$B$16,2,0)</f>
        <v>0.6</v>
      </c>
      <c r="G551" s="0" t="n">
        <f aca="false">VLOOKUP(C551,Mono!$A$1:$B$16,2,0)</f>
        <v>0.61</v>
      </c>
      <c r="H551" s="1" t="n">
        <f aca="false">D551-MIN(E551:G551)</f>
        <v>-0.00140000000000007</v>
      </c>
      <c r="I551" s="1" t="n">
        <f aca="false">D551-AVERAGE(E551:G551)</f>
        <v>-0.00473333333333337</v>
      </c>
      <c r="J551" s="1" t="n">
        <f aca="false">D551-MAX(E551:G551)</f>
        <v>-0.0114</v>
      </c>
      <c r="K551" s="0" t="n">
        <f aca="false">IF(OR(A551="Nai",B551="Nai",C551="Nai",A551="CMCTMg",B551="CMCTMg",C551="CMCTMg"),1,0)</f>
        <v>1</v>
      </c>
    </row>
    <row r="552" customFormat="false" ht="13.8" hidden="false" customHeight="false" outlineLevel="0" collapsed="false">
      <c r="A552" s="0" t="s">
        <v>22</v>
      </c>
      <c r="B552" s="0" t="s">
        <v>23</v>
      </c>
      <c r="C552" s="0" t="s">
        <v>24</v>
      </c>
      <c r="D552" s="0" t="n">
        <v>0.6494</v>
      </c>
      <c r="E552" s="0" t="n">
        <f aca="false">VLOOKUP(A552,Mono!$A$1:$B$16,2,0)</f>
        <v>0.64</v>
      </c>
      <c r="F552" s="0" t="n">
        <f aca="false">VLOOKUP(B552,Mono!$A$1:$B$16,2,0)</f>
        <v>0.7</v>
      </c>
      <c r="G552" s="0" t="n">
        <f aca="false">VLOOKUP(C552,Mono!$A$1:$B$16,2,0)</f>
        <v>0.6</v>
      </c>
      <c r="H552" s="1" t="n">
        <f aca="false">D552-MIN(E552:G552)</f>
        <v>0.0493999999999999</v>
      </c>
      <c r="I552" s="1" t="n">
        <f aca="false">D552-AVERAGE(E552:G552)</f>
        <v>0.00273333333333314</v>
      </c>
      <c r="J552" s="1" t="n">
        <f aca="false">D552-MAX(E552:G552)</f>
        <v>-0.0506000000000001</v>
      </c>
      <c r="K552" s="0" t="n">
        <f aca="false">IF(OR(A552="Nai",B552="Nai",C552="Nai",A552="CMCTMg",B552="CMCTMg",C552="CMCTMg"),1,0)</f>
        <v>1</v>
      </c>
    </row>
    <row r="553" customFormat="false" ht="13.8" hidden="false" customHeight="false" outlineLevel="0" collapsed="false">
      <c r="A553" s="0" t="s">
        <v>22</v>
      </c>
      <c r="B553" s="0" t="s">
        <v>23</v>
      </c>
      <c r="C553" s="0" t="s">
        <v>25</v>
      </c>
      <c r="D553" s="0" t="n">
        <v>0.7735</v>
      </c>
      <c r="E553" s="0" t="n">
        <f aca="false">VLOOKUP(A553,Mono!$A$1:$B$16,2,0)</f>
        <v>0.64</v>
      </c>
      <c r="F553" s="0" t="n">
        <f aca="false">VLOOKUP(B553,Mono!$A$1:$B$16,2,0)</f>
        <v>0.7</v>
      </c>
      <c r="G553" s="0" t="n">
        <f aca="false">VLOOKUP(C553,Mono!$A$1:$B$16,2,0)</f>
        <v>0.6</v>
      </c>
      <c r="H553" s="1" t="n">
        <f aca="false">D553-MIN(E553:G553)</f>
        <v>0.1735</v>
      </c>
      <c r="I553" s="1" t="n">
        <f aca="false">D553-AVERAGE(E553:G553)</f>
        <v>0.126833333333333</v>
      </c>
      <c r="J553" s="1" t="n">
        <f aca="false">D553-MAX(E553:G553)</f>
        <v>0.0735</v>
      </c>
      <c r="K553" s="0" t="n">
        <f aca="false">IF(OR(A553="Nai",B553="Nai",C553="Nai",A553="CMCTMg",B553="CMCTMg",C553="CMCTMg"),1,0)</f>
        <v>1</v>
      </c>
    </row>
    <row r="554" customFormat="false" ht="13.8" hidden="false" customHeight="false" outlineLevel="0" collapsed="false">
      <c r="A554" s="0" t="s">
        <v>22</v>
      </c>
      <c r="B554" s="0" t="s">
        <v>23</v>
      </c>
      <c r="C554" s="0" t="s">
        <v>26</v>
      </c>
      <c r="D554" s="0" t="n">
        <v>0.6134</v>
      </c>
      <c r="E554" s="0" t="n">
        <f aca="false">VLOOKUP(A554,Mono!$A$1:$B$16,2,0)</f>
        <v>0.64</v>
      </c>
      <c r="F554" s="0" t="n">
        <f aca="false">VLOOKUP(B554,Mono!$A$1:$B$16,2,0)</f>
        <v>0.7</v>
      </c>
      <c r="G554" s="0" t="n">
        <f aca="false">VLOOKUP(C554,Mono!$A$1:$B$16,2,0)</f>
        <v>0.61</v>
      </c>
      <c r="H554" s="1" t="n">
        <f aca="false">D554-MIN(E554:G554)</f>
        <v>0.00340000000000007</v>
      </c>
      <c r="I554" s="1" t="n">
        <f aca="false">D554-AVERAGE(E554:G554)</f>
        <v>-0.0366</v>
      </c>
      <c r="J554" s="1" t="n">
        <f aca="false">D554-MAX(E554:G554)</f>
        <v>-0.0866</v>
      </c>
      <c r="K554" s="0" t="n">
        <f aca="false">IF(OR(A554="Nai",B554="Nai",C554="Nai",A554="CMCTMg",B554="CMCTMg",C554="CMCTMg"),1,0)</f>
        <v>1</v>
      </c>
    </row>
    <row r="555" customFormat="false" ht="13.8" hidden="false" customHeight="false" outlineLevel="0" collapsed="false">
      <c r="A555" s="0" t="s">
        <v>22</v>
      </c>
      <c r="B555" s="0" t="s">
        <v>24</v>
      </c>
      <c r="C555" s="0" t="s">
        <v>25</v>
      </c>
      <c r="D555" s="0" t="n">
        <v>0.5986</v>
      </c>
      <c r="E555" s="0" t="n">
        <f aca="false">VLOOKUP(A555,Mono!$A$1:$B$16,2,0)</f>
        <v>0.64</v>
      </c>
      <c r="F555" s="0" t="n">
        <f aca="false">VLOOKUP(B555,Mono!$A$1:$B$16,2,0)</f>
        <v>0.6</v>
      </c>
      <c r="G555" s="0" t="n">
        <f aca="false">VLOOKUP(C555,Mono!$A$1:$B$16,2,0)</f>
        <v>0.6</v>
      </c>
      <c r="H555" s="1" t="n">
        <f aca="false">D555-MIN(E555:G555)</f>
        <v>-0.00140000000000007</v>
      </c>
      <c r="I555" s="1" t="n">
        <f aca="false">D555-AVERAGE(E555:G555)</f>
        <v>-0.0147333333333334</v>
      </c>
      <c r="J555" s="1" t="n">
        <f aca="false">D555-MAX(E555:G555)</f>
        <v>-0.0414</v>
      </c>
      <c r="K555" s="0" t="n">
        <f aca="false">IF(OR(A555="Nai",B555="Nai",C555="Nai",A555="CMCTMg",B555="CMCTMg",C555="CMCTMg"),1,0)</f>
        <v>1</v>
      </c>
    </row>
    <row r="556" customFormat="false" ht="13.8" hidden="false" customHeight="false" outlineLevel="0" collapsed="false">
      <c r="A556" s="0" t="s">
        <v>22</v>
      </c>
      <c r="B556" s="0" t="s">
        <v>24</v>
      </c>
      <c r="C556" s="0" t="s">
        <v>26</v>
      </c>
      <c r="D556" s="0" t="n">
        <v>0.6034</v>
      </c>
      <c r="E556" s="0" t="n">
        <f aca="false">VLOOKUP(A556,Mono!$A$1:$B$16,2,0)</f>
        <v>0.64</v>
      </c>
      <c r="F556" s="0" t="n">
        <f aca="false">VLOOKUP(B556,Mono!$A$1:$B$16,2,0)</f>
        <v>0.6</v>
      </c>
      <c r="G556" s="0" t="n">
        <f aca="false">VLOOKUP(C556,Mono!$A$1:$B$16,2,0)</f>
        <v>0.61</v>
      </c>
      <c r="H556" s="1" t="n">
        <f aca="false">D556-MIN(E556:G556)</f>
        <v>0.00339999999999996</v>
      </c>
      <c r="I556" s="1" t="n">
        <f aca="false">D556-AVERAGE(E556:G556)</f>
        <v>-0.0132666666666666</v>
      </c>
      <c r="J556" s="1" t="n">
        <f aca="false">D556-MAX(E556:G556)</f>
        <v>-0.0366</v>
      </c>
      <c r="K556" s="0" t="n">
        <f aca="false">IF(OR(A556="Nai",B556="Nai",C556="Nai",A556="CMCTMg",B556="CMCTMg",C556="CMCTMg"),1,0)</f>
        <v>0</v>
      </c>
    </row>
    <row r="557" customFormat="false" ht="13.8" hidden="false" customHeight="false" outlineLevel="0" collapsed="false">
      <c r="A557" s="0" t="s">
        <v>22</v>
      </c>
      <c r="B557" s="0" t="s">
        <v>25</v>
      </c>
      <c r="C557" s="0" t="s">
        <v>26</v>
      </c>
      <c r="D557" s="0" t="n">
        <v>0.5986</v>
      </c>
      <c r="E557" s="0" t="n">
        <f aca="false">VLOOKUP(A557,Mono!$A$1:$B$16,2,0)</f>
        <v>0.64</v>
      </c>
      <c r="F557" s="0" t="n">
        <f aca="false">VLOOKUP(B557,Mono!$A$1:$B$16,2,0)</f>
        <v>0.6</v>
      </c>
      <c r="G557" s="0" t="n">
        <f aca="false">VLOOKUP(C557,Mono!$A$1:$B$16,2,0)</f>
        <v>0.61</v>
      </c>
      <c r="H557" s="1" t="n">
        <f aca="false">D557-MIN(E557:G557)</f>
        <v>-0.00140000000000007</v>
      </c>
      <c r="I557" s="1" t="n">
        <f aca="false">D557-AVERAGE(E557:G557)</f>
        <v>-0.0180666666666667</v>
      </c>
      <c r="J557" s="1" t="n">
        <f aca="false">D557-MAX(E557:G557)</f>
        <v>-0.0414</v>
      </c>
      <c r="K557" s="0" t="n">
        <f aca="false">IF(OR(A557="Nai",B557="Nai",C557="Nai",A557="CMCTMg",B557="CMCTMg",C557="CMCTMg"),1,0)</f>
        <v>1</v>
      </c>
    </row>
    <row r="558" customFormat="false" ht="13.8" hidden="false" customHeight="false" outlineLevel="0" collapsed="false">
      <c r="A558" s="0" t="s">
        <v>23</v>
      </c>
      <c r="B558" s="0" t="s">
        <v>24</v>
      </c>
      <c r="C558" s="0" t="s">
        <v>25</v>
      </c>
      <c r="D558" s="0" t="n">
        <v>0.5986</v>
      </c>
      <c r="E558" s="0" t="n">
        <f aca="false">VLOOKUP(A558,Mono!$A$1:$B$16,2,0)</f>
        <v>0.7</v>
      </c>
      <c r="F558" s="0" t="n">
        <f aca="false">VLOOKUP(B558,Mono!$A$1:$B$16,2,0)</f>
        <v>0.6</v>
      </c>
      <c r="G558" s="0" t="n">
        <f aca="false">VLOOKUP(C558,Mono!$A$1:$B$16,2,0)</f>
        <v>0.6</v>
      </c>
      <c r="H558" s="1" t="n">
        <f aca="false">D558-MIN(E558:G558)</f>
        <v>-0.00140000000000007</v>
      </c>
      <c r="I558" s="1" t="n">
        <f aca="false">D558-AVERAGE(E558:G558)</f>
        <v>-0.0347333333333334</v>
      </c>
      <c r="J558" s="1" t="n">
        <f aca="false">D558-MAX(E558:G558)</f>
        <v>-0.1014</v>
      </c>
      <c r="K558" s="0" t="n">
        <f aca="false">IF(OR(A558="Nai",B558="Nai",C558="Nai",A558="CMCTMg",B558="CMCTMg",C558="CMCTMg"),1,0)</f>
        <v>1</v>
      </c>
    </row>
    <row r="559" customFormat="false" ht="13.8" hidden="false" customHeight="false" outlineLevel="0" collapsed="false">
      <c r="A559" s="0" t="s">
        <v>23</v>
      </c>
      <c r="B559" s="0" t="s">
        <v>24</v>
      </c>
      <c r="C559" s="0" t="s">
        <v>26</v>
      </c>
      <c r="D559" s="0" t="n">
        <v>0.6034</v>
      </c>
      <c r="E559" s="0" t="n">
        <f aca="false">VLOOKUP(A559,Mono!$A$1:$B$16,2,0)</f>
        <v>0.7</v>
      </c>
      <c r="F559" s="0" t="n">
        <f aca="false">VLOOKUP(B559,Mono!$A$1:$B$16,2,0)</f>
        <v>0.6</v>
      </c>
      <c r="G559" s="0" t="n">
        <f aca="false">VLOOKUP(C559,Mono!$A$1:$B$16,2,0)</f>
        <v>0.61</v>
      </c>
      <c r="H559" s="1" t="n">
        <f aca="false">D559-MIN(E559:G559)</f>
        <v>0.00339999999999996</v>
      </c>
      <c r="I559" s="1" t="n">
        <f aca="false">D559-AVERAGE(E559:G559)</f>
        <v>-0.0332666666666667</v>
      </c>
      <c r="J559" s="1" t="n">
        <f aca="false">D559-MAX(E559:G559)</f>
        <v>-0.0966</v>
      </c>
      <c r="K559" s="0" t="n">
        <f aca="false">IF(OR(A559="Nai",B559="Nai",C559="Nai",A559="CMCTMg",B559="CMCTMg",C559="CMCTMg"),1,0)</f>
        <v>1</v>
      </c>
    </row>
    <row r="560" customFormat="false" ht="13.8" hidden="false" customHeight="false" outlineLevel="0" collapsed="false">
      <c r="A560" s="0" t="s">
        <v>23</v>
      </c>
      <c r="B560" s="0" t="s">
        <v>25</v>
      </c>
      <c r="C560" s="0" t="s">
        <v>26</v>
      </c>
      <c r="D560" s="0" t="n">
        <v>0.5986</v>
      </c>
      <c r="E560" s="0" t="n">
        <f aca="false">VLOOKUP(A560,Mono!$A$1:$B$16,2,0)</f>
        <v>0.7</v>
      </c>
      <c r="F560" s="0" t="n">
        <f aca="false">VLOOKUP(B560,Mono!$A$1:$B$16,2,0)</f>
        <v>0.6</v>
      </c>
      <c r="G560" s="0" t="n">
        <f aca="false">VLOOKUP(C560,Mono!$A$1:$B$16,2,0)</f>
        <v>0.61</v>
      </c>
      <c r="H560" s="1" t="n">
        <f aca="false">D560-MIN(E560:G560)</f>
        <v>-0.00140000000000007</v>
      </c>
      <c r="I560" s="1" t="n">
        <f aca="false">D560-AVERAGE(E560:G560)</f>
        <v>-0.0380666666666667</v>
      </c>
      <c r="J560" s="1" t="n">
        <f aca="false">D560-MAX(E560:G560)</f>
        <v>-0.1014</v>
      </c>
      <c r="K560" s="0" t="n">
        <f aca="false">IF(OR(A560="Nai",B560="Nai",C560="Nai",A560="CMCTMg",B560="CMCTMg",C560="CMCTMg"),1,0)</f>
        <v>1</v>
      </c>
    </row>
    <row r="561" customFormat="false" ht="13.8" hidden="false" customHeight="false" outlineLevel="0" collapsed="false">
      <c r="A561" s="0" t="s">
        <v>24</v>
      </c>
      <c r="B561" s="0" t="s">
        <v>25</v>
      </c>
      <c r="C561" s="0" t="s">
        <v>26</v>
      </c>
      <c r="D561" s="0" t="n">
        <v>0.5986</v>
      </c>
      <c r="E561" s="0" t="n">
        <f aca="false">VLOOKUP(A561,Mono!$A$1:$B$16,2,0)</f>
        <v>0.6</v>
      </c>
      <c r="F561" s="0" t="n">
        <f aca="false">VLOOKUP(B561,Mono!$A$1:$B$16,2,0)</f>
        <v>0.6</v>
      </c>
      <c r="G561" s="0" t="n">
        <f aca="false">VLOOKUP(C561,Mono!$A$1:$B$16,2,0)</f>
        <v>0.61</v>
      </c>
      <c r="H561" s="1" t="n">
        <f aca="false">D561-MIN(E561:G561)</f>
        <v>-0.00140000000000007</v>
      </c>
      <c r="I561" s="1" t="n">
        <f aca="false">D561-AVERAGE(E561:G561)</f>
        <v>-0.00473333333333337</v>
      </c>
      <c r="J561" s="1" t="n">
        <f aca="false">D561-MAX(E561:G561)</f>
        <v>-0.0114</v>
      </c>
      <c r="K561" s="0" t="n">
        <f aca="false">IF(OR(A561="Nai",B561="Nai",C561="Nai",A561="CMCTMg",B561="CMCTMg",C561="CMCTMg"),1,0)</f>
        <v>1</v>
      </c>
    </row>
  </sheetData>
  <conditionalFormatting sqref="H2:J561">
    <cfRule type="colorScale" priority="2">
      <colorScale>
        <cfvo type="num" val="-0.25"/>
        <cfvo type="num" val="0"/>
        <cfvo type="num" val="0.25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I565:K568 B8"/>
    </sheetView>
  </sheetViews>
  <sheetFormatPr defaultRowHeight="14.5" zeroHeight="false" outlineLevelRow="0" outlineLevelCol="0"/>
  <cols>
    <col collapsed="false" customWidth="true" hidden="false" outlineLevel="0" max="1" min="1" style="0" width="23.18"/>
    <col collapsed="false" customWidth="true" hidden="false" outlineLevel="0" max="2" min="2" style="2" width="7.72"/>
    <col collapsed="false" customWidth="true" hidden="false" outlineLevel="0" max="1025" min="3" style="0" width="10.65"/>
  </cols>
  <sheetData>
    <row r="1" customFormat="false" ht="14.5" hidden="false" customHeight="false" outlineLevel="0" collapsed="false">
      <c r="A1" s="0" t="s">
        <v>27</v>
      </c>
      <c r="B1" s="2" t="n">
        <f aca="false">AVERAGE(triplets_out!D:D)</f>
        <v>0.722985714285715</v>
      </c>
      <c r="D1" s="0" t="s">
        <v>28</v>
      </c>
      <c r="E1" s="0" t="n">
        <v>0.01</v>
      </c>
    </row>
    <row r="2" customFormat="false" ht="14.5" hidden="false" customHeight="false" outlineLevel="0" collapsed="false">
      <c r="A2" s="0" t="s">
        <v>29</v>
      </c>
      <c r="B2" s="2" t="n">
        <f aca="false">AVERAGEIFS(triplets_out!D:D,triplets_out!A:A,"&lt;&gt;Nai",triplets_out!B:B,"&lt;&gt;Nai",triplets_out!C:C,"&lt;&gt;Nai")</f>
        <v>0.739359340659342</v>
      </c>
      <c r="D2" s="0" t="s">
        <v>30</v>
      </c>
      <c r="E2" s="0" t="n">
        <v>-0.01</v>
      </c>
    </row>
    <row r="3" customFormat="false" ht="14.5" hidden="false" customHeight="false" outlineLevel="0" collapsed="false">
      <c r="A3" s="0" t="s">
        <v>31</v>
      </c>
      <c r="B3" s="2" t="n">
        <f aca="false">AVERAGEIFS(triplets_out!D:D,triplets_out!A:A,"&lt;&gt;Nai",triplets_out!B:B,"&lt;&gt;Nai",triplets_out!C:C,"&lt;&gt;Nai",triplets_out!A:A,"&lt;&gt;CMCTMg",triplets_out!B:B,"&lt;&gt;CMCTMg",triplets_out!C:C,"&lt;&gt;CMCTMg")</f>
        <v>0.73919010989011</v>
      </c>
    </row>
    <row r="4" customFormat="false" ht="14.5" hidden="false" customHeight="false" outlineLevel="0" collapsed="false">
      <c r="A4" s="0" t="s">
        <v>32</v>
      </c>
      <c r="B4" s="2" t="n">
        <f aca="false">MEDIAN(triplets_out!D:D)</f>
        <v>0.7343</v>
      </c>
    </row>
    <row r="5" customFormat="false" ht="14.5" hidden="false" customHeight="false" outlineLevel="0" collapsed="false">
      <c r="A5" s="0" t="s">
        <v>32</v>
      </c>
      <c r="B5" s="2" t="n">
        <f aca="false">MEDIAN(triplets_out!D2:D221)</f>
        <v>0.7948</v>
      </c>
    </row>
    <row r="6" customFormat="false" ht="14.5" hidden="false" customHeight="false" outlineLevel="0" collapsed="false">
      <c r="A6" s="0" t="s">
        <v>33</v>
      </c>
      <c r="B6" s="2" t="n">
        <f aca="false">_xlfn.STDEV.P(triplets_out!D:D)</f>
        <v>0.0840318513774294</v>
      </c>
      <c r="D6" s="0" t="s">
        <v>34</v>
      </c>
      <c r="E6" s="0" t="n">
        <f aca="false">COUNT(triplets_out!I:I)</f>
        <v>560</v>
      </c>
      <c r="F6" s="0" t="n">
        <f aca="false">B22/E6</f>
        <v>0.594642857142857</v>
      </c>
    </row>
    <row r="7" customFormat="false" ht="14.5" hidden="false" customHeight="false" outlineLevel="0" collapsed="false">
      <c r="A7" s="0" t="s">
        <v>35</v>
      </c>
      <c r="B7" s="2" t="n">
        <f aca="false">_xlfn.STDEV.P(triplets_out!D2:D221)</f>
        <v>0.0837596307081379</v>
      </c>
      <c r="F7" s="0" t="n">
        <f aca="false">B23/E6</f>
        <v>0.3375</v>
      </c>
    </row>
    <row r="8" customFormat="false" ht="14.5" hidden="false" customHeight="false" outlineLevel="0" collapsed="false">
      <c r="A8" s="0" t="s">
        <v>36</v>
      </c>
      <c r="B8" s="2" t="n">
        <f aca="false">MAX(triplets_out!D:D)</f>
        <v>0.8527</v>
      </c>
    </row>
    <row r="9" customFormat="false" ht="14.5" hidden="false" customHeight="false" outlineLevel="0" collapsed="false">
      <c r="A9" s="0" t="s">
        <v>37</v>
      </c>
      <c r="B9" s="2" t="n">
        <f aca="false">MIN(triplets_out!D:D)</f>
        <v>0.5892</v>
      </c>
    </row>
    <row r="11" customFormat="false" ht="14.5" hidden="false" customHeight="false" outlineLevel="0" collapsed="false">
      <c r="A11" s="3" t="s">
        <v>38</v>
      </c>
    </row>
    <row r="12" customFormat="false" ht="14.5" hidden="false" customHeight="false" outlineLevel="0" collapsed="false">
      <c r="A12" s="0" t="s">
        <v>27</v>
      </c>
      <c r="B12" s="2" t="n">
        <f aca="false">AVERAGE(triplets_out!H:H)</f>
        <v>0.0913428571428573</v>
      </c>
    </row>
    <row r="13" customFormat="false" ht="14.5" hidden="false" customHeight="false" outlineLevel="0" collapsed="false">
      <c r="A13" s="0" t="s">
        <v>32</v>
      </c>
      <c r="B13" s="2" t="n">
        <f aca="false">MEDIAN(triplets_out!H:H)</f>
        <v>0.0948</v>
      </c>
    </row>
    <row r="14" customFormat="false" ht="14.5" hidden="false" customHeight="false" outlineLevel="0" collapsed="false">
      <c r="A14" s="0" t="s">
        <v>29</v>
      </c>
      <c r="B14" s="2" t="n">
        <f aca="false">AVERAGEIFS(triplets_out!H:H,triplets_out!A:A,"&lt;&gt;Nai",triplets_out!B:B,"&lt;&gt;Nai",triplets_out!C:C,"&lt;&gt;Nai")</f>
        <v>0.100414285714286</v>
      </c>
    </row>
    <row r="15" customFormat="false" ht="14.5" hidden="false" customHeight="false" outlineLevel="0" collapsed="false">
      <c r="A15" s="0" t="s">
        <v>39</v>
      </c>
      <c r="B15" s="4" t="n">
        <f aca="false">COUNTIF(triplets_out!H:H,"&gt;"&amp;$E$1)</f>
        <v>400</v>
      </c>
    </row>
    <row r="16" customFormat="false" ht="14.5" hidden="false" customHeight="false" outlineLevel="0" collapsed="false">
      <c r="A16" s="0" t="s">
        <v>40</v>
      </c>
      <c r="B16" s="4" t="n">
        <f aca="false">COUNTIF(triplets_out!H:H,"&lt;"&amp;$E$2)</f>
        <v>9</v>
      </c>
    </row>
    <row r="17" customFormat="false" ht="14.5" hidden="false" customHeight="false" outlineLevel="0" collapsed="false">
      <c r="A17" s="3" t="s">
        <v>41</v>
      </c>
    </row>
    <row r="18" customFormat="false" ht="14.5" hidden="false" customHeight="false" outlineLevel="0" collapsed="false">
      <c r="A18" s="0" t="s">
        <v>27</v>
      </c>
      <c r="B18" s="2" t="n">
        <f aca="false">AVERAGE(triplets_out!I:I)</f>
        <v>0.0173607142857143</v>
      </c>
    </row>
    <row r="19" customFormat="false" ht="14.5" hidden="false" customHeight="false" outlineLevel="0" collapsed="false">
      <c r="A19" s="0" t="s">
        <v>32</v>
      </c>
      <c r="B19" s="2" t="n">
        <f aca="false">MEDIAN(triplets_out!I:I)</f>
        <v>0.0264</v>
      </c>
    </row>
    <row r="20" customFormat="false" ht="14.5" hidden="false" customHeight="false" outlineLevel="0" collapsed="false">
      <c r="A20" s="0" t="s">
        <v>29</v>
      </c>
      <c r="B20" s="2" t="n">
        <f aca="false">AVERAGEIFS(triplets_out!I:I,triplets_out!A:A,"&lt;&gt;Nai",triplets_out!B:B,"&lt;&gt;Nai",triplets_out!C:C,"&lt;&gt;Nai")</f>
        <v>0.026692673992674</v>
      </c>
    </row>
    <row r="21" customFormat="false" ht="14.5" hidden="false" customHeight="false" outlineLevel="0" collapsed="false">
      <c r="A21" s="0" t="s">
        <v>31</v>
      </c>
      <c r="B21" s="2" t="n">
        <f aca="false">AVERAGEIFS(triplets_out!I:I,triplets_out!A:A,"&lt;&gt;Nai",triplets_out!B:B,"&lt;&gt;Nai",triplets_out!C:C,"&lt;&gt;Nai",triplets_out!A:A,"&lt;&gt;CMCTMg",triplets_out!B:B,"&lt;&gt;CMCTMg",triplets_out!C:C,"&lt;&gt;CMCTMg")</f>
        <v>0.0256186813186813</v>
      </c>
    </row>
    <row r="22" customFormat="false" ht="14.5" hidden="false" customHeight="false" outlineLevel="0" collapsed="false">
      <c r="A22" s="0" t="s">
        <v>42</v>
      </c>
      <c r="B22" s="5" t="n">
        <f aca="false">COUNTIF(triplets_out!I:I,"&gt;"&amp;$E$1)</f>
        <v>333</v>
      </c>
    </row>
    <row r="23" customFormat="false" ht="14.5" hidden="false" customHeight="false" outlineLevel="0" collapsed="false">
      <c r="A23" s="0" t="s">
        <v>43</v>
      </c>
      <c r="B23" s="5" t="n">
        <f aca="false">COUNTIF(triplets_out!I:I,"&lt;"&amp;$E$2)</f>
        <v>189</v>
      </c>
    </row>
    <row r="24" customFormat="false" ht="14.5" hidden="false" customHeight="false" outlineLevel="0" collapsed="false">
      <c r="A24" s="3" t="s">
        <v>44</v>
      </c>
    </row>
    <row r="25" customFormat="false" ht="14.5" hidden="false" customHeight="false" outlineLevel="0" collapsed="false">
      <c r="A25" s="0" t="s">
        <v>27</v>
      </c>
      <c r="B25" s="2" t="n">
        <f aca="false">AVERAGE(triplets_out!J:J)</f>
        <v>-0.0612821428571428</v>
      </c>
    </row>
    <row r="26" customFormat="false" ht="14.5" hidden="false" customHeight="false" outlineLevel="0" collapsed="false">
      <c r="A26" s="0" t="s">
        <v>32</v>
      </c>
      <c r="B26" s="2" t="n">
        <f aca="false">MEDIAN(triplets_out!J:J)</f>
        <v>-0.0357999999999999</v>
      </c>
    </row>
    <row r="27" customFormat="false" ht="14.5" hidden="false" customHeight="false" outlineLevel="0" collapsed="false">
      <c r="A27" s="0" t="s">
        <v>29</v>
      </c>
      <c r="B27" s="2" t="n">
        <f aca="false">AVERAGEIFS(triplets_out!J:J,triplets_out!A:A,"&lt;&gt;Nai",triplets_out!B:B,"&lt;&gt;Nai",triplets_out!C:C,"&lt;&gt;Nai")</f>
        <v>-0.0498714285714284</v>
      </c>
    </row>
    <row r="28" customFormat="false" ht="14.5" hidden="false" customHeight="false" outlineLevel="0" collapsed="false">
      <c r="A28" s="0" t="s">
        <v>31</v>
      </c>
      <c r="B28" s="2" t="n">
        <f aca="false">AVERAGEIFS(triplets_out!J:J,triplets_out!A:A,"&lt;&gt;Nai",triplets_out!B:B,"&lt;&gt;Nai",triplets_out!C:C,"&lt;&gt;Nai",triplets_out!A:A,"&lt;&gt;CMCTMg",triplets_out!B:B,"&lt;&gt;CMCTMg",triplets_out!C:C,"&lt;&gt;CMCTMg")</f>
        <v>-0.0539142857142856</v>
      </c>
    </row>
    <row r="29" customFormat="false" ht="14.5" hidden="false" customHeight="false" outlineLevel="0" collapsed="false">
      <c r="A29" s="0" t="s">
        <v>45</v>
      </c>
      <c r="B29" s="5" t="n">
        <f aca="false">COUNTIF(triplets_out!J:J,"&gt;"&amp;$E$1)</f>
        <v>40</v>
      </c>
    </row>
    <row r="30" customFormat="false" ht="14.5" hidden="false" customHeight="false" outlineLevel="0" collapsed="false">
      <c r="A30" s="0" t="s">
        <v>46</v>
      </c>
      <c r="B30" s="5" t="n">
        <f aca="false">COUNTIF(triplets_out!J:J,"&lt;"&amp;$E$2)</f>
        <v>375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1" sqref="I565:K568 E26"/>
    </sheetView>
  </sheetViews>
  <sheetFormatPr defaultRowHeight="14.5" zeroHeight="false" outlineLevelRow="0" outlineLevelCol="0"/>
  <cols>
    <col collapsed="false" customWidth="true" hidden="false" outlineLevel="0" max="1025" min="1" style="0" width="10.65"/>
  </cols>
  <sheetData>
    <row r="1" customFormat="false" ht="13.8" hidden="false" customHeight="false" outlineLevel="0" collapsed="false">
      <c r="A1" s="6" t="s">
        <v>11</v>
      </c>
      <c r="B1" s="6" t="n">
        <v>0.85</v>
      </c>
      <c r="D1" s="1" t="n">
        <f aca="false">(SUMIF(triplets_out!A:A,A1,triplets_out!D:D)+SUMIF(triplets_out!B:B,A1,triplets_out!D:D)+SUMIF(triplets_out!C:C,A1,triplets_out!D:D))/(COUNTIF(triplets_out!A:A,A1)+COUNTIF(triplets_out!B:B,A1)+COUNTIF(triplets_out!C:C,A1))</f>
        <v>0.759955238095239</v>
      </c>
    </row>
    <row r="2" customFormat="false" ht="13.8" hidden="false" customHeight="false" outlineLevel="0" collapsed="false">
      <c r="A2" s="6" t="s">
        <v>12</v>
      </c>
      <c r="B2" s="6" t="n">
        <v>0.84</v>
      </c>
      <c r="D2" s="1" t="n">
        <f aca="false">(SUMIF(triplets_out!A:A,A2,triplets_out!D:D)+SUMIF(triplets_out!B:B,A2,triplets_out!D:D)+SUMIF(triplets_out!C:C,A2,triplets_out!D:D))/(COUNTIF(triplets_out!A:A,A2)+COUNTIF(triplets_out!B:B,A2)+COUNTIF(triplets_out!C:C,A2))</f>
        <v>0.761250476190476</v>
      </c>
    </row>
    <row r="3" customFormat="false" ht="13.8" hidden="false" customHeight="false" outlineLevel="0" collapsed="false">
      <c r="A3" s="6" t="s">
        <v>14</v>
      </c>
      <c r="B3" s="6" t="n">
        <v>0.81</v>
      </c>
      <c r="D3" s="1" t="n">
        <f aca="false">(SUMIF(triplets_out!A:A,A3,triplets_out!D:D)+SUMIF(triplets_out!B:B,A3,triplets_out!D:D)+SUMIF(triplets_out!C:C,A3,triplets_out!D:D))/(COUNTIF(triplets_out!A:A,A3)+COUNTIF(triplets_out!B:B,A3)+COUNTIF(triplets_out!C:C,A3))</f>
        <v>0.777991428571428</v>
      </c>
    </row>
    <row r="4" customFormat="false" ht="13.8" hidden="false" customHeight="false" outlineLevel="0" collapsed="false">
      <c r="A4" s="6" t="s">
        <v>15</v>
      </c>
      <c r="B4" s="6" t="n">
        <v>0.8</v>
      </c>
      <c r="D4" s="1" t="n">
        <f aca="false">(SUMIF(triplets_out!A:A,A4,triplets_out!D:D)+SUMIF(triplets_out!B:B,A4,triplets_out!D:D)+SUMIF(triplets_out!C:C,A4,triplets_out!D:D))/(COUNTIF(triplets_out!A:A,A4)+COUNTIF(triplets_out!B:B,A4)+COUNTIF(triplets_out!C:C,A4))</f>
        <v>0.740154285714286</v>
      </c>
    </row>
    <row r="5" customFormat="false" ht="23.85" hidden="false" customHeight="false" outlineLevel="0" collapsed="false">
      <c r="A5" s="6" t="s">
        <v>16</v>
      </c>
      <c r="B5" s="6" t="n">
        <v>0.74</v>
      </c>
      <c r="D5" s="1" t="n">
        <f aca="false">(SUMIF(triplets_out!A:A,A5,triplets_out!D:D)+SUMIF(triplets_out!B:B,A5,triplets_out!D:D)+SUMIF(triplets_out!C:C,A5,triplets_out!D:D))/(COUNTIF(triplets_out!A:A,A5)+COUNTIF(triplets_out!B:B,A5)+COUNTIF(triplets_out!C:C,A5))</f>
        <v>0.738416190476191</v>
      </c>
    </row>
    <row r="6" customFormat="false" ht="13.8" hidden="false" customHeight="false" outlineLevel="0" collapsed="false">
      <c r="A6" s="6" t="s">
        <v>22</v>
      </c>
      <c r="B6" s="6" t="n">
        <v>0.64</v>
      </c>
      <c r="D6" s="1" t="n">
        <f aca="false">(SUMIF(triplets_out!A:A,A6,triplets_out!D:D)+SUMIF(triplets_out!B:B,A6,triplets_out!D:D)+SUMIF(triplets_out!C:C,A6,triplets_out!D:D))/(COUNTIF(triplets_out!A:A,A6)+COUNTIF(triplets_out!B:B,A6)+COUNTIF(triplets_out!C:C,A6))</f>
        <v>0.709886666666667</v>
      </c>
    </row>
    <row r="7" customFormat="false" ht="13.8" hidden="false" customHeight="false" outlineLevel="0" collapsed="false">
      <c r="A7" s="6" t="s">
        <v>17</v>
      </c>
      <c r="B7" s="6" t="n">
        <v>0.73</v>
      </c>
      <c r="D7" s="1" t="n">
        <f aca="false">(SUMIF(triplets_out!A:A,A7,triplets_out!D:D)+SUMIF(triplets_out!B:B,A7,triplets_out!D:D)+SUMIF(triplets_out!C:C,A7,triplets_out!D:D))/(COUNTIF(triplets_out!A:A,A7)+COUNTIF(triplets_out!B:B,A7)+COUNTIF(triplets_out!C:C,A7))</f>
        <v>0.737385714285714</v>
      </c>
    </row>
    <row r="8" customFormat="false" ht="13.8" hidden="false" customHeight="false" outlineLevel="0" collapsed="false">
      <c r="A8" s="6" t="s">
        <v>47</v>
      </c>
      <c r="B8" s="6" t="n">
        <v>0.73</v>
      </c>
      <c r="D8" s="1" t="n">
        <f aca="false">(SUMIF(triplets_out!A:A,A8,triplets_out!D:D)+SUMIF(triplets_out!B:B,A8,triplets_out!D:D)+SUMIF(triplets_out!C:C,A8,triplets_out!D:D))/(COUNTIF(triplets_out!A:A,A8)+COUNTIF(triplets_out!B:B,A8)+COUNTIF(triplets_out!C:C,A8))</f>
        <v>0.725830476190476</v>
      </c>
    </row>
    <row r="9" customFormat="false" ht="13.8" hidden="false" customHeight="false" outlineLevel="0" collapsed="false">
      <c r="A9" s="6" t="s">
        <v>20</v>
      </c>
      <c r="B9" s="6" t="n">
        <v>0.71</v>
      </c>
      <c r="D9" s="1" t="n">
        <f aca="false">(SUMIF(triplets_out!A:A,A9,triplets_out!D:D)+SUMIF(triplets_out!B:B,A9,triplets_out!D:D)+SUMIF(triplets_out!C:C,A9,triplets_out!D:D))/(COUNTIF(triplets_out!A:A,A9)+COUNTIF(triplets_out!B:B,A9)+COUNTIF(triplets_out!C:C,A9))</f>
        <v>0.734274285714286</v>
      </c>
    </row>
    <row r="10" customFormat="false" ht="13.8" hidden="false" customHeight="false" outlineLevel="0" collapsed="false">
      <c r="A10" s="6" t="s">
        <v>19</v>
      </c>
      <c r="B10" s="6" t="n">
        <v>0.7</v>
      </c>
      <c r="C10" s="7" t="s">
        <v>48</v>
      </c>
      <c r="D10" s="1" t="n">
        <f aca="false">(SUMIF(triplets_out!A:A,A10,triplets_out!D:D)+SUMIF(triplets_out!B:B,A10,triplets_out!D:D)+SUMIF(triplets_out!C:C,A10,triplets_out!D:D))/(COUNTIF(triplets_out!A:A,A10)+COUNTIF(triplets_out!B:B,A10)+COUNTIF(triplets_out!C:C,A10))</f>
        <v>0.707092380952381</v>
      </c>
    </row>
    <row r="11" customFormat="false" ht="13.8" hidden="false" customHeight="false" outlineLevel="0" collapsed="false">
      <c r="A11" s="6" t="s">
        <v>23</v>
      </c>
      <c r="B11" s="6" t="n">
        <v>0.7</v>
      </c>
      <c r="D11" s="1" t="n">
        <f aca="false">(SUMIF(triplets_out!A:A,A11,triplets_out!D:D)+SUMIF(triplets_out!B:B,A11,triplets_out!D:D)+SUMIF(triplets_out!C:C,A11,triplets_out!D:D))/(COUNTIF(triplets_out!A:A,A11)+COUNTIF(triplets_out!B:B,A11)+COUNTIF(triplets_out!C:C,A11))</f>
        <v>0.730280952380952</v>
      </c>
    </row>
    <row r="12" customFormat="false" ht="13.8" hidden="false" customHeight="false" outlineLevel="0" collapsed="false">
      <c r="A12" s="6" t="s">
        <v>13</v>
      </c>
      <c r="B12" s="6" t="n">
        <v>0.63</v>
      </c>
      <c r="D12" s="1" t="n">
        <f aca="false">(SUMIF(triplets_out!A:A,A12,triplets_out!D:D)+SUMIF(triplets_out!B:B,A12,triplets_out!D:D)+SUMIF(triplets_out!C:C,A12,triplets_out!D:D))/(COUNTIF(triplets_out!A:A,A12)+COUNTIF(triplets_out!B:B,A12)+COUNTIF(triplets_out!C:C,A12))</f>
        <v>0.724103809523809</v>
      </c>
    </row>
    <row r="13" customFormat="false" ht="13.8" hidden="false" customHeight="false" outlineLevel="0" collapsed="false">
      <c r="A13" s="6" t="s">
        <v>26</v>
      </c>
      <c r="B13" s="6" t="n">
        <v>0.61</v>
      </c>
      <c r="D13" s="1" t="n">
        <f aca="false">(SUMIF(triplets_out!A:A,A13,triplets_out!D:D)+SUMIF(triplets_out!B:B,A13,triplets_out!D:D)+SUMIF(triplets_out!C:C,A13,triplets_out!D:D))/(COUNTIF(triplets_out!A:A,A13)+COUNTIF(triplets_out!B:B,A13)+COUNTIF(triplets_out!C:C,A13))</f>
        <v>0.688441904761904</v>
      </c>
    </row>
    <row r="14" customFormat="false" ht="13.8" hidden="false" customHeight="false" outlineLevel="0" collapsed="false">
      <c r="A14" s="6" t="s">
        <v>21</v>
      </c>
      <c r="B14" s="6" t="n">
        <v>0.6</v>
      </c>
      <c r="C14" s="0" t="s">
        <v>48</v>
      </c>
      <c r="D14" s="1" t="n">
        <f aca="false">(SUMIF(triplets_out!A:A,A14,triplets_out!D:D)+SUMIF(triplets_out!B:B,A14,triplets_out!D:D)+SUMIF(triplets_out!C:C,A14,triplets_out!D:D))/(COUNTIF(triplets_out!A:A,A14)+COUNTIF(triplets_out!B:B,A14)+COUNTIF(triplets_out!C:C,A14))</f>
        <v>0.689787619047619</v>
      </c>
    </row>
    <row r="15" customFormat="false" ht="13.8" hidden="false" customHeight="false" outlineLevel="0" collapsed="false">
      <c r="A15" s="6" t="s">
        <v>24</v>
      </c>
      <c r="B15" s="6" t="n">
        <v>0.6</v>
      </c>
      <c r="D15" s="1" t="n">
        <f aca="false">(SUMIF(triplets_out!A:A,A15,triplets_out!D:D)+SUMIF(triplets_out!B:B,A15,triplets_out!D:D)+SUMIF(triplets_out!C:C,A15,triplets_out!D:D))/(COUNTIF(triplets_out!A:A,A15)+COUNTIF(triplets_out!B:B,A15)+COUNTIF(triplets_out!C:C,A15))</f>
        <v>0.690886666666667</v>
      </c>
    </row>
    <row r="16" customFormat="false" ht="13.8" hidden="false" customHeight="false" outlineLevel="0" collapsed="false">
      <c r="A16" s="6" t="s">
        <v>25</v>
      </c>
      <c r="B16" s="6" t="n">
        <v>0.6</v>
      </c>
      <c r="D16" s="1" t="n">
        <f aca="false">(SUMIF(triplets_out!A:A,A16,triplets_out!D:D)+SUMIF(triplets_out!B:B,A16,triplets_out!D:D)+SUMIF(triplets_out!C:C,A16,triplets_out!D:D))/(COUNTIF(triplets_out!A:A,A16)+COUNTIF(triplets_out!B:B,A16)+COUNTIF(triplets_out!C:C,A16))</f>
        <v>0.652033333333333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2018-12-29T09:44:42Z</dcterms:created>
  <dc:creator>yann</dc:creator>
  <dc:description/>
  <dc:language>en-US</dc:language>
  <cp:lastModifiedBy/>
  <dcterms:modified xsi:type="dcterms:W3CDTF">2019-04-07T18:21:02Z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