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_\python\sistem-rekomendasi-loker-flask-scikit-learn\"/>
    </mc:Choice>
  </mc:AlternateContent>
  <xr:revisionPtr revIDLastSave="0" documentId="13_ncr:1_{EA405E54-C62A-4EE6-B714-8A855218500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RMS &amp; TF" sheetId="1" r:id="rId1"/>
    <sheet name="DF IDF" sheetId="2" r:id="rId2"/>
    <sheet name="Sheet2" sheetId="5" r:id="rId3"/>
    <sheet name="TFIDF, NORM &amp; COSINE" sheetId="3" r:id="rId4"/>
    <sheet name="Sheet1" sheetId="4" r:id="rId5"/>
  </sheets>
  <calcPr calcId="191029"/>
</workbook>
</file>

<file path=xl/calcChain.xml><?xml version="1.0" encoding="utf-8"?>
<calcChain xmlns="http://schemas.openxmlformats.org/spreadsheetml/2006/main">
  <c r="H20" i="5" l="1"/>
  <c r="I20" i="5"/>
  <c r="G20" i="5"/>
  <c r="C17" i="5"/>
  <c r="D17" i="5"/>
  <c r="B17" i="5"/>
  <c r="S48" i="2"/>
  <c r="T48" i="2"/>
  <c r="R48" i="2"/>
  <c r="R34" i="2"/>
  <c r="Y46" i="2"/>
  <c r="Z46" i="2"/>
  <c r="AA46" i="2"/>
  <c r="AB46" i="2"/>
  <c r="Y34" i="2"/>
  <c r="Z34" i="2"/>
  <c r="AA34" i="2"/>
  <c r="AB34" i="2"/>
  <c r="Y35" i="2"/>
  <c r="Z35" i="2"/>
  <c r="AA35" i="2"/>
  <c r="AB35" i="2"/>
  <c r="Y36" i="2"/>
  <c r="Z36" i="2"/>
  <c r="AA36" i="2"/>
  <c r="AB36" i="2"/>
  <c r="Y37" i="2"/>
  <c r="Z37" i="2"/>
  <c r="AA37" i="2"/>
  <c r="AB37" i="2"/>
  <c r="Y38" i="2"/>
  <c r="Z38" i="2"/>
  <c r="AA38" i="2"/>
  <c r="AB38" i="2"/>
  <c r="Y39" i="2"/>
  <c r="Z39" i="2"/>
  <c r="AA39" i="2"/>
  <c r="AB39" i="2"/>
  <c r="Y40" i="2"/>
  <c r="Z40" i="2"/>
  <c r="AA40" i="2"/>
  <c r="AB40" i="2"/>
  <c r="Y41" i="2"/>
  <c r="Z41" i="2"/>
  <c r="AA41" i="2"/>
  <c r="AB41" i="2"/>
  <c r="Y42" i="2"/>
  <c r="Z42" i="2"/>
  <c r="AA42" i="2"/>
  <c r="AB42" i="2"/>
  <c r="Y43" i="2"/>
  <c r="Z43" i="2"/>
  <c r="AA43" i="2"/>
  <c r="AB43" i="2"/>
  <c r="Y44" i="2"/>
  <c r="Z44" i="2"/>
  <c r="AA44" i="2"/>
  <c r="AB44" i="2"/>
  <c r="Y45" i="2"/>
  <c r="Z45" i="2"/>
  <c r="AA45" i="2"/>
  <c r="AB45" i="2"/>
  <c r="B1" i="4"/>
  <c r="B2" i="4"/>
  <c r="C2" i="4"/>
  <c r="D2" i="4"/>
  <c r="E2" i="4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N3" i="2"/>
  <c r="O3" i="2"/>
  <c r="P3" i="2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AD67" i="2"/>
  <c r="AE67" i="2"/>
  <c r="AC67" i="2"/>
  <c r="AD55" i="2"/>
  <c r="AE55" i="2"/>
  <c r="AD56" i="2"/>
  <c r="AE56" i="2"/>
  <c r="AD57" i="2"/>
  <c r="AE57" i="2"/>
  <c r="AD58" i="2"/>
  <c r="AE58" i="2"/>
  <c r="AD59" i="2"/>
  <c r="AE59" i="2"/>
  <c r="AD60" i="2"/>
  <c r="AE60" i="2"/>
  <c r="AD61" i="2"/>
  <c r="AE61" i="2"/>
  <c r="AD62" i="2"/>
  <c r="AE62" i="2"/>
  <c r="AD63" i="2"/>
  <c r="AE63" i="2"/>
  <c r="AD64" i="2"/>
  <c r="AE64" i="2"/>
  <c r="AD65" i="2"/>
  <c r="AE65" i="2"/>
  <c r="AD66" i="2"/>
  <c r="AE66" i="2"/>
  <c r="AC56" i="2"/>
  <c r="AC57" i="2"/>
  <c r="AC58" i="2"/>
  <c r="AC59" i="2"/>
  <c r="AC60" i="2"/>
  <c r="AC61" i="2"/>
  <c r="AC62" i="2"/>
  <c r="AC63" i="2"/>
  <c r="AC64" i="2"/>
  <c r="AC65" i="2"/>
  <c r="AC66" i="2"/>
  <c r="AC55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V44" i="2"/>
  <c r="V45" i="2"/>
  <c r="V35" i="2"/>
  <c r="V36" i="2"/>
  <c r="V37" i="2"/>
  <c r="V38" i="2"/>
  <c r="V39" i="2"/>
  <c r="V40" i="2"/>
  <c r="V41" i="2"/>
  <c r="V42" i="2"/>
  <c r="V43" i="2"/>
  <c r="V34" i="2"/>
  <c r="T34" i="2"/>
  <c r="S34" i="2"/>
  <c r="AB13" i="2"/>
  <c r="M14" i="2"/>
  <c r="R29" i="2" s="1"/>
  <c r="M13" i="2"/>
  <c r="M12" i="2"/>
  <c r="M11" i="2"/>
  <c r="M10" i="2"/>
  <c r="M9" i="2"/>
  <c r="T24" i="2" s="1"/>
  <c r="M8" i="2"/>
  <c r="T23" i="2" s="1"/>
  <c r="M7" i="2"/>
  <c r="T22" i="2" s="1"/>
  <c r="M6" i="2"/>
  <c r="M5" i="2"/>
  <c r="M4" i="2"/>
  <c r="T25" i="2"/>
  <c r="R27" i="2"/>
  <c r="R19" i="2"/>
  <c r="M3" i="2"/>
  <c r="T20" i="2"/>
  <c r="Q28" i="2"/>
  <c r="R18" i="2"/>
  <c r="S20" i="2"/>
  <c r="X47" i="3"/>
  <c r="Y47" i="3"/>
  <c r="Z47" i="3"/>
  <c r="Z36" i="3"/>
  <c r="Z37" i="3"/>
  <c r="Z38" i="3"/>
  <c r="Z39" i="3"/>
  <c r="Z40" i="3"/>
  <c r="Z41" i="3"/>
  <c r="Z42" i="3"/>
  <c r="Z43" i="3"/>
  <c r="Z44" i="3"/>
  <c r="Z45" i="3"/>
  <c r="Z46" i="3"/>
  <c r="Z35" i="3"/>
  <c r="Y36" i="3"/>
  <c r="Y37" i="3"/>
  <c r="Y38" i="3"/>
  <c r="Y39" i="3"/>
  <c r="Y40" i="3"/>
  <c r="Y41" i="3"/>
  <c r="Y42" i="3"/>
  <c r="Y43" i="3"/>
  <c r="Y44" i="3"/>
  <c r="Y45" i="3"/>
  <c r="Y46" i="3"/>
  <c r="Y35" i="3"/>
  <c r="X36" i="3"/>
  <c r="X35" i="3"/>
  <c r="X37" i="3"/>
  <c r="X38" i="3"/>
  <c r="X39" i="3"/>
  <c r="X40" i="3"/>
  <c r="X41" i="3"/>
  <c r="X42" i="3"/>
  <c r="X43" i="3"/>
  <c r="X44" i="3"/>
  <c r="X45" i="3"/>
  <c r="X46" i="3"/>
  <c r="C25" i="3"/>
  <c r="O25" i="3" s="1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O26" i="3" s="1"/>
  <c r="G26" i="3"/>
  <c r="H26" i="3"/>
  <c r="I26" i="3"/>
  <c r="J26" i="3"/>
  <c r="K26" i="3"/>
  <c r="L26" i="3"/>
  <c r="M26" i="3"/>
  <c r="C27" i="3"/>
  <c r="D27" i="3"/>
  <c r="O27" i="3" s="1"/>
  <c r="E27" i="3"/>
  <c r="F27" i="3"/>
  <c r="G27" i="3"/>
  <c r="H27" i="3"/>
  <c r="I27" i="3"/>
  <c r="J27" i="3"/>
  <c r="K27" i="3"/>
  <c r="L27" i="3"/>
  <c r="M27" i="3"/>
  <c r="B26" i="3"/>
  <c r="B27" i="3"/>
  <c r="B25" i="3"/>
  <c r="R21" i="2" l="1"/>
  <c r="T21" i="2"/>
  <c r="S22" i="2"/>
  <c r="R22" i="2"/>
  <c r="T19" i="2"/>
  <c r="R23" i="2"/>
  <c r="S27" i="2"/>
  <c r="S19" i="2"/>
  <c r="Y12" i="2"/>
  <c r="T27" i="2"/>
  <c r="X4" i="2"/>
  <c r="R28" i="2"/>
  <c r="S28" i="2"/>
  <c r="T28" i="2"/>
  <c r="Q24" i="2"/>
  <c r="S23" i="2"/>
  <c r="R20" i="2"/>
  <c r="R24" i="2"/>
  <c r="T29" i="2"/>
  <c r="S29" i="2"/>
  <c r="Q26" i="2"/>
  <c r="S21" i="2"/>
  <c r="S26" i="2"/>
  <c r="Q20" i="2"/>
  <c r="S24" i="2"/>
  <c r="Z5" i="2"/>
  <c r="S25" i="2"/>
  <c r="R26" i="2"/>
  <c r="T26" i="2"/>
  <c r="Y5" i="2"/>
  <c r="R25" i="2"/>
  <c r="X6" i="2" l="1"/>
  <c r="X5" i="2"/>
  <c r="Z9" i="2"/>
  <c r="Y13" i="2"/>
  <c r="Q19" i="2"/>
  <c r="Y4" i="2"/>
  <c r="Z4" i="2"/>
  <c r="X12" i="2"/>
  <c r="Q27" i="2"/>
  <c r="Z12" i="2"/>
  <c r="X13" i="2"/>
  <c r="Z13" i="2"/>
  <c r="Z6" i="2"/>
  <c r="S18" i="2"/>
  <c r="S30" i="2" s="1"/>
  <c r="X18" i="2" s="1"/>
  <c r="Q18" i="2"/>
  <c r="T18" i="2"/>
  <c r="T30" i="2" s="1"/>
  <c r="Q21" i="2"/>
  <c r="X9" i="2"/>
  <c r="Y6" i="2"/>
  <c r="Z3" i="2"/>
  <c r="Y3" i="2"/>
  <c r="X3" i="2"/>
  <c r="O15" i="2"/>
  <c r="O16" i="2" s="1"/>
  <c r="R30" i="2"/>
  <c r="N15" i="2"/>
  <c r="N16" i="2" s="1"/>
  <c r="Y9" i="2"/>
  <c r="Q15" i="2"/>
  <c r="Q16" i="2" s="1"/>
  <c r="X11" i="2"/>
  <c r="Y14" i="2"/>
  <c r="Q29" i="2"/>
  <c r="Z14" i="2"/>
  <c r="X14" i="2"/>
  <c r="Z7" i="2"/>
  <c r="Y7" i="2"/>
  <c r="Q22" i="2"/>
  <c r="X7" i="2"/>
  <c r="Q23" i="2"/>
  <c r="Z8" i="2"/>
  <c r="Y8" i="2"/>
  <c r="X8" i="2"/>
  <c r="Y10" i="2"/>
  <c r="X10" i="2"/>
  <c r="Q25" i="2"/>
  <c r="Z10" i="2"/>
  <c r="P15" i="2"/>
  <c r="P16" i="2" s="1"/>
  <c r="Y11" i="2"/>
  <c r="Z11" i="2"/>
  <c r="U3" i="2" l="1"/>
  <c r="Y24" i="2"/>
  <c r="Y25" i="2"/>
  <c r="Y20" i="2"/>
  <c r="V8" i="2"/>
  <c r="V12" i="2"/>
  <c r="Y23" i="2"/>
  <c r="Y29" i="2"/>
  <c r="V5" i="2"/>
  <c r="V7" i="2"/>
  <c r="V9" i="2"/>
  <c r="V11" i="2"/>
  <c r="V13" i="2"/>
  <c r="Y19" i="2"/>
  <c r="Y27" i="2"/>
  <c r="Y22" i="2"/>
  <c r="Y28" i="2"/>
  <c r="V4" i="2"/>
  <c r="V10" i="2"/>
  <c r="V14" i="2"/>
  <c r="Y26" i="2"/>
  <c r="V6" i="2"/>
  <c r="Y21" i="2"/>
  <c r="Y18" i="2"/>
  <c r="V3" i="2"/>
  <c r="W22" i="2"/>
  <c r="W20" i="2"/>
  <c r="W28" i="2"/>
  <c r="T4" i="2"/>
  <c r="T8" i="2"/>
  <c r="T12" i="2"/>
  <c r="W26" i="2"/>
  <c r="W29" i="2"/>
  <c r="T9" i="2"/>
  <c r="W25" i="2"/>
  <c r="T6" i="2"/>
  <c r="T10" i="2"/>
  <c r="T14" i="2"/>
  <c r="W23" i="2"/>
  <c r="W21" i="2"/>
  <c r="T7" i="2"/>
  <c r="T11" i="2"/>
  <c r="W19" i="2"/>
  <c r="W27" i="2"/>
  <c r="W24" i="2"/>
  <c r="T5" i="2"/>
  <c r="T13" i="2"/>
  <c r="W18" i="2"/>
  <c r="T3" i="2"/>
  <c r="U5" i="2"/>
  <c r="U7" i="2"/>
  <c r="U9" i="2"/>
  <c r="U11" i="2"/>
  <c r="U13" i="2"/>
  <c r="X19" i="2"/>
  <c r="X27" i="2"/>
  <c r="U4" i="2"/>
  <c r="U8" i="2"/>
  <c r="U10" i="2"/>
  <c r="U14" i="2"/>
  <c r="X21" i="2"/>
  <c r="X29" i="2"/>
  <c r="X24" i="2"/>
  <c r="X22" i="2"/>
  <c r="X25" i="2"/>
  <c r="X20" i="2"/>
  <c r="X28" i="2"/>
  <c r="U6" i="2"/>
  <c r="U12" i="2"/>
  <c r="X23" i="2"/>
  <c r="X26" i="2"/>
  <c r="Z15" i="2"/>
  <c r="Z16" i="2" s="1"/>
  <c r="Q30" i="2"/>
  <c r="X15" i="2"/>
  <c r="X16" i="2" s="1"/>
  <c r="Y15" i="2"/>
  <c r="Y16" i="2" s="1"/>
  <c r="U15" i="2" l="1"/>
  <c r="U16" i="2" s="1"/>
  <c r="V15" i="2"/>
  <c r="V16" i="2" s="1"/>
  <c r="T15" i="2"/>
  <c r="T16" i="2" s="1"/>
  <c r="V19" i="2"/>
  <c r="V27" i="2"/>
  <c r="S4" i="2"/>
  <c r="S10" i="2"/>
  <c r="S14" i="2"/>
  <c r="V29" i="2"/>
  <c r="V22" i="2"/>
  <c r="V23" i="2"/>
  <c r="S7" i="2"/>
  <c r="S9" i="2"/>
  <c r="V20" i="2"/>
  <c r="V28" i="2"/>
  <c r="S6" i="2"/>
  <c r="S8" i="2"/>
  <c r="S12" i="2"/>
  <c r="V21" i="2"/>
  <c r="V24" i="2"/>
  <c r="S5" i="2"/>
  <c r="S11" i="2"/>
  <c r="V25" i="2"/>
  <c r="S13" i="2"/>
  <c r="V26" i="2"/>
  <c r="S3" i="2"/>
  <c r="V18" i="2"/>
  <c r="AD13" i="2" l="1"/>
  <c r="AC13" i="2"/>
  <c r="AB6" i="2"/>
  <c r="AC6" i="2"/>
  <c r="AD6" i="2"/>
  <c r="AB14" i="2"/>
  <c r="AD14" i="2"/>
  <c r="AC14" i="2"/>
  <c r="AB10" i="2"/>
  <c r="AC10" i="2"/>
  <c r="AD10" i="2"/>
  <c r="AB11" i="2"/>
  <c r="AC11" i="2"/>
  <c r="AD11" i="2"/>
  <c r="AC4" i="2"/>
  <c r="AD4" i="2"/>
  <c r="AB4" i="2"/>
  <c r="AB5" i="2"/>
  <c r="AD5" i="2"/>
  <c r="AC9" i="2"/>
  <c r="AB9" i="2"/>
  <c r="AD9" i="2"/>
  <c r="AB7" i="2"/>
  <c r="AC7" i="2"/>
  <c r="AD7" i="2"/>
  <c r="AC5" i="2"/>
  <c r="AD3" i="2"/>
  <c r="AB3" i="2"/>
  <c r="AC3" i="2"/>
  <c r="S15" i="2"/>
  <c r="S16" i="2" s="1"/>
  <c r="AB12" i="2"/>
  <c r="AD12" i="2"/>
  <c r="AC12" i="2"/>
  <c r="AD8" i="2"/>
  <c r="AB8" i="2"/>
  <c r="AC8" i="2"/>
  <c r="AC15" i="2" l="1"/>
  <c r="AC16" i="2" s="1"/>
  <c r="AB15" i="2"/>
  <c r="AB16" i="2" s="1"/>
  <c r="AD15" i="2"/>
  <c r="AD16" i="2" s="1"/>
</calcChain>
</file>

<file path=xl/sharedStrings.xml><?xml version="1.0" encoding="utf-8"?>
<sst xmlns="http://schemas.openxmlformats.org/spreadsheetml/2006/main" count="287" uniqueCount="40">
  <si>
    <t>terms</t>
  </si>
  <si>
    <t>alam</t>
  </si>
  <si>
    <t>analis</t>
  </si>
  <si>
    <t>butuh</t>
  </si>
  <si>
    <t>cari</t>
  </si>
  <si>
    <t>data</t>
  </si>
  <si>
    <t>designer</t>
  </si>
  <si>
    <t>kreatif</t>
  </si>
  <si>
    <t>kumpul</t>
  </si>
  <si>
    <t>researcher</t>
  </si>
  <si>
    <t>startup</t>
  </si>
  <si>
    <t>ui</t>
  </si>
  <si>
    <t>ux</t>
  </si>
  <si>
    <t>Terms</t>
  </si>
  <si>
    <t>DF</t>
  </si>
  <si>
    <t>IDF</t>
  </si>
  <si>
    <t>Keyword</t>
  </si>
  <si>
    <t>Dot Product</t>
  </si>
  <si>
    <t>Dokumen</t>
  </si>
  <si>
    <t>Dokumen 1</t>
  </si>
  <si>
    <t>Dokumen 2</t>
  </si>
  <si>
    <t>Dokumen 3</t>
  </si>
  <si>
    <t>Term Frequency 
(tf)</t>
  </si>
  <si>
    <t>Document Frequency 
df(t)</t>
  </si>
  <si>
    <t>Inverse Document Frequency (IDF)
idf(t) = log e[(1+n)/(1+df(t))] + 1</t>
  </si>
  <si>
    <t>TF-IDF
(tf * idf)</t>
  </si>
  <si>
    <t>Normalization L2</t>
  </si>
  <si>
    <t>(Document 1 x Keyword)</t>
  </si>
  <si>
    <t>(Document 2 x Keyword)</t>
  </si>
  <si>
    <t>(Document 3 x Keyword)</t>
  </si>
  <si>
    <t>Jumlah</t>
  </si>
  <si>
    <t>TFIDF</t>
  </si>
  <si>
    <t>Cosine Similarity</t>
  </si>
  <si>
    <t>HASIL ||A|| * ||B||</t>
  </si>
  <si>
    <t>A . B</t>
  </si>
  <si>
    <t>Total</t>
  </si>
  <si>
    <t>||A||</t>
  </si>
  <si>
    <t>||B||</t>
  </si>
  <si>
    <t xml:space="preserve">A . B
</t>
  </si>
  <si>
    <t>A . B / ||A|| * ||B||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</si>
</sst>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1" fillId="0" borderId="1" xfId="0" applyFont="1" applyBorder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5" fillId="0" borderId="2" xfId="0" applyFont="1" applyBorder="1" applyAlignment="1">
      <alignment horizontal="center" vertical="top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12" fillId="0" borderId="0" xfId="0" applyFont="1" applyAlignment="1">
      <alignment horizontal="center"/>
    </xf>
    <xf numFmtId="0" fontId="9" fillId="2" borderId="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8" fillId="0" borderId="1" xfId="0" applyFont="1" applyBorder="1"/>
    <xf numFmtId="0" fontId="1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2" borderId="1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right" vertical="center"/>
    </xf>
    <xf numFmtId="0" fontId="14" fillId="5" borderId="1" xfId="0" applyFont="1" applyFill="1" applyBorder="1"/>
    <xf numFmtId="0" fontId="14" fillId="2" borderId="9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0" fontId="15" fillId="6" borderId="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right" vertical="center"/>
    </xf>
    <xf numFmtId="0" fontId="15" fillId="7" borderId="1" xfId="0" applyFont="1" applyFill="1" applyBorder="1" applyAlignment="1">
      <alignment horizontal="right" vertical="center"/>
    </xf>
    <xf numFmtId="0" fontId="1" fillId="8" borderId="1" xfId="0" applyFont="1" applyFill="1" applyBorder="1"/>
    <xf numFmtId="0" fontId="15" fillId="6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29952</xdr:colOff>
      <xdr:row>1</xdr:row>
      <xdr:rowOff>41935</xdr:rowOff>
    </xdr:from>
    <xdr:to>
      <xdr:col>3</xdr:col>
      <xdr:colOff>41837</xdr:colOff>
      <xdr:row>2</xdr:row>
      <xdr:rowOff>143774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7C35A7-7F58-6AAD-2D69-5F1856394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1744" y="233633"/>
          <a:ext cx="802640" cy="293537"/>
        </a:xfrm>
        <a:prstGeom prst="rect">
          <a:avLst/>
        </a:prstGeom>
      </xdr:spPr>
    </xdr:pic>
    <xdr:clientData/>
  </xdr:twoCellAnchor>
  <xdr:twoCellAnchor editAs="oneCell">
    <xdr:from>
      <xdr:col>4</xdr:col>
      <xdr:colOff>89858</xdr:colOff>
      <xdr:row>1</xdr:row>
      <xdr:rowOff>23964</xdr:rowOff>
    </xdr:from>
    <xdr:to>
      <xdr:col>4</xdr:col>
      <xdr:colOff>521179</xdr:colOff>
      <xdr:row>2</xdr:row>
      <xdr:rowOff>157468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852523-D35F-412F-C764-730C0535A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3160" y="215662"/>
          <a:ext cx="431321" cy="325202"/>
        </a:xfrm>
        <a:prstGeom prst="rect">
          <a:avLst/>
        </a:prstGeom>
      </xdr:spPr>
    </xdr:pic>
    <xdr:clientData/>
  </xdr:twoCellAnchor>
  <xdr:twoCellAnchor editAs="oneCell">
    <xdr:from>
      <xdr:col>6</xdr:col>
      <xdr:colOff>191699</xdr:colOff>
      <xdr:row>1</xdr:row>
      <xdr:rowOff>22317</xdr:rowOff>
    </xdr:from>
    <xdr:to>
      <xdr:col>6</xdr:col>
      <xdr:colOff>646982</xdr:colOff>
      <xdr:row>2</xdr:row>
      <xdr:rowOff>167737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D5FDA1-8C3D-5E61-6D14-D90783E68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2737" y="214015"/>
          <a:ext cx="455283" cy="337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workbookViewId="0">
      <selection activeCell="U27" sqref="Q15:U27"/>
    </sheetView>
  </sheetViews>
  <sheetFormatPr defaultRowHeight="15.75" x14ac:dyDescent="0.25"/>
  <cols>
    <col min="1" max="2" width="9.140625" style="9"/>
    <col min="3" max="3" width="12" style="9" bestFit="1" customWidth="1"/>
    <col min="4" max="17" width="9.140625" style="9"/>
    <col min="18" max="20" width="12" style="9" bestFit="1" customWidth="1"/>
    <col min="21" max="21" width="9.5703125" style="9" bestFit="1" customWidth="1"/>
    <col min="22" max="16384" width="9.140625" style="9"/>
  </cols>
  <sheetData>
    <row r="1" spans="1:21" x14ac:dyDescent="0.25">
      <c r="B1" s="8" t="s">
        <v>0</v>
      </c>
    </row>
    <row r="2" spans="1:21" x14ac:dyDescent="0.25">
      <c r="A2" s="8">
        <v>1</v>
      </c>
      <c r="B2" s="9" t="s">
        <v>1</v>
      </c>
    </row>
    <row r="3" spans="1:21" x14ac:dyDescent="0.25">
      <c r="A3" s="8">
        <v>2</v>
      </c>
      <c r="B3" s="9" t="s">
        <v>2</v>
      </c>
    </row>
    <row r="4" spans="1:21" x14ac:dyDescent="0.25">
      <c r="A4" s="8">
        <v>3</v>
      </c>
      <c r="B4" s="9" t="s">
        <v>3</v>
      </c>
    </row>
    <row r="5" spans="1:21" x14ac:dyDescent="0.25">
      <c r="A5" s="8">
        <v>4</v>
      </c>
      <c r="B5" s="9" t="s">
        <v>4</v>
      </c>
    </row>
    <row r="6" spans="1:21" x14ac:dyDescent="0.25">
      <c r="A6" s="8">
        <v>5</v>
      </c>
      <c r="B6" s="9" t="s">
        <v>5</v>
      </c>
    </row>
    <row r="7" spans="1:21" x14ac:dyDescent="0.25">
      <c r="A7" s="8">
        <v>6</v>
      </c>
      <c r="B7" s="9" t="s">
        <v>6</v>
      </c>
    </row>
    <row r="8" spans="1:21" x14ac:dyDescent="0.25">
      <c r="A8" s="8">
        <v>7</v>
      </c>
      <c r="B8" s="9" t="s">
        <v>7</v>
      </c>
    </row>
    <row r="9" spans="1:21" x14ac:dyDescent="0.25">
      <c r="A9" s="8">
        <v>8</v>
      </c>
      <c r="B9" s="9" t="s">
        <v>8</v>
      </c>
    </row>
    <row r="10" spans="1:21" x14ac:dyDescent="0.25">
      <c r="A10" s="8">
        <v>9</v>
      </c>
      <c r="B10" s="9" t="s">
        <v>9</v>
      </c>
    </row>
    <row r="11" spans="1:21" x14ac:dyDescent="0.25">
      <c r="A11" s="8">
        <v>10</v>
      </c>
      <c r="B11" s="9" t="s">
        <v>10</v>
      </c>
    </row>
    <row r="12" spans="1:21" x14ac:dyDescent="0.25">
      <c r="A12" s="8">
        <v>11</v>
      </c>
      <c r="B12" s="9" t="s">
        <v>11</v>
      </c>
    </row>
    <row r="13" spans="1:21" x14ac:dyDescent="0.25">
      <c r="A13" s="14">
        <v>12</v>
      </c>
      <c r="B13" s="9" t="s">
        <v>12</v>
      </c>
    </row>
    <row r="15" spans="1:21" s="7" customFormat="1" x14ac:dyDescent="0.25">
      <c r="C15" s="16" t="s">
        <v>13</v>
      </c>
      <c r="D15" s="15" t="s">
        <v>1</v>
      </c>
      <c r="E15" s="15" t="s">
        <v>2</v>
      </c>
      <c r="F15" s="15" t="s">
        <v>3</v>
      </c>
      <c r="G15" s="15" t="s">
        <v>4</v>
      </c>
      <c r="H15" s="15" t="s">
        <v>5</v>
      </c>
      <c r="I15" s="15" t="s">
        <v>6</v>
      </c>
      <c r="J15" s="15" t="s">
        <v>7</v>
      </c>
      <c r="K15" s="15" t="s">
        <v>8</v>
      </c>
      <c r="L15" s="15" t="s">
        <v>9</v>
      </c>
      <c r="M15" s="15" t="s">
        <v>10</v>
      </c>
      <c r="N15" s="15" t="s">
        <v>11</v>
      </c>
      <c r="O15" s="15" t="s">
        <v>12</v>
      </c>
      <c r="Q15" s="16" t="s">
        <v>13</v>
      </c>
      <c r="R15" s="17" t="s">
        <v>19</v>
      </c>
      <c r="S15" s="17" t="s">
        <v>20</v>
      </c>
      <c r="T15" s="17" t="s">
        <v>21</v>
      </c>
      <c r="U15" s="17" t="s">
        <v>16</v>
      </c>
    </row>
    <row r="16" spans="1:21" x14ac:dyDescent="0.25">
      <c r="C16" s="17" t="s">
        <v>19</v>
      </c>
      <c r="D16" s="13">
        <v>1</v>
      </c>
      <c r="E16" s="13">
        <v>0</v>
      </c>
      <c r="F16" s="13">
        <v>0</v>
      </c>
      <c r="G16" s="13">
        <v>1</v>
      </c>
      <c r="H16" s="13">
        <v>0</v>
      </c>
      <c r="I16" s="13">
        <v>1</v>
      </c>
      <c r="J16" s="13">
        <v>1</v>
      </c>
      <c r="K16" s="13">
        <v>0</v>
      </c>
      <c r="L16" s="13">
        <v>0</v>
      </c>
      <c r="M16" s="13">
        <v>0</v>
      </c>
      <c r="N16" s="13">
        <v>2</v>
      </c>
      <c r="O16" s="13">
        <v>2</v>
      </c>
      <c r="Q16" s="15" t="s">
        <v>1</v>
      </c>
      <c r="R16" s="13">
        <v>1</v>
      </c>
      <c r="S16" s="13">
        <v>0</v>
      </c>
      <c r="T16" s="13">
        <v>1</v>
      </c>
      <c r="U16" s="13">
        <v>0</v>
      </c>
    </row>
    <row r="17" spans="3:21" x14ac:dyDescent="0.25">
      <c r="C17" s="17" t="s">
        <v>20</v>
      </c>
      <c r="D17" s="13">
        <v>0</v>
      </c>
      <c r="E17" s="13">
        <v>1</v>
      </c>
      <c r="F17" s="13">
        <v>1</v>
      </c>
      <c r="G17" s="13">
        <v>0</v>
      </c>
      <c r="H17" s="13">
        <v>1</v>
      </c>
      <c r="I17" s="13">
        <v>0</v>
      </c>
      <c r="J17" s="13">
        <v>0</v>
      </c>
      <c r="K17" s="13">
        <v>1</v>
      </c>
      <c r="L17" s="13">
        <v>2</v>
      </c>
      <c r="M17" s="13">
        <v>0</v>
      </c>
      <c r="N17" s="13">
        <v>2</v>
      </c>
      <c r="O17" s="13">
        <v>2</v>
      </c>
      <c r="Q17" s="15" t="s">
        <v>2</v>
      </c>
      <c r="R17" s="13">
        <v>0</v>
      </c>
      <c r="S17" s="13">
        <v>1</v>
      </c>
      <c r="T17" s="13">
        <v>0</v>
      </c>
      <c r="U17" s="13">
        <v>0</v>
      </c>
    </row>
    <row r="18" spans="3:21" x14ac:dyDescent="0.25">
      <c r="C18" s="17" t="s">
        <v>21</v>
      </c>
      <c r="D18" s="13">
        <v>1</v>
      </c>
      <c r="E18" s="13">
        <v>0</v>
      </c>
      <c r="F18" s="13">
        <v>0</v>
      </c>
      <c r="G18" s="13">
        <v>1</v>
      </c>
      <c r="H18" s="13">
        <v>0</v>
      </c>
      <c r="I18" s="13">
        <v>2</v>
      </c>
      <c r="J18" s="13">
        <v>0</v>
      </c>
      <c r="K18" s="13">
        <v>0</v>
      </c>
      <c r="L18" s="13">
        <v>0</v>
      </c>
      <c r="M18" s="13">
        <v>1</v>
      </c>
      <c r="N18" s="13">
        <v>2</v>
      </c>
      <c r="O18" s="13">
        <v>2</v>
      </c>
      <c r="Q18" s="15" t="s">
        <v>3</v>
      </c>
      <c r="R18" s="13">
        <v>0</v>
      </c>
      <c r="S18" s="13">
        <v>1</v>
      </c>
      <c r="T18" s="13">
        <v>0</v>
      </c>
      <c r="U18" s="13">
        <v>0</v>
      </c>
    </row>
    <row r="19" spans="3:21" x14ac:dyDescent="0.25">
      <c r="C19" s="17" t="s">
        <v>16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1</v>
      </c>
      <c r="O19" s="9">
        <v>1</v>
      </c>
      <c r="Q19" s="15" t="s">
        <v>4</v>
      </c>
      <c r="R19" s="13">
        <v>1</v>
      </c>
      <c r="S19" s="13">
        <v>0</v>
      </c>
      <c r="T19" s="13">
        <v>1</v>
      </c>
      <c r="U19" s="13">
        <v>0</v>
      </c>
    </row>
    <row r="20" spans="3:21" x14ac:dyDescent="0.25"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Q20" s="15" t="s">
        <v>5</v>
      </c>
      <c r="R20" s="13">
        <v>0</v>
      </c>
      <c r="S20" s="13">
        <v>1</v>
      </c>
      <c r="T20" s="13">
        <v>0</v>
      </c>
      <c r="U20" s="13">
        <v>0</v>
      </c>
    </row>
    <row r="21" spans="3:21" x14ac:dyDescent="0.25">
      <c r="Q21" s="15" t="s">
        <v>6</v>
      </c>
      <c r="R21" s="13">
        <v>1</v>
      </c>
      <c r="S21" s="13">
        <v>0</v>
      </c>
      <c r="T21" s="13">
        <v>2</v>
      </c>
      <c r="U21" s="13">
        <v>0</v>
      </c>
    </row>
    <row r="22" spans="3:21" x14ac:dyDescent="0.25">
      <c r="Q22" s="15" t="s">
        <v>7</v>
      </c>
      <c r="R22" s="13">
        <v>1</v>
      </c>
      <c r="S22" s="13">
        <v>0</v>
      </c>
      <c r="T22" s="13">
        <v>0</v>
      </c>
      <c r="U22" s="13">
        <v>0</v>
      </c>
    </row>
    <row r="23" spans="3:21" x14ac:dyDescent="0.25">
      <c r="Q23" s="15" t="s">
        <v>8</v>
      </c>
      <c r="R23" s="13">
        <v>0</v>
      </c>
      <c r="S23" s="13">
        <v>1</v>
      </c>
      <c r="T23" s="13">
        <v>0</v>
      </c>
      <c r="U23" s="13">
        <v>0</v>
      </c>
    </row>
    <row r="24" spans="3:21" x14ac:dyDescent="0.25">
      <c r="Q24" s="15" t="s">
        <v>9</v>
      </c>
      <c r="R24" s="13">
        <v>0</v>
      </c>
      <c r="S24" s="13">
        <v>2</v>
      </c>
      <c r="T24" s="13">
        <v>0</v>
      </c>
      <c r="U24" s="13">
        <v>0</v>
      </c>
    </row>
    <row r="25" spans="3:21" x14ac:dyDescent="0.25">
      <c r="Q25" s="15" t="s">
        <v>10</v>
      </c>
      <c r="R25" s="13">
        <v>0</v>
      </c>
      <c r="S25" s="13">
        <v>0</v>
      </c>
      <c r="T25" s="13">
        <v>1</v>
      </c>
      <c r="U25" s="13">
        <v>0</v>
      </c>
    </row>
    <row r="26" spans="3:21" x14ac:dyDescent="0.25">
      <c r="Q26" s="15" t="s">
        <v>11</v>
      </c>
      <c r="R26" s="13">
        <v>2</v>
      </c>
      <c r="S26" s="13">
        <v>2</v>
      </c>
      <c r="T26" s="13">
        <v>2</v>
      </c>
      <c r="U26" s="13">
        <v>1</v>
      </c>
    </row>
    <row r="27" spans="3:21" x14ac:dyDescent="0.25">
      <c r="Q27" s="15" t="s">
        <v>12</v>
      </c>
      <c r="R27" s="13">
        <v>2</v>
      </c>
      <c r="S27" s="13">
        <v>2</v>
      </c>
      <c r="T27" s="13">
        <v>2</v>
      </c>
      <c r="U27" s="13">
        <v>1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B4285-4F80-4B94-B6E1-EC465E4F99C8}">
  <dimension ref="A1:AI67"/>
  <sheetViews>
    <sheetView topLeftCell="M9" zoomScale="110" zoomScaleNormal="103" workbookViewId="0">
      <selection activeCell="Y32" sqref="Y32"/>
    </sheetView>
  </sheetViews>
  <sheetFormatPr defaultRowHeight="15" x14ac:dyDescent="0.25"/>
  <cols>
    <col min="7" max="7" width="11.28515625" bestFit="1" customWidth="1"/>
    <col min="8" max="8" width="9.5703125" bestFit="1" customWidth="1"/>
    <col min="9" max="11" width="12" bestFit="1" customWidth="1"/>
    <col min="12" max="12" width="17.7109375" bestFit="1" customWidth="1"/>
    <col min="13" max="13" width="38" customWidth="1"/>
    <col min="14" max="14" width="9.7109375" bestFit="1" customWidth="1"/>
    <col min="15" max="17" width="12.140625" bestFit="1" customWidth="1"/>
    <col min="18" max="18" width="12.28515625" bestFit="1" customWidth="1"/>
    <col min="19" max="20" width="13.7109375" bestFit="1" customWidth="1"/>
    <col min="21" max="21" width="10.85546875" customWidth="1"/>
    <col min="22" max="22" width="14.140625" bestFit="1" customWidth="1"/>
    <col min="23" max="23" width="12" bestFit="1" customWidth="1"/>
    <col min="24" max="26" width="12.140625" bestFit="1" customWidth="1"/>
    <col min="27" max="27" width="12.42578125" bestFit="1" customWidth="1"/>
    <col min="28" max="28" width="12.140625" bestFit="1" customWidth="1"/>
    <col min="29" max="30" width="12.85546875" bestFit="1" customWidth="1"/>
    <col min="31" max="31" width="13.7109375" bestFit="1" customWidth="1"/>
  </cols>
  <sheetData>
    <row r="1" spans="1:30" ht="25.5" customHeight="1" x14ac:dyDescent="0.25">
      <c r="A1" s="2"/>
      <c r="B1" s="3" t="s">
        <v>13</v>
      </c>
      <c r="C1" s="3" t="s">
        <v>14</v>
      </c>
      <c r="D1" s="3" t="s">
        <v>15</v>
      </c>
      <c r="G1" s="25" t="s">
        <v>13</v>
      </c>
      <c r="H1" s="24" t="s">
        <v>22</v>
      </c>
      <c r="I1" s="24"/>
      <c r="J1" s="24"/>
      <c r="K1" s="24"/>
      <c r="L1" s="24" t="s">
        <v>23</v>
      </c>
      <c r="M1" s="24" t="s">
        <v>24</v>
      </c>
      <c r="N1" s="29" t="s">
        <v>31</v>
      </c>
      <c r="O1" s="30"/>
      <c r="P1" s="30"/>
      <c r="Q1" s="31"/>
      <c r="S1" s="24" t="s">
        <v>32</v>
      </c>
      <c r="T1" s="24"/>
      <c r="U1" s="24"/>
      <c r="V1" s="24"/>
    </row>
    <row r="2" spans="1:30" ht="15.75" x14ac:dyDescent="0.25">
      <c r="A2" s="4">
        <v>1</v>
      </c>
      <c r="B2" s="6" t="s">
        <v>1</v>
      </c>
      <c r="C2" s="6">
        <v>2</v>
      </c>
      <c r="D2" s="6">
        <v>1.287682072451781</v>
      </c>
      <c r="E2">
        <v>3</v>
      </c>
      <c r="G2" s="25"/>
      <c r="H2" s="20" t="s">
        <v>16</v>
      </c>
      <c r="I2" s="20" t="s">
        <v>19</v>
      </c>
      <c r="J2" s="20" t="s">
        <v>20</v>
      </c>
      <c r="K2" s="20" t="s">
        <v>21</v>
      </c>
      <c r="L2" s="24"/>
      <c r="M2" s="24"/>
      <c r="N2" s="20" t="s">
        <v>16</v>
      </c>
      <c r="O2" s="20" t="s">
        <v>19</v>
      </c>
      <c r="P2" s="20" t="s">
        <v>20</v>
      </c>
      <c r="Q2" s="20" t="s">
        <v>21</v>
      </c>
      <c r="S2" s="21" t="s">
        <v>16</v>
      </c>
      <c r="T2" s="21" t="s">
        <v>19</v>
      </c>
      <c r="U2" s="21" t="s">
        <v>20</v>
      </c>
      <c r="V2" s="21" t="s">
        <v>21</v>
      </c>
      <c r="X2" s="21" t="s">
        <v>19</v>
      </c>
      <c r="Y2" s="21" t="s">
        <v>20</v>
      </c>
      <c r="Z2" s="21" t="s">
        <v>21</v>
      </c>
      <c r="AB2" s="21" t="s">
        <v>19</v>
      </c>
      <c r="AC2" s="21" t="s">
        <v>20</v>
      </c>
      <c r="AD2" s="21" t="s">
        <v>21</v>
      </c>
    </row>
    <row r="3" spans="1:30" ht="15.75" x14ac:dyDescent="0.25">
      <c r="A3" s="4">
        <v>2</v>
      </c>
      <c r="B3" s="6" t="s">
        <v>2</v>
      </c>
      <c r="C3" s="6">
        <v>1</v>
      </c>
      <c r="D3" s="6">
        <v>1.693147180559945</v>
      </c>
      <c r="G3" s="18" t="s">
        <v>1</v>
      </c>
      <c r="H3" s="19">
        <v>0</v>
      </c>
      <c r="I3" s="19">
        <v>1</v>
      </c>
      <c r="J3" s="19">
        <v>0</v>
      </c>
      <c r="K3" s="19">
        <v>1</v>
      </c>
      <c r="L3" s="19">
        <v>2</v>
      </c>
      <c r="M3" s="19">
        <f>LN((1+$E$2)/(1+L3))+1</f>
        <v>1.2876820724517808</v>
      </c>
      <c r="N3" s="1">
        <f>M3*H3</f>
        <v>0</v>
      </c>
      <c r="O3" s="1">
        <f>M3*I3</f>
        <v>1.2876820724517808</v>
      </c>
      <c r="P3" s="1">
        <f>M3*J3</f>
        <v>0</v>
      </c>
      <c r="Q3" s="1">
        <f>M3*K3</f>
        <v>1.2876820724517808</v>
      </c>
      <c r="S3" s="13">
        <f>N3/Q$30</f>
        <v>0</v>
      </c>
      <c r="T3" s="13">
        <f t="shared" ref="T3:V3" si="0">O3/R$30</f>
        <v>0.32353082853322657</v>
      </c>
      <c r="U3" s="13">
        <f t="shared" si="0"/>
        <v>0</v>
      </c>
      <c r="V3" s="13">
        <f t="shared" si="0"/>
        <v>0.28223784377049232</v>
      </c>
      <c r="X3" s="1">
        <f>$N3*O3</f>
        <v>0</v>
      </c>
      <c r="Y3" s="1">
        <f>$N3*P3</f>
        <v>0</v>
      </c>
      <c r="Z3" s="1">
        <f t="shared" ref="Z3:AA14" si="1">$N3*Q3</f>
        <v>0</v>
      </c>
      <c r="AB3" s="1">
        <f>$S3*T3</f>
        <v>0</v>
      </c>
      <c r="AC3" s="1">
        <f t="shared" ref="AC3:AD14" si="2">$S3*U3</f>
        <v>0</v>
      </c>
      <c r="AD3" s="1">
        <f t="shared" si="2"/>
        <v>0</v>
      </c>
    </row>
    <row r="4" spans="1:30" ht="15.75" x14ac:dyDescent="0.25">
      <c r="A4" s="4">
        <v>3</v>
      </c>
      <c r="B4" s="6" t="s">
        <v>3</v>
      </c>
      <c r="C4" s="6">
        <v>1</v>
      </c>
      <c r="D4" s="6">
        <v>1.693147180559945</v>
      </c>
      <c r="G4" s="18" t="s">
        <v>2</v>
      </c>
      <c r="H4" s="19">
        <v>0</v>
      </c>
      <c r="I4" s="19">
        <v>0</v>
      </c>
      <c r="J4" s="19">
        <v>1</v>
      </c>
      <c r="K4" s="19">
        <v>0</v>
      </c>
      <c r="L4" s="19">
        <v>1</v>
      </c>
      <c r="M4" s="19">
        <f t="shared" ref="M4:M14" si="3">LN((1+$E$2)/(1+L4))+1</f>
        <v>1.6931471805599454</v>
      </c>
      <c r="N4" s="1">
        <f t="shared" ref="N4:N14" si="4">M4*H4</f>
        <v>0</v>
      </c>
      <c r="O4" s="1">
        <f t="shared" ref="O4:O14" si="5">M4*I4</f>
        <v>0</v>
      </c>
      <c r="P4" s="1">
        <f t="shared" ref="P4:P14" si="6">M4*J4</f>
        <v>1.6931471805599454</v>
      </c>
      <c r="Q4" s="1">
        <f t="shared" ref="Q4:Q14" si="7">M4*K4</f>
        <v>0</v>
      </c>
      <c r="S4" s="13">
        <f t="shared" ref="S4:S14" si="8">N4/Q$30</f>
        <v>0</v>
      </c>
      <c r="T4" s="13">
        <f t="shared" ref="T4:T14" si="9">O4/R$30</f>
        <v>0</v>
      </c>
      <c r="U4" s="13">
        <f t="shared" ref="U4:U14" si="10">P4/S$30</f>
        <v>0.30442254934223978</v>
      </c>
      <c r="V4" s="13">
        <f t="shared" ref="V4:V14" si="11">Q4/T$30</f>
        <v>0</v>
      </c>
      <c r="X4" s="1">
        <f t="shared" ref="X4:Y14" si="12">$N4*O4</f>
        <v>0</v>
      </c>
      <c r="Y4" s="1">
        <f t="shared" si="12"/>
        <v>0</v>
      </c>
      <c r="Z4" s="1">
        <f t="shared" si="1"/>
        <v>0</v>
      </c>
      <c r="AB4" s="1">
        <f t="shared" ref="AB4:AB14" si="13">$S4*T4</f>
        <v>0</v>
      </c>
      <c r="AC4" s="1">
        <f t="shared" si="2"/>
        <v>0</v>
      </c>
      <c r="AD4" s="1">
        <f t="shared" si="2"/>
        <v>0</v>
      </c>
    </row>
    <row r="5" spans="1:30" ht="15.75" x14ac:dyDescent="0.25">
      <c r="A5" s="4">
        <v>4</v>
      </c>
      <c r="B5" s="6" t="s">
        <v>4</v>
      </c>
      <c r="C5" s="6">
        <v>2</v>
      </c>
      <c r="D5" s="6">
        <v>1.287682072451781</v>
      </c>
      <c r="G5" s="18" t="s">
        <v>3</v>
      </c>
      <c r="H5" s="19">
        <v>0</v>
      </c>
      <c r="I5" s="19">
        <v>0</v>
      </c>
      <c r="J5" s="19">
        <v>1</v>
      </c>
      <c r="K5" s="19">
        <v>0</v>
      </c>
      <c r="L5" s="19">
        <v>1</v>
      </c>
      <c r="M5" s="19">
        <f t="shared" si="3"/>
        <v>1.6931471805599454</v>
      </c>
      <c r="N5" s="1">
        <f t="shared" si="4"/>
        <v>0</v>
      </c>
      <c r="O5" s="1">
        <f t="shared" si="5"/>
        <v>0</v>
      </c>
      <c r="P5" s="1">
        <f t="shared" si="6"/>
        <v>1.6931471805599454</v>
      </c>
      <c r="Q5" s="1">
        <f t="shared" si="7"/>
        <v>0</v>
      </c>
      <c r="S5" s="13">
        <f t="shared" si="8"/>
        <v>0</v>
      </c>
      <c r="T5" s="13">
        <f t="shared" si="9"/>
        <v>0</v>
      </c>
      <c r="U5" s="13">
        <f t="shared" si="10"/>
        <v>0.30442254934223978</v>
      </c>
      <c r="V5" s="13">
        <f t="shared" si="11"/>
        <v>0</v>
      </c>
      <c r="X5" s="1">
        <f t="shared" si="12"/>
        <v>0</v>
      </c>
      <c r="Y5" s="1">
        <f t="shared" si="12"/>
        <v>0</v>
      </c>
      <c r="Z5" s="1">
        <f t="shared" si="1"/>
        <v>0</v>
      </c>
      <c r="AB5" s="1">
        <f t="shared" si="13"/>
        <v>0</v>
      </c>
      <c r="AC5" s="1">
        <f t="shared" si="2"/>
        <v>0</v>
      </c>
      <c r="AD5" s="1">
        <f t="shared" si="2"/>
        <v>0</v>
      </c>
    </row>
    <row r="6" spans="1:30" ht="15.75" x14ac:dyDescent="0.25">
      <c r="A6" s="4">
        <v>5</v>
      </c>
      <c r="B6" s="6" t="s">
        <v>5</v>
      </c>
      <c r="C6" s="6">
        <v>1</v>
      </c>
      <c r="D6" s="6">
        <v>1.693147180559945</v>
      </c>
      <c r="G6" s="18" t="s">
        <v>4</v>
      </c>
      <c r="H6" s="19">
        <v>0</v>
      </c>
      <c r="I6" s="19">
        <v>1</v>
      </c>
      <c r="J6" s="19">
        <v>0</v>
      </c>
      <c r="K6" s="19">
        <v>1</v>
      </c>
      <c r="L6" s="19">
        <v>2</v>
      </c>
      <c r="M6" s="19">
        <f t="shared" si="3"/>
        <v>1.2876820724517808</v>
      </c>
      <c r="N6" s="1">
        <f t="shared" si="4"/>
        <v>0</v>
      </c>
      <c r="O6" s="1">
        <f t="shared" si="5"/>
        <v>1.2876820724517808</v>
      </c>
      <c r="P6" s="1">
        <f t="shared" si="6"/>
        <v>0</v>
      </c>
      <c r="Q6" s="1">
        <f t="shared" si="7"/>
        <v>1.2876820724517808</v>
      </c>
      <c r="S6" s="13">
        <f t="shared" si="8"/>
        <v>0</v>
      </c>
      <c r="T6" s="13">
        <f t="shared" si="9"/>
        <v>0.32353082853322657</v>
      </c>
      <c r="U6" s="13">
        <f t="shared" si="10"/>
        <v>0</v>
      </c>
      <c r="V6" s="13">
        <f t="shared" si="11"/>
        <v>0.28223784377049232</v>
      </c>
      <c r="X6" s="1">
        <f t="shared" si="12"/>
        <v>0</v>
      </c>
      <c r="Y6" s="1">
        <f t="shared" si="12"/>
        <v>0</v>
      </c>
      <c r="Z6" s="1">
        <f t="shared" si="1"/>
        <v>0</v>
      </c>
      <c r="AB6" s="1">
        <f t="shared" si="13"/>
        <v>0</v>
      </c>
      <c r="AC6" s="1">
        <f t="shared" si="2"/>
        <v>0</v>
      </c>
      <c r="AD6" s="1">
        <f t="shared" si="2"/>
        <v>0</v>
      </c>
    </row>
    <row r="7" spans="1:30" ht="15.75" x14ac:dyDescent="0.25">
      <c r="A7" s="4">
        <v>6</v>
      </c>
      <c r="B7" s="6" t="s">
        <v>6</v>
      </c>
      <c r="C7" s="6">
        <v>2</v>
      </c>
      <c r="D7" s="6">
        <v>1.287682072451781</v>
      </c>
      <c r="G7" s="18" t="s">
        <v>5</v>
      </c>
      <c r="H7" s="19">
        <v>0</v>
      </c>
      <c r="I7" s="19">
        <v>0</v>
      </c>
      <c r="J7" s="19">
        <v>1</v>
      </c>
      <c r="K7" s="19">
        <v>0</v>
      </c>
      <c r="L7" s="19">
        <v>1</v>
      </c>
      <c r="M7" s="19">
        <f t="shared" si="3"/>
        <v>1.6931471805599454</v>
      </c>
      <c r="N7" s="1">
        <f t="shared" si="4"/>
        <v>0</v>
      </c>
      <c r="O7" s="1">
        <f t="shared" si="5"/>
        <v>0</v>
      </c>
      <c r="P7" s="1">
        <f t="shared" si="6"/>
        <v>1.6931471805599454</v>
      </c>
      <c r="Q7" s="1">
        <f t="shared" si="7"/>
        <v>0</v>
      </c>
      <c r="S7" s="13">
        <f t="shared" si="8"/>
        <v>0</v>
      </c>
      <c r="T7" s="13">
        <f t="shared" si="9"/>
        <v>0</v>
      </c>
      <c r="U7" s="13">
        <f t="shared" si="10"/>
        <v>0.30442254934223978</v>
      </c>
      <c r="V7" s="13">
        <f t="shared" si="11"/>
        <v>0</v>
      </c>
      <c r="X7" s="1">
        <f t="shared" si="12"/>
        <v>0</v>
      </c>
      <c r="Y7" s="1">
        <f t="shared" si="12"/>
        <v>0</v>
      </c>
      <c r="Z7" s="1">
        <f t="shared" si="1"/>
        <v>0</v>
      </c>
      <c r="AB7" s="1">
        <f t="shared" si="13"/>
        <v>0</v>
      </c>
      <c r="AC7" s="1">
        <f t="shared" si="2"/>
        <v>0</v>
      </c>
      <c r="AD7" s="1">
        <f t="shared" si="2"/>
        <v>0</v>
      </c>
    </row>
    <row r="8" spans="1:30" ht="15.75" x14ac:dyDescent="0.25">
      <c r="A8" s="4">
        <v>7</v>
      </c>
      <c r="B8" s="6" t="s">
        <v>7</v>
      </c>
      <c r="C8" s="6">
        <v>1</v>
      </c>
      <c r="D8" s="6">
        <v>1.693147180559945</v>
      </c>
      <c r="G8" s="18" t="s">
        <v>6</v>
      </c>
      <c r="H8" s="19">
        <v>0</v>
      </c>
      <c r="I8" s="19">
        <v>1</v>
      </c>
      <c r="J8" s="19">
        <v>0</v>
      </c>
      <c r="K8" s="19">
        <v>2</v>
      </c>
      <c r="L8" s="19">
        <v>2</v>
      </c>
      <c r="M8" s="19">
        <f t="shared" si="3"/>
        <v>1.2876820724517808</v>
      </c>
      <c r="N8" s="1">
        <f t="shared" si="4"/>
        <v>0</v>
      </c>
      <c r="O8" s="1">
        <f t="shared" si="5"/>
        <v>1.2876820724517808</v>
      </c>
      <c r="P8" s="1">
        <f t="shared" si="6"/>
        <v>0</v>
      </c>
      <c r="Q8" s="1">
        <f t="shared" si="7"/>
        <v>2.5753641449035616</v>
      </c>
      <c r="S8" s="13">
        <f t="shared" si="8"/>
        <v>0</v>
      </c>
      <c r="T8" s="13">
        <f t="shared" si="9"/>
        <v>0.32353082853322657</v>
      </c>
      <c r="U8" s="13">
        <f t="shared" si="10"/>
        <v>0</v>
      </c>
      <c r="V8" s="13">
        <f t="shared" si="11"/>
        <v>0.56447568754098465</v>
      </c>
      <c r="X8" s="1">
        <f t="shared" si="12"/>
        <v>0</v>
      </c>
      <c r="Y8" s="1">
        <f t="shared" si="12"/>
        <v>0</v>
      </c>
      <c r="Z8" s="1">
        <f t="shared" si="1"/>
        <v>0</v>
      </c>
      <c r="AB8" s="1">
        <f t="shared" si="13"/>
        <v>0</v>
      </c>
      <c r="AC8" s="1">
        <f t="shared" si="2"/>
        <v>0</v>
      </c>
      <c r="AD8" s="1">
        <f t="shared" si="2"/>
        <v>0</v>
      </c>
    </row>
    <row r="9" spans="1:30" ht="15.75" x14ac:dyDescent="0.25">
      <c r="A9" s="4">
        <v>8</v>
      </c>
      <c r="B9" s="6" t="s">
        <v>8</v>
      </c>
      <c r="C9" s="6">
        <v>1</v>
      </c>
      <c r="D9" s="6">
        <v>1.693147180559945</v>
      </c>
      <c r="G9" s="18" t="s">
        <v>7</v>
      </c>
      <c r="H9" s="19">
        <v>0</v>
      </c>
      <c r="I9" s="19">
        <v>1</v>
      </c>
      <c r="J9" s="19">
        <v>0</v>
      </c>
      <c r="K9" s="19">
        <v>0</v>
      </c>
      <c r="L9" s="19">
        <v>1</v>
      </c>
      <c r="M9" s="19">
        <f t="shared" si="3"/>
        <v>1.6931471805599454</v>
      </c>
      <c r="N9" s="1">
        <f t="shared" si="4"/>
        <v>0</v>
      </c>
      <c r="O9" s="1">
        <f t="shared" si="5"/>
        <v>1.6931471805599454</v>
      </c>
      <c r="P9" s="1">
        <f t="shared" si="6"/>
        <v>0</v>
      </c>
      <c r="Q9" s="1">
        <f t="shared" si="7"/>
        <v>0</v>
      </c>
      <c r="S9" s="13">
        <f t="shared" si="8"/>
        <v>0</v>
      </c>
      <c r="T9" s="13">
        <f t="shared" si="9"/>
        <v>0.4254041598267016</v>
      </c>
      <c r="U9" s="13">
        <f t="shared" si="10"/>
        <v>0</v>
      </c>
      <c r="V9" s="13">
        <f t="shared" si="11"/>
        <v>0</v>
      </c>
      <c r="X9" s="1">
        <f t="shared" si="12"/>
        <v>0</v>
      </c>
      <c r="Y9" s="1">
        <f t="shared" si="12"/>
        <v>0</v>
      </c>
      <c r="Z9" s="1">
        <f t="shared" si="1"/>
        <v>0</v>
      </c>
      <c r="AB9" s="1">
        <f t="shared" si="13"/>
        <v>0</v>
      </c>
      <c r="AC9" s="1">
        <f t="shared" si="2"/>
        <v>0</v>
      </c>
      <c r="AD9" s="1">
        <f t="shared" si="2"/>
        <v>0</v>
      </c>
    </row>
    <row r="10" spans="1:30" ht="15.75" x14ac:dyDescent="0.25">
      <c r="A10" s="4">
        <v>9</v>
      </c>
      <c r="B10" s="6" t="s">
        <v>9</v>
      </c>
      <c r="C10" s="6">
        <v>1</v>
      </c>
      <c r="D10" s="6">
        <v>1.693147180559945</v>
      </c>
      <c r="G10" s="18" t="s">
        <v>8</v>
      </c>
      <c r="H10" s="19">
        <v>0</v>
      </c>
      <c r="I10" s="19">
        <v>0</v>
      </c>
      <c r="J10" s="19">
        <v>1</v>
      </c>
      <c r="K10" s="19">
        <v>0</v>
      </c>
      <c r="L10" s="19">
        <v>1</v>
      </c>
      <c r="M10" s="19">
        <f t="shared" si="3"/>
        <v>1.6931471805599454</v>
      </c>
      <c r="N10" s="1">
        <f t="shared" si="4"/>
        <v>0</v>
      </c>
      <c r="O10" s="1">
        <f t="shared" si="5"/>
        <v>0</v>
      </c>
      <c r="P10" s="1">
        <f t="shared" si="6"/>
        <v>1.6931471805599454</v>
      </c>
      <c r="Q10" s="1">
        <f t="shared" si="7"/>
        <v>0</v>
      </c>
      <c r="S10" s="13">
        <f t="shared" si="8"/>
        <v>0</v>
      </c>
      <c r="T10" s="13">
        <f t="shared" si="9"/>
        <v>0</v>
      </c>
      <c r="U10" s="13">
        <f t="shared" si="10"/>
        <v>0.30442254934223978</v>
      </c>
      <c r="V10" s="13">
        <f t="shared" si="11"/>
        <v>0</v>
      </c>
      <c r="X10" s="1">
        <f t="shared" si="12"/>
        <v>0</v>
      </c>
      <c r="Y10" s="1">
        <f t="shared" si="12"/>
        <v>0</v>
      </c>
      <c r="Z10" s="1">
        <f t="shared" si="1"/>
        <v>0</v>
      </c>
      <c r="AB10" s="1">
        <f t="shared" si="13"/>
        <v>0</v>
      </c>
      <c r="AC10" s="1">
        <f t="shared" si="2"/>
        <v>0</v>
      </c>
      <c r="AD10" s="1">
        <f t="shared" si="2"/>
        <v>0</v>
      </c>
    </row>
    <row r="11" spans="1:30" ht="15.75" x14ac:dyDescent="0.25">
      <c r="A11" s="4">
        <v>10</v>
      </c>
      <c r="B11" s="6" t="s">
        <v>10</v>
      </c>
      <c r="C11" s="6">
        <v>1</v>
      </c>
      <c r="D11" s="6">
        <v>1.693147180559945</v>
      </c>
      <c r="G11" s="18" t="s">
        <v>9</v>
      </c>
      <c r="H11" s="19">
        <v>0</v>
      </c>
      <c r="I11" s="19">
        <v>0</v>
      </c>
      <c r="J11" s="19">
        <v>2</v>
      </c>
      <c r="K11" s="19">
        <v>0</v>
      </c>
      <c r="L11" s="19">
        <v>1</v>
      </c>
      <c r="M11" s="19">
        <f t="shared" si="3"/>
        <v>1.6931471805599454</v>
      </c>
      <c r="N11" s="1">
        <f t="shared" si="4"/>
        <v>0</v>
      </c>
      <c r="O11" s="1">
        <f t="shared" si="5"/>
        <v>0</v>
      </c>
      <c r="P11" s="1">
        <f t="shared" si="6"/>
        <v>3.3862943611198908</v>
      </c>
      <c r="Q11" s="1">
        <f t="shared" si="7"/>
        <v>0</v>
      </c>
      <c r="S11" s="13">
        <f t="shared" si="8"/>
        <v>0</v>
      </c>
      <c r="T11" s="13">
        <f t="shared" si="9"/>
        <v>0</v>
      </c>
      <c r="U11" s="13">
        <f t="shared" si="10"/>
        <v>0.60884509868447956</v>
      </c>
      <c r="V11" s="13">
        <f t="shared" si="11"/>
        <v>0</v>
      </c>
      <c r="X11" s="1">
        <f t="shared" si="12"/>
        <v>0</v>
      </c>
      <c r="Y11" s="1">
        <f t="shared" si="12"/>
        <v>0</v>
      </c>
      <c r="Z11" s="1">
        <f t="shared" si="1"/>
        <v>0</v>
      </c>
      <c r="AB11" s="1">
        <f t="shared" si="13"/>
        <v>0</v>
      </c>
      <c r="AC11" s="1">
        <f t="shared" si="2"/>
        <v>0</v>
      </c>
      <c r="AD11" s="1">
        <f t="shared" si="2"/>
        <v>0</v>
      </c>
    </row>
    <row r="12" spans="1:30" ht="15.75" x14ac:dyDescent="0.25">
      <c r="A12" s="4">
        <v>11</v>
      </c>
      <c r="B12" s="6" t="s">
        <v>11</v>
      </c>
      <c r="C12" s="6">
        <v>3</v>
      </c>
      <c r="D12" s="6">
        <v>1</v>
      </c>
      <c r="G12" s="18" t="s">
        <v>10</v>
      </c>
      <c r="H12" s="19">
        <v>0</v>
      </c>
      <c r="I12" s="19">
        <v>0</v>
      </c>
      <c r="J12" s="19">
        <v>0</v>
      </c>
      <c r="K12" s="19">
        <v>1</v>
      </c>
      <c r="L12" s="19">
        <v>1</v>
      </c>
      <c r="M12" s="19">
        <f t="shared" si="3"/>
        <v>1.6931471805599454</v>
      </c>
      <c r="N12" s="1">
        <f t="shared" si="4"/>
        <v>0</v>
      </c>
      <c r="O12" s="1">
        <f t="shared" si="5"/>
        <v>0</v>
      </c>
      <c r="P12" s="1">
        <f t="shared" si="6"/>
        <v>0</v>
      </c>
      <c r="Q12" s="1">
        <f t="shared" si="7"/>
        <v>1.6931471805599454</v>
      </c>
      <c r="S12" s="13">
        <f t="shared" si="8"/>
        <v>0</v>
      </c>
      <c r="T12" s="13">
        <f t="shared" si="9"/>
        <v>0</v>
      </c>
      <c r="U12" s="13">
        <f t="shared" si="10"/>
        <v>0</v>
      </c>
      <c r="V12" s="13">
        <f t="shared" si="11"/>
        <v>0.371108847168657</v>
      </c>
      <c r="X12" s="1">
        <f t="shared" si="12"/>
        <v>0</v>
      </c>
      <c r="Y12" s="1">
        <f>$N12*P12</f>
        <v>0</v>
      </c>
      <c r="Z12" s="1">
        <f t="shared" si="1"/>
        <v>0</v>
      </c>
      <c r="AB12" s="1">
        <f t="shared" si="13"/>
        <v>0</v>
      </c>
      <c r="AC12" s="1">
        <f t="shared" si="2"/>
        <v>0</v>
      </c>
      <c r="AD12" s="1">
        <f t="shared" si="2"/>
        <v>0</v>
      </c>
    </row>
    <row r="13" spans="1:30" ht="15.75" x14ac:dyDescent="0.25">
      <c r="A13" s="5">
        <v>12</v>
      </c>
      <c r="B13" s="6" t="s">
        <v>12</v>
      </c>
      <c r="C13" s="6">
        <v>3</v>
      </c>
      <c r="D13" s="6">
        <v>1</v>
      </c>
      <c r="G13" s="18" t="s">
        <v>11</v>
      </c>
      <c r="H13" s="19">
        <v>1</v>
      </c>
      <c r="I13" s="19">
        <v>2</v>
      </c>
      <c r="J13" s="19">
        <v>2</v>
      </c>
      <c r="K13" s="19">
        <v>2</v>
      </c>
      <c r="L13" s="19">
        <v>3</v>
      </c>
      <c r="M13" s="19">
        <f t="shared" si="3"/>
        <v>1</v>
      </c>
      <c r="N13" s="1">
        <f t="shared" si="4"/>
        <v>1</v>
      </c>
      <c r="O13" s="1">
        <f t="shared" si="5"/>
        <v>2</v>
      </c>
      <c r="P13" s="1">
        <f t="shared" si="6"/>
        <v>2</v>
      </c>
      <c r="Q13" s="1">
        <f t="shared" si="7"/>
        <v>2</v>
      </c>
      <c r="S13" s="13">
        <f t="shared" si="8"/>
        <v>0.70710678118654746</v>
      </c>
      <c r="T13" s="13">
        <f t="shared" si="9"/>
        <v>0.5025010993858372</v>
      </c>
      <c r="U13" s="13">
        <f t="shared" si="10"/>
        <v>0.35959372325985667</v>
      </c>
      <c r="V13" s="13">
        <f t="shared" si="11"/>
        <v>0.43836572677152208</v>
      </c>
      <c r="X13" s="1">
        <f t="shared" si="12"/>
        <v>2</v>
      </c>
      <c r="Y13" s="1">
        <f t="shared" si="12"/>
        <v>2</v>
      </c>
      <c r="Z13" s="1">
        <f t="shared" si="1"/>
        <v>2</v>
      </c>
      <c r="AB13" s="1">
        <f>$S13*T13</f>
        <v>0.35532193492942071</v>
      </c>
      <c r="AC13" s="1">
        <f>$S13*U13</f>
        <v>0.25427116018916335</v>
      </c>
      <c r="AD13" s="1">
        <f t="shared" si="2"/>
        <v>0.30997137803991254</v>
      </c>
    </row>
    <row r="14" spans="1:30" ht="15.75" x14ac:dyDescent="0.25">
      <c r="B14" s="1"/>
      <c r="C14" s="1"/>
      <c r="D14" s="1"/>
      <c r="G14" s="18" t="s">
        <v>12</v>
      </c>
      <c r="H14" s="19">
        <v>1</v>
      </c>
      <c r="I14" s="19">
        <v>2</v>
      </c>
      <c r="J14" s="19">
        <v>2</v>
      </c>
      <c r="K14" s="19">
        <v>2</v>
      </c>
      <c r="L14" s="19">
        <v>3</v>
      </c>
      <c r="M14" s="19">
        <f t="shared" si="3"/>
        <v>1</v>
      </c>
      <c r="N14" s="1">
        <f t="shared" si="4"/>
        <v>1</v>
      </c>
      <c r="O14" s="1">
        <f t="shared" si="5"/>
        <v>2</v>
      </c>
      <c r="P14" s="1">
        <f t="shared" si="6"/>
        <v>2</v>
      </c>
      <c r="Q14" s="1">
        <f t="shared" si="7"/>
        <v>2</v>
      </c>
      <c r="S14" s="13">
        <f t="shared" si="8"/>
        <v>0.70710678118654746</v>
      </c>
      <c r="T14" s="13">
        <f t="shared" si="9"/>
        <v>0.5025010993858372</v>
      </c>
      <c r="U14" s="13">
        <f t="shared" si="10"/>
        <v>0.35959372325985667</v>
      </c>
      <c r="V14" s="13">
        <f t="shared" si="11"/>
        <v>0.43836572677152208</v>
      </c>
      <c r="X14" s="1">
        <f t="shared" si="12"/>
        <v>2</v>
      </c>
      <c r="Y14" s="1">
        <f t="shared" si="12"/>
        <v>2</v>
      </c>
      <c r="Z14" s="1">
        <f>$N14*Q14</f>
        <v>2</v>
      </c>
      <c r="AB14" s="1">
        <f t="shared" si="13"/>
        <v>0.35532193492942071</v>
      </c>
      <c r="AC14" s="1">
        <f t="shared" si="2"/>
        <v>0.25427116018916335</v>
      </c>
      <c r="AD14" s="1">
        <f t="shared" si="2"/>
        <v>0.30997137803991254</v>
      </c>
    </row>
    <row r="15" spans="1:30" x14ac:dyDescent="0.25">
      <c r="N15" s="26">
        <f>SUM(N3:N14)</f>
        <v>2</v>
      </c>
      <c r="O15" s="26">
        <f t="shared" ref="O15:Q15" si="14">SUM(O3:O14)</f>
        <v>9.5561933979152869</v>
      </c>
      <c r="P15" s="26">
        <f t="shared" si="14"/>
        <v>14.158883083359672</v>
      </c>
      <c r="Q15" s="26">
        <f t="shared" si="14"/>
        <v>10.843875470367069</v>
      </c>
      <c r="S15" s="26">
        <f>SUM(S3:S14)</f>
        <v>1.4142135623730949</v>
      </c>
      <c r="T15" s="26">
        <f>SUM(T3:T14)</f>
        <v>2.4009988441980559</v>
      </c>
      <c r="U15" s="26">
        <f>SUM(U3:U14)</f>
        <v>2.5457227425731519</v>
      </c>
      <c r="V15" s="26">
        <f>SUM(V3:V14)</f>
        <v>2.3767916757936707</v>
      </c>
      <c r="X15" s="26">
        <f>SUM(X3:X14)</f>
        <v>4</v>
      </c>
      <c r="Y15" s="26">
        <f t="shared" ref="Y15:Z15" si="15">SUM(Y3:Y14)</f>
        <v>4</v>
      </c>
      <c r="Z15" s="26">
        <f t="shared" si="15"/>
        <v>4</v>
      </c>
      <c r="AB15" s="26">
        <f>SUM(AB3:AB14)</f>
        <v>0.71064386985884143</v>
      </c>
      <c r="AC15" s="26">
        <f t="shared" ref="AC15:AD15" si="16">SUM(AC3:AC14)</f>
        <v>0.5085423203783267</v>
      </c>
      <c r="AD15" s="26">
        <f t="shared" si="16"/>
        <v>0.61994275607982507</v>
      </c>
    </row>
    <row r="16" spans="1:30" x14ac:dyDescent="0.25">
      <c r="N16" s="27">
        <f>SQRT(N15)</f>
        <v>1.4142135623730951</v>
      </c>
      <c r="O16" s="27">
        <f t="shared" ref="O16:Q16" si="17">SQRT(O15)</f>
        <v>3.0913093339093853</v>
      </c>
      <c r="P16" s="27">
        <f t="shared" si="17"/>
        <v>3.7628291328945132</v>
      </c>
      <c r="Q16" s="27">
        <f t="shared" si="17"/>
        <v>3.2930040191847731</v>
      </c>
      <c r="S16" s="27">
        <f>SQRT(S15)</f>
        <v>1.189207115002721</v>
      </c>
      <c r="T16" s="27">
        <f>SQRT(T15)</f>
        <v>1.5495156805266785</v>
      </c>
      <c r="U16" s="27">
        <f>SQRT(U15)</f>
        <v>1.595532118941249</v>
      </c>
      <c r="V16" s="27">
        <f>SQRT(V15)</f>
        <v>1.5416846875394692</v>
      </c>
      <c r="X16" s="1">
        <f>X$15/($N16*O$16)</f>
        <v>0.9149608852535166</v>
      </c>
      <c r="Y16" s="1">
        <f>Y$15/($N16*P$16)</f>
        <v>0.75167567403477997</v>
      </c>
      <c r="Z16" s="1">
        <f>Z$15/($N16*Q$16)</f>
        <v>0.85892003419005991</v>
      </c>
      <c r="AB16" s="1">
        <f>AB$15/($S16*T$16)</f>
        <v>0.38565462111568372</v>
      </c>
      <c r="AC16" s="1">
        <f t="shared" ref="AC16:AD16" si="18">AC$15/($S16*U$16)</f>
        <v>0.26801805437467802</v>
      </c>
      <c r="AD16" s="1">
        <f t="shared" si="18"/>
        <v>0.33814154441790595</v>
      </c>
    </row>
    <row r="18" spans="17:32" ht="15.75" x14ac:dyDescent="0.25">
      <c r="Q18">
        <f>N3^2</f>
        <v>0</v>
      </c>
      <c r="R18">
        <f>O3^2</f>
        <v>1.6581251197137132</v>
      </c>
      <c r="S18">
        <f>P3^2</f>
        <v>0</v>
      </c>
      <c r="T18">
        <f>Q3^2</f>
        <v>1.6581251197137132</v>
      </c>
      <c r="V18">
        <f>N3/Q$30</f>
        <v>0</v>
      </c>
      <c r="W18">
        <f t="shared" ref="W18:Y29" si="19">O3/R$30</f>
        <v>0.32353082853322657</v>
      </c>
      <c r="X18">
        <f t="shared" si="19"/>
        <v>0</v>
      </c>
      <c r="Y18">
        <f t="shared" si="19"/>
        <v>0.28223784377049232</v>
      </c>
      <c r="AA18" s="24" t="s">
        <v>32</v>
      </c>
      <c r="AB18" s="24"/>
      <c r="AC18" s="24"/>
      <c r="AD18" s="24"/>
    </row>
    <row r="19" spans="17:32" ht="15.75" x14ac:dyDescent="0.25">
      <c r="Q19">
        <f t="shared" ref="Q19:T29" si="20">N4^2</f>
        <v>0</v>
      </c>
      <c r="R19">
        <f t="shared" si="20"/>
        <v>0</v>
      </c>
      <c r="S19">
        <f>P4^2</f>
        <v>2.8667473750380923</v>
      </c>
      <c r="T19">
        <f>Q4^2</f>
        <v>0</v>
      </c>
      <c r="V19">
        <f t="shared" ref="V19:V29" si="21">N4/Q$30</f>
        <v>0</v>
      </c>
      <c r="W19">
        <f t="shared" si="19"/>
        <v>0</v>
      </c>
      <c r="X19">
        <f t="shared" si="19"/>
        <v>0.30442254934223978</v>
      </c>
      <c r="Y19">
        <f t="shared" si="19"/>
        <v>0</v>
      </c>
      <c r="AA19" s="21"/>
      <c r="AB19" s="21" t="s">
        <v>19</v>
      </c>
      <c r="AC19" s="21" t="s">
        <v>20</v>
      </c>
      <c r="AD19" s="21" t="s">
        <v>21</v>
      </c>
    </row>
    <row r="20" spans="17:32" x14ac:dyDescent="0.25">
      <c r="Q20">
        <f t="shared" si="20"/>
        <v>0</v>
      </c>
      <c r="R20">
        <f t="shared" si="20"/>
        <v>0</v>
      </c>
      <c r="S20">
        <f t="shared" si="20"/>
        <v>2.8667473750380923</v>
      </c>
      <c r="T20">
        <f t="shared" si="20"/>
        <v>0</v>
      </c>
      <c r="V20">
        <f t="shared" si="21"/>
        <v>0</v>
      </c>
      <c r="W20">
        <f t="shared" si="19"/>
        <v>0</v>
      </c>
      <c r="X20">
        <f t="shared" si="19"/>
        <v>0.30442254934223978</v>
      </c>
      <c r="Y20">
        <f t="shared" si="19"/>
        <v>0</v>
      </c>
    </row>
    <row r="21" spans="17:32" x14ac:dyDescent="0.25">
      <c r="Q21">
        <f t="shared" si="20"/>
        <v>0</v>
      </c>
      <c r="R21">
        <f t="shared" si="20"/>
        <v>1.6581251197137132</v>
      </c>
      <c r="S21">
        <f t="shared" si="20"/>
        <v>0</v>
      </c>
      <c r="T21">
        <f t="shared" si="20"/>
        <v>1.6581251197137132</v>
      </c>
      <c r="V21">
        <f t="shared" si="21"/>
        <v>0</v>
      </c>
      <c r="W21">
        <f t="shared" si="19"/>
        <v>0.32353082853322657</v>
      </c>
      <c r="X21">
        <f t="shared" si="19"/>
        <v>0</v>
      </c>
      <c r="Y21">
        <f t="shared" si="19"/>
        <v>0.28223784377049232</v>
      </c>
    </row>
    <row r="22" spans="17:32" x14ac:dyDescent="0.25">
      <c r="Q22">
        <f t="shared" si="20"/>
        <v>0</v>
      </c>
      <c r="R22">
        <f t="shared" si="20"/>
        <v>0</v>
      </c>
      <c r="S22">
        <f t="shared" si="20"/>
        <v>2.8667473750380923</v>
      </c>
      <c r="T22">
        <f t="shared" si="20"/>
        <v>0</v>
      </c>
      <c r="V22">
        <f t="shared" si="21"/>
        <v>0</v>
      </c>
      <c r="W22">
        <f t="shared" si="19"/>
        <v>0</v>
      </c>
      <c r="X22">
        <f t="shared" si="19"/>
        <v>0.30442254934223978</v>
      </c>
      <c r="Y22">
        <f t="shared" si="19"/>
        <v>0</v>
      </c>
    </row>
    <row r="23" spans="17:32" x14ac:dyDescent="0.25">
      <c r="Q23">
        <f t="shared" si="20"/>
        <v>0</v>
      </c>
      <c r="R23">
        <f t="shared" si="20"/>
        <v>1.6581251197137132</v>
      </c>
      <c r="S23">
        <f t="shared" si="20"/>
        <v>0</v>
      </c>
      <c r="T23">
        <f t="shared" si="20"/>
        <v>6.6325004788548529</v>
      </c>
      <c r="V23">
        <f t="shared" si="21"/>
        <v>0</v>
      </c>
      <c r="W23">
        <f t="shared" si="19"/>
        <v>0.32353082853322657</v>
      </c>
      <c r="X23">
        <f t="shared" si="19"/>
        <v>0</v>
      </c>
      <c r="Y23">
        <f t="shared" si="19"/>
        <v>0.56447568754098465</v>
      </c>
    </row>
    <row r="24" spans="17:32" x14ac:dyDescent="0.25">
      <c r="Q24">
        <f t="shared" si="20"/>
        <v>0</v>
      </c>
      <c r="R24">
        <f t="shared" si="20"/>
        <v>2.8667473750380923</v>
      </c>
      <c r="S24">
        <f>P9^2</f>
        <v>0</v>
      </c>
      <c r="T24">
        <f>Q9^2</f>
        <v>0</v>
      </c>
      <c r="V24">
        <f t="shared" si="21"/>
        <v>0</v>
      </c>
      <c r="W24">
        <f t="shared" si="19"/>
        <v>0.4254041598267016</v>
      </c>
      <c r="X24">
        <f t="shared" si="19"/>
        <v>0</v>
      </c>
      <c r="Y24">
        <f t="shared" si="19"/>
        <v>0</v>
      </c>
    </row>
    <row r="25" spans="17:32" x14ac:dyDescent="0.25">
      <c r="Q25">
        <f t="shared" si="20"/>
        <v>0</v>
      </c>
      <c r="R25">
        <f t="shared" si="20"/>
        <v>0</v>
      </c>
      <c r="S25">
        <f t="shared" si="20"/>
        <v>2.8667473750380923</v>
      </c>
      <c r="T25">
        <f t="shared" si="20"/>
        <v>0</v>
      </c>
      <c r="V25">
        <f t="shared" si="21"/>
        <v>0</v>
      </c>
      <c r="W25">
        <f t="shared" si="19"/>
        <v>0</v>
      </c>
      <c r="X25">
        <f t="shared" si="19"/>
        <v>0.30442254934223978</v>
      </c>
      <c r="Y25">
        <f t="shared" si="19"/>
        <v>0</v>
      </c>
    </row>
    <row r="26" spans="17:32" x14ac:dyDescent="0.25">
      <c r="Q26">
        <f t="shared" si="20"/>
        <v>0</v>
      </c>
      <c r="R26">
        <f t="shared" si="20"/>
        <v>0</v>
      </c>
      <c r="S26">
        <f t="shared" si="20"/>
        <v>11.466989500152369</v>
      </c>
      <c r="T26">
        <f t="shared" si="20"/>
        <v>0</v>
      </c>
      <c r="V26">
        <f t="shared" si="21"/>
        <v>0</v>
      </c>
      <c r="W26">
        <f t="shared" si="19"/>
        <v>0</v>
      </c>
      <c r="X26">
        <f t="shared" si="19"/>
        <v>0.60884509868447956</v>
      </c>
      <c r="Y26">
        <f t="shared" si="19"/>
        <v>0</v>
      </c>
    </row>
    <row r="27" spans="17:32" x14ac:dyDescent="0.25">
      <c r="Q27">
        <f t="shared" si="20"/>
        <v>0</v>
      </c>
      <c r="R27">
        <f t="shared" si="20"/>
        <v>0</v>
      </c>
      <c r="S27">
        <f t="shared" si="20"/>
        <v>0</v>
      </c>
      <c r="T27">
        <f t="shared" si="20"/>
        <v>2.8667473750380923</v>
      </c>
      <c r="V27">
        <f t="shared" si="21"/>
        <v>0</v>
      </c>
      <c r="W27">
        <f t="shared" si="19"/>
        <v>0</v>
      </c>
      <c r="X27">
        <f t="shared" si="19"/>
        <v>0</v>
      </c>
      <c r="Y27">
        <f t="shared" si="19"/>
        <v>0.371108847168657</v>
      </c>
    </row>
    <row r="28" spans="17:32" x14ac:dyDescent="0.25">
      <c r="Q28">
        <f t="shared" si="20"/>
        <v>1</v>
      </c>
      <c r="R28">
        <f t="shared" si="20"/>
        <v>4</v>
      </c>
      <c r="S28">
        <f t="shared" si="20"/>
        <v>4</v>
      </c>
      <c r="T28">
        <f t="shared" si="20"/>
        <v>4</v>
      </c>
      <c r="V28">
        <f t="shared" si="21"/>
        <v>0.70710678118654746</v>
      </c>
      <c r="W28">
        <f t="shared" si="19"/>
        <v>0.5025010993858372</v>
      </c>
      <c r="X28">
        <f t="shared" si="19"/>
        <v>0.35959372325985667</v>
      </c>
      <c r="Y28">
        <f t="shared" si="19"/>
        <v>0.43836572677152208</v>
      </c>
    </row>
    <row r="29" spans="17:32" x14ac:dyDescent="0.25">
      <c r="Q29">
        <f t="shared" si="20"/>
        <v>1</v>
      </c>
      <c r="R29">
        <f t="shared" si="20"/>
        <v>4</v>
      </c>
      <c r="S29">
        <f t="shared" si="20"/>
        <v>4</v>
      </c>
      <c r="T29">
        <f t="shared" si="20"/>
        <v>4</v>
      </c>
      <c r="V29">
        <f t="shared" si="21"/>
        <v>0.70710678118654746</v>
      </c>
      <c r="W29">
        <f t="shared" si="19"/>
        <v>0.5025010993858372</v>
      </c>
      <c r="X29">
        <f t="shared" si="19"/>
        <v>0.35959372325985667</v>
      </c>
      <c r="Y29">
        <f t="shared" si="19"/>
        <v>0.43836572677152208</v>
      </c>
    </row>
    <row r="30" spans="17:32" x14ac:dyDescent="0.25">
      <c r="Q30">
        <f>SQRT(SUM(Q$18:Q$29))</f>
        <v>1.4142135623730951</v>
      </c>
      <c r="R30">
        <f>SQRT(SUM(R$18:R$29))</f>
        <v>3.9800907947155215</v>
      </c>
      <c r="S30">
        <f>SQRT(SUM(S$18:S$29))</f>
        <v>5.5618323419808995</v>
      </c>
      <c r="T30">
        <f>SQRT(SUM(T$18:T$29))</f>
        <v>4.5624004748948082</v>
      </c>
    </row>
    <row r="32" spans="17:32" ht="30.75" customHeight="1" x14ac:dyDescent="0.25">
      <c r="U32" s="40" t="s">
        <v>13</v>
      </c>
      <c r="V32" s="54" t="s">
        <v>34</v>
      </c>
      <c r="W32" s="40"/>
      <c r="X32" s="40"/>
      <c r="Y32" s="55" t="s">
        <v>36</v>
      </c>
      <c r="Z32" s="40" t="s">
        <v>37</v>
      </c>
      <c r="AA32" s="40"/>
      <c r="AB32" s="40"/>
      <c r="AD32" s="43" t="s">
        <v>37</v>
      </c>
      <c r="AE32" s="43"/>
      <c r="AF32" s="43"/>
    </row>
    <row r="33" spans="18:35" x14ac:dyDescent="0.25">
      <c r="R33" s="28" t="s">
        <v>33</v>
      </c>
      <c r="S33" s="28"/>
      <c r="T33" s="28"/>
      <c r="U33" s="40"/>
      <c r="V33" s="41" t="s">
        <v>19</v>
      </c>
      <c r="W33" s="41" t="s">
        <v>20</v>
      </c>
      <c r="X33" s="41" t="s">
        <v>21</v>
      </c>
      <c r="Y33" s="41" t="s">
        <v>16</v>
      </c>
      <c r="Z33" s="41" t="s">
        <v>19</v>
      </c>
      <c r="AA33" s="41" t="s">
        <v>20</v>
      </c>
      <c r="AB33" s="41" t="s">
        <v>21</v>
      </c>
      <c r="AD33" s="41" t="s">
        <v>19</v>
      </c>
      <c r="AE33" s="41" t="s">
        <v>20</v>
      </c>
      <c r="AF33" s="41" t="s">
        <v>21</v>
      </c>
    </row>
    <row r="34" spans="18:35" x14ac:dyDescent="0.25">
      <c r="R34">
        <f>R30*Q30</f>
        <v>5.6286983813630007</v>
      </c>
      <c r="S34">
        <f>S30*Q30</f>
        <v>7.8656187296747024</v>
      </c>
      <c r="T34">
        <f>T30*Q30</f>
        <v>6.4522086285736879</v>
      </c>
      <c r="U34" s="42" t="s">
        <v>1</v>
      </c>
      <c r="V34" s="6">
        <f>O3*$N3</f>
        <v>0</v>
      </c>
      <c r="W34" s="6">
        <f t="shared" ref="W34:X45" si="22">P3*$N3</f>
        <v>0</v>
      </c>
      <c r="X34" s="6">
        <f t="shared" si="22"/>
        <v>0</v>
      </c>
      <c r="Y34" s="6">
        <f t="shared" ref="Y34:Y45" si="23">Q18</f>
        <v>0</v>
      </c>
      <c r="Z34" s="6">
        <f t="shared" ref="Z34:Z45" si="24">R18</f>
        <v>1.6581251197137132</v>
      </c>
      <c r="AA34" s="6">
        <f t="shared" ref="AA34:AA45" si="25">S18</f>
        <v>0</v>
      </c>
      <c r="AB34" s="6">
        <f t="shared" ref="AB34:AB45" si="26">T18</f>
        <v>1.6581251197137132</v>
      </c>
    </row>
    <row r="35" spans="18:35" x14ac:dyDescent="0.25">
      <c r="U35" s="42" t="s">
        <v>2</v>
      </c>
      <c r="V35" s="6">
        <f t="shared" ref="V35:V45" si="27">O4*$N4</f>
        <v>0</v>
      </c>
      <c r="W35" s="6">
        <f t="shared" si="22"/>
        <v>0</v>
      </c>
      <c r="X35" s="6">
        <f t="shared" si="22"/>
        <v>0</v>
      </c>
      <c r="Y35" s="6">
        <f t="shared" si="23"/>
        <v>0</v>
      </c>
      <c r="Z35" s="6">
        <f t="shared" si="24"/>
        <v>0</v>
      </c>
      <c r="AA35" s="6">
        <f t="shared" si="25"/>
        <v>2.8667473750380923</v>
      </c>
      <c r="AB35" s="6">
        <f t="shared" si="26"/>
        <v>0</v>
      </c>
      <c r="AF35" s="44" t="s">
        <v>36</v>
      </c>
      <c r="AG35" s="45"/>
      <c r="AH35" s="45"/>
      <c r="AI35" s="48"/>
    </row>
    <row r="36" spans="18:35" x14ac:dyDescent="0.25">
      <c r="U36" s="42" t="s">
        <v>3</v>
      </c>
      <c r="V36" s="6">
        <f t="shared" si="27"/>
        <v>0</v>
      </c>
      <c r="W36" s="6">
        <f t="shared" si="22"/>
        <v>0</v>
      </c>
      <c r="X36" s="6">
        <f t="shared" si="22"/>
        <v>0</v>
      </c>
      <c r="Y36" s="6">
        <f t="shared" si="23"/>
        <v>0</v>
      </c>
      <c r="Z36" s="6">
        <f t="shared" si="24"/>
        <v>0</v>
      </c>
      <c r="AA36" s="6">
        <f t="shared" si="25"/>
        <v>2.8667473750380923</v>
      </c>
      <c r="AB36" s="6">
        <f t="shared" si="26"/>
        <v>0</v>
      </c>
    </row>
    <row r="37" spans="18:35" x14ac:dyDescent="0.25">
      <c r="U37" s="42" t="s">
        <v>4</v>
      </c>
      <c r="V37" s="6">
        <f t="shared" si="27"/>
        <v>0</v>
      </c>
      <c r="W37" s="6">
        <f t="shared" si="22"/>
        <v>0</v>
      </c>
      <c r="X37" s="6">
        <f t="shared" si="22"/>
        <v>0</v>
      </c>
      <c r="Y37" s="6">
        <f t="shared" si="23"/>
        <v>0</v>
      </c>
      <c r="Z37" s="6">
        <f t="shared" si="24"/>
        <v>1.6581251197137132</v>
      </c>
      <c r="AA37" s="6">
        <f t="shared" si="25"/>
        <v>0</v>
      </c>
      <c r="AB37" s="6">
        <f t="shared" si="26"/>
        <v>1.6581251197137132</v>
      </c>
    </row>
    <row r="38" spans="18:35" x14ac:dyDescent="0.25">
      <c r="U38" s="42" t="s">
        <v>5</v>
      </c>
      <c r="V38" s="6">
        <f t="shared" si="27"/>
        <v>0</v>
      </c>
      <c r="W38" s="6">
        <f t="shared" si="22"/>
        <v>0</v>
      </c>
      <c r="X38" s="6">
        <f t="shared" si="22"/>
        <v>0</v>
      </c>
      <c r="Y38" s="6">
        <f t="shared" si="23"/>
        <v>0</v>
      </c>
      <c r="Z38" s="6">
        <f t="shared" si="24"/>
        <v>0</v>
      </c>
      <c r="AA38" s="6">
        <f t="shared" si="25"/>
        <v>2.8667473750380923</v>
      </c>
      <c r="AB38" s="6">
        <f t="shared" si="26"/>
        <v>0</v>
      </c>
    </row>
    <row r="39" spans="18:35" x14ac:dyDescent="0.25">
      <c r="U39" s="42" t="s">
        <v>6</v>
      </c>
      <c r="V39" s="6">
        <f t="shared" si="27"/>
        <v>0</v>
      </c>
      <c r="W39" s="6">
        <f t="shared" si="22"/>
        <v>0</v>
      </c>
      <c r="X39" s="6">
        <f t="shared" si="22"/>
        <v>0</v>
      </c>
      <c r="Y39" s="6">
        <f t="shared" si="23"/>
        <v>0</v>
      </c>
      <c r="Z39" s="6">
        <f t="shared" si="24"/>
        <v>1.6581251197137132</v>
      </c>
      <c r="AA39" s="6">
        <f t="shared" si="25"/>
        <v>0</v>
      </c>
      <c r="AB39" s="6">
        <f t="shared" si="26"/>
        <v>6.6325004788548529</v>
      </c>
    </row>
    <row r="40" spans="18:35" x14ac:dyDescent="0.25">
      <c r="U40" s="42" t="s">
        <v>7</v>
      </c>
      <c r="V40" s="6">
        <f t="shared" si="27"/>
        <v>0</v>
      </c>
      <c r="W40" s="6">
        <f t="shared" si="22"/>
        <v>0</v>
      </c>
      <c r="X40" s="6">
        <f t="shared" si="22"/>
        <v>0</v>
      </c>
      <c r="Y40" s="6">
        <f t="shared" si="23"/>
        <v>0</v>
      </c>
      <c r="Z40" s="6">
        <f t="shared" si="24"/>
        <v>2.8667473750380923</v>
      </c>
      <c r="AA40" s="6">
        <f t="shared" si="25"/>
        <v>0</v>
      </c>
      <c r="AB40" s="6">
        <f t="shared" si="26"/>
        <v>0</v>
      </c>
    </row>
    <row r="41" spans="18:35" x14ac:dyDescent="0.25">
      <c r="U41" s="42" t="s">
        <v>8</v>
      </c>
      <c r="V41" s="6">
        <f t="shared" si="27"/>
        <v>0</v>
      </c>
      <c r="W41" s="6">
        <f t="shared" si="22"/>
        <v>0</v>
      </c>
      <c r="X41" s="6">
        <f t="shared" si="22"/>
        <v>0</v>
      </c>
      <c r="Y41" s="6">
        <f t="shared" si="23"/>
        <v>0</v>
      </c>
      <c r="Z41" s="6">
        <f t="shared" si="24"/>
        <v>0</v>
      </c>
      <c r="AA41" s="6">
        <f t="shared" si="25"/>
        <v>2.8667473750380923</v>
      </c>
      <c r="AB41" s="6">
        <f t="shared" si="26"/>
        <v>0</v>
      </c>
    </row>
    <row r="42" spans="18:35" x14ac:dyDescent="0.25">
      <c r="U42" s="42" t="s">
        <v>9</v>
      </c>
      <c r="V42" s="6">
        <f t="shared" si="27"/>
        <v>0</v>
      </c>
      <c r="W42" s="6">
        <f t="shared" si="22"/>
        <v>0</v>
      </c>
      <c r="X42" s="6">
        <f t="shared" si="22"/>
        <v>0</v>
      </c>
      <c r="Y42" s="6">
        <f t="shared" si="23"/>
        <v>0</v>
      </c>
      <c r="Z42" s="6">
        <f t="shared" si="24"/>
        <v>0</v>
      </c>
      <c r="AA42" s="6">
        <f t="shared" si="25"/>
        <v>11.466989500152369</v>
      </c>
      <c r="AB42" s="6">
        <f t="shared" si="26"/>
        <v>0</v>
      </c>
    </row>
    <row r="43" spans="18:35" x14ac:dyDescent="0.25">
      <c r="U43" s="42" t="s">
        <v>10</v>
      </c>
      <c r="V43" s="6">
        <f t="shared" si="27"/>
        <v>0</v>
      </c>
      <c r="W43" s="6">
        <f t="shared" si="22"/>
        <v>0</v>
      </c>
      <c r="X43" s="6">
        <f t="shared" si="22"/>
        <v>0</v>
      </c>
      <c r="Y43" s="6">
        <f t="shared" si="23"/>
        <v>0</v>
      </c>
      <c r="Z43" s="6">
        <f t="shared" si="24"/>
        <v>0</v>
      </c>
      <c r="AA43" s="6">
        <f t="shared" si="25"/>
        <v>0</v>
      </c>
      <c r="AB43" s="6">
        <f t="shared" si="26"/>
        <v>2.8667473750380923</v>
      </c>
    </row>
    <row r="44" spans="18:35" x14ac:dyDescent="0.25">
      <c r="U44" s="42" t="s">
        <v>11</v>
      </c>
      <c r="V44" s="6">
        <f t="shared" si="27"/>
        <v>2</v>
      </c>
      <c r="W44" s="6">
        <f t="shared" si="22"/>
        <v>2</v>
      </c>
      <c r="X44" s="6">
        <f t="shared" si="22"/>
        <v>2</v>
      </c>
      <c r="Y44" s="6">
        <f t="shared" si="23"/>
        <v>1</v>
      </c>
      <c r="Z44" s="6">
        <f t="shared" si="24"/>
        <v>4</v>
      </c>
      <c r="AA44" s="6">
        <f t="shared" si="25"/>
        <v>4</v>
      </c>
      <c r="AB44" s="6">
        <f t="shared" si="26"/>
        <v>4</v>
      </c>
    </row>
    <row r="45" spans="18:35" x14ac:dyDescent="0.25">
      <c r="U45" s="42" t="s">
        <v>12</v>
      </c>
      <c r="V45" s="6">
        <f t="shared" si="27"/>
        <v>2</v>
      </c>
      <c r="W45" s="6">
        <f t="shared" si="22"/>
        <v>2</v>
      </c>
      <c r="X45" s="6">
        <f t="shared" si="22"/>
        <v>2</v>
      </c>
      <c r="Y45" s="6">
        <f t="shared" si="23"/>
        <v>1</v>
      </c>
      <c r="Z45" s="6">
        <f t="shared" si="24"/>
        <v>4</v>
      </c>
      <c r="AA45" s="6">
        <f t="shared" si="25"/>
        <v>4</v>
      </c>
      <c r="AB45" s="6">
        <f t="shared" si="26"/>
        <v>4</v>
      </c>
    </row>
    <row r="46" spans="18:35" x14ac:dyDescent="0.25">
      <c r="U46" s="2"/>
      <c r="V46" s="2"/>
      <c r="W46" s="2"/>
      <c r="X46" s="46" t="s">
        <v>35</v>
      </c>
      <c r="Y46" s="47">
        <f t="shared" ref="Y46:AB46" si="28">Q30</f>
        <v>1.4142135623730951</v>
      </c>
      <c r="Z46" s="47">
        <f t="shared" si="28"/>
        <v>3.9800907947155215</v>
      </c>
      <c r="AA46" s="47">
        <f t="shared" si="28"/>
        <v>5.5618323419808995</v>
      </c>
      <c r="AB46" s="47">
        <f t="shared" si="28"/>
        <v>4.5624004748948082</v>
      </c>
    </row>
    <row r="48" spans="18:35" x14ac:dyDescent="0.25">
      <c r="R48">
        <f>4/R34</f>
        <v>0.71064386985884154</v>
      </c>
      <c r="S48">
        <f t="shared" ref="S48:T48" si="29">4/S34</f>
        <v>0.5085423203783267</v>
      </c>
      <c r="T48">
        <f t="shared" si="29"/>
        <v>0.61994275607982496</v>
      </c>
    </row>
    <row r="53" spans="29:31" x14ac:dyDescent="0.25">
      <c r="AC53" s="43" t="s">
        <v>39</v>
      </c>
      <c r="AD53" s="43"/>
      <c r="AE53" s="43"/>
    </row>
    <row r="54" spans="29:31" ht="15.75" x14ac:dyDescent="0.25">
      <c r="AC54" s="32" t="s">
        <v>19</v>
      </c>
      <c r="AD54" s="32" t="s">
        <v>20</v>
      </c>
      <c r="AE54" s="32" t="s">
        <v>21</v>
      </c>
    </row>
    <row r="55" spans="29:31" x14ac:dyDescent="0.25">
      <c r="AC55" s="6">
        <f>V34/R$34</f>
        <v>0</v>
      </c>
      <c r="AD55" s="6">
        <f>W34/S$34</f>
        <v>0</v>
      </c>
      <c r="AE55" s="6">
        <f>X34/T$34</f>
        <v>0</v>
      </c>
    </row>
    <row r="56" spans="29:31" x14ac:dyDescent="0.25">
      <c r="AC56" s="6">
        <f>V35/R$34</f>
        <v>0</v>
      </c>
      <c r="AD56" s="6">
        <f>W35/S$34</f>
        <v>0</v>
      </c>
      <c r="AE56" s="6">
        <f>X35/T$34</f>
        <v>0</v>
      </c>
    </row>
    <row r="57" spans="29:31" x14ac:dyDescent="0.25">
      <c r="AC57" s="6">
        <f>V36/R$34</f>
        <v>0</v>
      </c>
      <c r="AD57" s="6">
        <f>W36/S$34</f>
        <v>0</v>
      </c>
      <c r="AE57" s="6">
        <f>X36/T$34</f>
        <v>0</v>
      </c>
    </row>
    <row r="58" spans="29:31" x14ac:dyDescent="0.25">
      <c r="AC58" s="6">
        <f>V37/R$34</f>
        <v>0</v>
      </c>
      <c r="AD58" s="6">
        <f>W37/S$34</f>
        <v>0</v>
      </c>
      <c r="AE58" s="6">
        <f>X37/T$34</f>
        <v>0</v>
      </c>
    </row>
    <row r="59" spans="29:31" x14ac:dyDescent="0.25">
      <c r="AC59" s="6">
        <f>V38/R$34</f>
        <v>0</v>
      </c>
      <c r="AD59" s="6">
        <f>W38/S$34</f>
        <v>0</v>
      </c>
      <c r="AE59" s="6">
        <f>X38/T$34</f>
        <v>0</v>
      </c>
    </row>
    <row r="60" spans="29:31" x14ac:dyDescent="0.25">
      <c r="AC60" s="6">
        <f>V39/R$34</f>
        <v>0</v>
      </c>
      <c r="AD60" s="6">
        <f>W39/S$34</f>
        <v>0</v>
      </c>
      <c r="AE60" s="6">
        <f>X39/T$34</f>
        <v>0</v>
      </c>
    </row>
    <row r="61" spans="29:31" x14ac:dyDescent="0.25">
      <c r="AC61" s="6">
        <f>V40/R$34</f>
        <v>0</v>
      </c>
      <c r="AD61" s="6">
        <f>W40/S$34</f>
        <v>0</v>
      </c>
      <c r="AE61" s="6">
        <f>X40/T$34</f>
        <v>0</v>
      </c>
    </row>
    <row r="62" spans="29:31" x14ac:dyDescent="0.25">
      <c r="AC62" s="6">
        <f>V41/R$34</f>
        <v>0</v>
      </c>
      <c r="AD62" s="6">
        <f>W41/S$34</f>
        <v>0</v>
      </c>
      <c r="AE62" s="6">
        <f>X41/T$34</f>
        <v>0</v>
      </c>
    </row>
    <row r="63" spans="29:31" x14ac:dyDescent="0.25">
      <c r="AC63" s="6">
        <f>V42/R$34</f>
        <v>0</v>
      </c>
      <c r="AD63" s="6">
        <f>W42/S$34</f>
        <v>0</v>
      </c>
      <c r="AE63" s="6">
        <f>X42/T$34</f>
        <v>0</v>
      </c>
    </row>
    <row r="64" spans="29:31" x14ac:dyDescent="0.25">
      <c r="AC64" s="6">
        <f>V43/R$34</f>
        <v>0</v>
      </c>
      <c r="AD64" s="6">
        <f>W43/S$34</f>
        <v>0</v>
      </c>
      <c r="AE64" s="6">
        <f>X43/T$34</f>
        <v>0</v>
      </c>
    </row>
    <row r="65" spans="28:31" x14ac:dyDescent="0.25">
      <c r="AC65" s="6">
        <f>V44/R$34</f>
        <v>0.35532193492942077</v>
      </c>
      <c r="AD65" s="6">
        <f>W44/S$34</f>
        <v>0.25427116018916335</v>
      </c>
      <c r="AE65" s="6">
        <f>X44/T$34</f>
        <v>0.30997137803991248</v>
      </c>
    </row>
    <row r="66" spans="28:31" x14ac:dyDescent="0.25">
      <c r="AC66" s="6">
        <f>V45/R$34</f>
        <v>0.35532193492942077</v>
      </c>
      <c r="AD66" s="6">
        <f>W45/S$34</f>
        <v>0.25427116018916335</v>
      </c>
      <c r="AE66" s="6">
        <f>X45/T$34</f>
        <v>0.30997137803991248</v>
      </c>
    </row>
    <row r="67" spans="28:31" x14ac:dyDescent="0.25">
      <c r="AB67" s="46" t="s">
        <v>35</v>
      </c>
      <c r="AC67" s="47">
        <f>SUM(AC55:AC66)</f>
        <v>0.71064386985884154</v>
      </c>
      <c r="AD67" s="47">
        <f>SUM(AD55:AD66)</f>
        <v>0.5085423203783267</v>
      </c>
      <c r="AE67" s="47">
        <f>SUM(AE55:AE66)</f>
        <v>0.61994275607982496</v>
      </c>
    </row>
  </sheetData>
  <mergeCells count="14">
    <mergeCell ref="S1:V1"/>
    <mergeCell ref="R33:T33"/>
    <mergeCell ref="AA18:AD18"/>
    <mergeCell ref="V32:X32"/>
    <mergeCell ref="U32:U33"/>
    <mergeCell ref="AC53:AE53"/>
    <mergeCell ref="Z32:AB32"/>
    <mergeCell ref="AD32:AF32"/>
    <mergeCell ref="AF35:AI35"/>
    <mergeCell ref="H1:K1"/>
    <mergeCell ref="G1:G2"/>
    <mergeCell ref="L1:L2"/>
    <mergeCell ref="M1:M2"/>
    <mergeCell ref="N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C12A-0E0F-48D0-8776-4A8EA78DECBC}">
  <dimension ref="A1:I20"/>
  <sheetViews>
    <sheetView tabSelected="1" topLeftCell="A7" zoomScale="159" workbookViewId="0">
      <selection activeCell="K21" sqref="K21"/>
    </sheetView>
  </sheetViews>
  <sheetFormatPr defaultRowHeight="15" x14ac:dyDescent="0.25"/>
  <cols>
    <col min="2" max="4" width="11.85546875" bestFit="1" customWidth="1"/>
    <col min="6" max="6" width="12.42578125" bestFit="1" customWidth="1"/>
    <col min="7" max="7" width="12.7109375" bestFit="1" customWidth="1"/>
    <col min="8" max="8" width="12.42578125" bestFit="1" customWidth="1"/>
    <col min="9" max="9" width="12.7109375" bestFit="1" customWidth="1"/>
  </cols>
  <sheetData>
    <row r="1" spans="1:8" s="60" customFormat="1" x14ac:dyDescent="0.25">
      <c r="A1" s="49" t="s">
        <v>13</v>
      </c>
      <c r="B1" s="53" t="s">
        <v>38</v>
      </c>
      <c r="C1" s="53"/>
      <c r="D1" s="53"/>
      <c r="E1" s="59" t="s">
        <v>36</v>
      </c>
      <c r="F1" s="59" t="s">
        <v>37</v>
      </c>
      <c r="G1" s="59"/>
      <c r="H1" s="59"/>
    </row>
    <row r="2" spans="1:8" s="60" customFormat="1" x14ac:dyDescent="0.25">
      <c r="A2" s="49"/>
      <c r="B2" s="53"/>
      <c r="C2" s="53"/>
      <c r="D2" s="53"/>
      <c r="E2" s="59"/>
      <c r="F2" s="59"/>
      <c r="G2" s="59"/>
      <c r="H2" s="59"/>
    </row>
    <row r="3" spans="1:8" s="60" customFormat="1" x14ac:dyDescent="0.25">
      <c r="A3" s="49"/>
      <c r="B3" s="53"/>
      <c r="C3" s="53"/>
      <c r="D3" s="53"/>
      <c r="E3" s="59"/>
      <c r="F3" s="59"/>
      <c r="G3" s="59"/>
      <c r="H3" s="59"/>
    </row>
    <row r="4" spans="1:8" x14ac:dyDescent="0.25">
      <c r="A4" s="49"/>
      <c r="B4" s="50" t="s">
        <v>19</v>
      </c>
      <c r="C4" s="50" t="s">
        <v>20</v>
      </c>
      <c r="D4" s="50" t="s">
        <v>21</v>
      </c>
      <c r="E4" s="50" t="s">
        <v>16</v>
      </c>
      <c r="F4" s="50" t="s">
        <v>19</v>
      </c>
      <c r="G4" s="50" t="s">
        <v>20</v>
      </c>
      <c r="H4" s="50" t="s">
        <v>21</v>
      </c>
    </row>
    <row r="5" spans="1:8" x14ac:dyDescent="0.25">
      <c r="A5" s="51" t="s">
        <v>1</v>
      </c>
      <c r="B5" s="52">
        <v>0</v>
      </c>
      <c r="C5" s="52">
        <v>0</v>
      </c>
      <c r="D5" s="52">
        <v>0</v>
      </c>
      <c r="E5" s="52">
        <v>0</v>
      </c>
      <c r="F5" s="52">
        <v>1.65812512</v>
      </c>
      <c r="G5" s="52">
        <v>0</v>
      </c>
      <c r="H5" s="52">
        <v>1.65812512</v>
      </c>
    </row>
    <row r="6" spans="1:8" x14ac:dyDescent="0.25">
      <c r="A6" s="51" t="s">
        <v>2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2.8667473750000001</v>
      </c>
      <c r="H6" s="52">
        <v>0</v>
      </c>
    </row>
    <row r="7" spans="1:8" x14ac:dyDescent="0.25">
      <c r="A7" s="51" t="s">
        <v>3</v>
      </c>
      <c r="B7" s="52">
        <v>0</v>
      </c>
      <c r="C7" s="52">
        <v>0</v>
      </c>
      <c r="D7" s="52">
        <v>0</v>
      </c>
      <c r="E7" s="52">
        <v>0</v>
      </c>
      <c r="F7" s="52">
        <v>0</v>
      </c>
      <c r="G7" s="52">
        <v>2.8667473750000001</v>
      </c>
      <c r="H7" s="52">
        <v>0</v>
      </c>
    </row>
    <row r="8" spans="1:8" x14ac:dyDescent="0.25">
      <c r="A8" s="51" t="s">
        <v>4</v>
      </c>
      <c r="B8" s="52">
        <v>0</v>
      </c>
      <c r="C8" s="52">
        <v>0</v>
      </c>
      <c r="D8" s="52">
        <v>0</v>
      </c>
      <c r="E8" s="52">
        <v>0</v>
      </c>
      <c r="F8" s="52">
        <v>1.65812512</v>
      </c>
      <c r="G8" s="52">
        <v>0</v>
      </c>
      <c r="H8" s="52">
        <v>1.65812512</v>
      </c>
    </row>
    <row r="9" spans="1:8" x14ac:dyDescent="0.25">
      <c r="A9" s="51" t="s">
        <v>5</v>
      </c>
      <c r="B9" s="52">
        <v>0</v>
      </c>
      <c r="C9" s="52">
        <v>0</v>
      </c>
      <c r="D9" s="52">
        <v>0</v>
      </c>
      <c r="E9" s="52">
        <v>0</v>
      </c>
      <c r="F9" s="52">
        <v>0</v>
      </c>
      <c r="G9" s="52">
        <v>2.8667473750000001</v>
      </c>
      <c r="H9" s="52">
        <v>0</v>
      </c>
    </row>
    <row r="10" spans="1:8" x14ac:dyDescent="0.25">
      <c r="A10" s="51" t="s">
        <v>6</v>
      </c>
      <c r="B10" s="52">
        <v>0</v>
      </c>
      <c r="C10" s="52">
        <v>0</v>
      </c>
      <c r="D10" s="52">
        <v>0</v>
      </c>
      <c r="E10" s="52">
        <v>0</v>
      </c>
      <c r="F10" s="52">
        <v>1.65812512</v>
      </c>
      <c r="G10" s="52">
        <v>0</v>
      </c>
      <c r="H10" s="52">
        <v>6.6325004789999999</v>
      </c>
    </row>
    <row r="11" spans="1:8" x14ac:dyDescent="0.25">
      <c r="A11" s="51" t="s">
        <v>7</v>
      </c>
      <c r="B11" s="52">
        <v>0</v>
      </c>
      <c r="C11" s="52">
        <v>0</v>
      </c>
      <c r="D11" s="52">
        <v>0</v>
      </c>
      <c r="E11" s="52">
        <v>0</v>
      </c>
      <c r="F11" s="52">
        <v>2.8667473750000001</v>
      </c>
      <c r="G11" s="52">
        <v>0</v>
      </c>
      <c r="H11" s="52">
        <v>0</v>
      </c>
    </row>
    <row r="12" spans="1:8" x14ac:dyDescent="0.25">
      <c r="A12" s="51" t="s">
        <v>8</v>
      </c>
      <c r="B12" s="52">
        <v>0</v>
      </c>
      <c r="C12" s="52">
        <v>0</v>
      </c>
      <c r="D12" s="52">
        <v>0</v>
      </c>
      <c r="E12" s="52">
        <v>0</v>
      </c>
      <c r="F12" s="52">
        <v>0</v>
      </c>
      <c r="G12" s="52">
        <v>2.8667473750000001</v>
      </c>
      <c r="H12" s="52">
        <v>0</v>
      </c>
    </row>
    <row r="13" spans="1:8" x14ac:dyDescent="0.25">
      <c r="A13" s="51" t="s">
        <v>9</v>
      </c>
      <c r="B13" s="52">
        <v>0</v>
      </c>
      <c r="C13" s="52">
        <v>0</v>
      </c>
      <c r="D13" s="52">
        <v>0</v>
      </c>
      <c r="E13" s="52">
        <v>0</v>
      </c>
      <c r="F13" s="52">
        <v>0</v>
      </c>
      <c r="G13" s="52">
        <v>11.4669895</v>
      </c>
      <c r="H13" s="52">
        <v>0</v>
      </c>
    </row>
    <row r="14" spans="1:8" x14ac:dyDescent="0.25">
      <c r="A14" s="51" t="s">
        <v>10</v>
      </c>
      <c r="B14" s="52">
        <v>0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2">
        <v>2.8667473750000001</v>
      </c>
    </row>
    <row r="15" spans="1:8" x14ac:dyDescent="0.25">
      <c r="A15" s="51" t="s">
        <v>11</v>
      </c>
      <c r="B15" s="52">
        <v>2</v>
      </c>
      <c r="C15" s="52">
        <v>2</v>
      </c>
      <c r="D15" s="52">
        <v>2</v>
      </c>
      <c r="E15" s="52">
        <v>1</v>
      </c>
      <c r="F15" s="52">
        <v>4</v>
      </c>
      <c r="G15" s="52">
        <v>4</v>
      </c>
      <c r="H15" s="52">
        <v>4</v>
      </c>
    </row>
    <row r="16" spans="1:8" x14ac:dyDescent="0.25">
      <c r="A16" s="51" t="s">
        <v>12</v>
      </c>
      <c r="B16" s="52">
        <v>2</v>
      </c>
      <c r="C16" s="52">
        <v>2</v>
      </c>
      <c r="D16" s="52">
        <v>2</v>
      </c>
      <c r="E16" s="52">
        <v>1</v>
      </c>
      <c r="F16" s="52">
        <v>4</v>
      </c>
      <c r="G16" s="52">
        <v>4</v>
      </c>
      <c r="H16" s="52">
        <v>4</v>
      </c>
    </row>
    <row r="17" spans="1:9" x14ac:dyDescent="0.25">
      <c r="A17" s="56" t="s">
        <v>35</v>
      </c>
      <c r="B17" s="58">
        <f>SUM(B5:B16)</f>
        <v>4</v>
      </c>
      <c r="C17" s="58">
        <f t="shared" ref="C17:D17" si="0">SUM(C5:C16)</f>
        <v>4</v>
      </c>
      <c r="D17" s="58">
        <f t="shared" si="0"/>
        <v>4</v>
      </c>
      <c r="E17" s="57">
        <v>1.4142135600000001</v>
      </c>
      <c r="F17" s="57">
        <v>3.9800907900000002</v>
      </c>
      <c r="G17" s="57">
        <v>5.5618323399999996</v>
      </c>
      <c r="H17" s="57">
        <v>4.56240047</v>
      </c>
    </row>
    <row r="20" spans="1:9" x14ac:dyDescent="0.25">
      <c r="G20">
        <f>B17/(F17*$E17)</f>
        <v>0.71064387189327916</v>
      </c>
      <c r="H20">
        <f t="shared" ref="H20:I20" si="1">C17/(G17*$E17)</f>
        <v>0.50854232141279898</v>
      </c>
      <c r="I20">
        <f t="shared" si="1"/>
        <v>0.61994275778521912</v>
      </c>
    </row>
  </sheetData>
  <mergeCells count="4">
    <mergeCell ref="B1:D3"/>
    <mergeCell ref="A1:A4"/>
    <mergeCell ref="F1:H3"/>
    <mergeCell ref="E1:E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D773C-36AA-4E80-A97F-74F69E818D11}">
  <dimension ref="A1:Z47"/>
  <sheetViews>
    <sheetView zoomScale="96" workbookViewId="0">
      <selection activeCell="M32" sqref="M32"/>
    </sheetView>
  </sheetViews>
  <sheetFormatPr defaultRowHeight="15.75" x14ac:dyDescent="0.25"/>
  <cols>
    <col min="1" max="1" width="11.42578125" style="9" bestFit="1" customWidth="1"/>
    <col min="2" max="13" width="12" style="9" bestFit="1" customWidth="1"/>
    <col min="14" max="14" width="9.140625" style="9"/>
    <col min="15" max="15" width="12" style="9" bestFit="1" customWidth="1"/>
    <col min="16" max="17" width="9.140625" style="9"/>
    <col min="18" max="18" width="24.28515625" style="9" customWidth="1"/>
    <col min="19" max="22" width="13.7109375" style="9" bestFit="1" customWidth="1"/>
    <col min="23" max="23" width="9.140625" style="9"/>
    <col min="24" max="24" width="26.140625" style="9" customWidth="1"/>
    <col min="25" max="25" width="28.28515625" style="9" customWidth="1"/>
    <col min="26" max="26" width="27.42578125" style="9" customWidth="1"/>
    <col min="27" max="16384" width="9.140625" style="9"/>
  </cols>
  <sheetData>
    <row r="1" spans="1:22" x14ac:dyDescent="0.25">
      <c r="A1" s="7" t="s">
        <v>18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22" x14ac:dyDescent="0.25">
      <c r="A2" s="8">
        <v>1</v>
      </c>
      <c r="B2" s="9">
        <v>1.287682072451781</v>
      </c>
      <c r="C2" s="9">
        <v>0</v>
      </c>
      <c r="D2" s="9">
        <v>0</v>
      </c>
      <c r="E2" s="9">
        <v>1.287682072451781</v>
      </c>
      <c r="F2" s="9">
        <v>0</v>
      </c>
      <c r="G2" s="9">
        <v>1.287682072451781</v>
      </c>
      <c r="H2" s="9">
        <v>1.693147180559945</v>
      </c>
      <c r="I2" s="9">
        <v>0</v>
      </c>
      <c r="J2" s="9">
        <v>0</v>
      </c>
      <c r="K2" s="9">
        <v>0</v>
      </c>
      <c r="L2" s="9">
        <v>2</v>
      </c>
      <c r="M2" s="9">
        <v>2</v>
      </c>
    </row>
    <row r="3" spans="1:22" ht="36" customHeight="1" x14ac:dyDescent="0.25">
      <c r="A3" s="8">
        <v>2</v>
      </c>
      <c r="B3" s="9">
        <v>0</v>
      </c>
      <c r="C3" s="9">
        <v>1.693147180559945</v>
      </c>
      <c r="D3" s="9">
        <v>1.693147180559945</v>
      </c>
      <c r="E3" s="9">
        <v>0</v>
      </c>
      <c r="F3" s="9">
        <v>1.693147180559945</v>
      </c>
      <c r="G3" s="9">
        <v>0</v>
      </c>
      <c r="H3" s="9">
        <v>0</v>
      </c>
      <c r="I3" s="9">
        <v>1.693147180559945</v>
      </c>
      <c r="J3" s="9">
        <v>3.3862943611198908</v>
      </c>
      <c r="K3" s="9">
        <v>0</v>
      </c>
      <c r="L3" s="9">
        <v>2</v>
      </c>
      <c r="M3" s="9">
        <v>2</v>
      </c>
      <c r="R3" s="25" t="s">
        <v>13</v>
      </c>
      <c r="S3" s="24" t="s">
        <v>25</v>
      </c>
      <c r="T3" s="24"/>
      <c r="U3" s="24"/>
      <c r="V3" s="24"/>
    </row>
    <row r="4" spans="1:22" x14ac:dyDescent="0.25">
      <c r="A4" s="8">
        <v>3</v>
      </c>
      <c r="B4" s="9">
        <v>1.287682072451781</v>
      </c>
      <c r="C4" s="9">
        <v>0</v>
      </c>
      <c r="D4" s="9">
        <v>0</v>
      </c>
      <c r="E4" s="9">
        <v>1.287682072451781</v>
      </c>
      <c r="F4" s="9">
        <v>0</v>
      </c>
      <c r="G4" s="9">
        <v>2.575364144903562</v>
      </c>
      <c r="H4" s="9">
        <v>0</v>
      </c>
      <c r="I4" s="9">
        <v>0</v>
      </c>
      <c r="J4" s="9">
        <v>0</v>
      </c>
      <c r="K4" s="9">
        <v>1.693147180559945</v>
      </c>
      <c r="L4" s="9">
        <v>2</v>
      </c>
      <c r="M4" s="9">
        <v>2</v>
      </c>
      <c r="R4" s="25"/>
      <c r="S4" s="21" t="s">
        <v>19</v>
      </c>
      <c r="T4" s="21" t="s">
        <v>20</v>
      </c>
      <c r="U4" s="21" t="s">
        <v>21</v>
      </c>
      <c r="V4" s="21" t="s">
        <v>16</v>
      </c>
    </row>
    <row r="5" spans="1:22" x14ac:dyDescent="0.25">
      <c r="R5" s="11" t="s">
        <v>1</v>
      </c>
      <c r="S5" s="12">
        <v>1.287682072451781</v>
      </c>
      <c r="T5" s="12">
        <v>0</v>
      </c>
      <c r="U5" s="12">
        <v>1.287682072451781</v>
      </c>
      <c r="V5" s="12">
        <v>0</v>
      </c>
    </row>
    <row r="6" spans="1:22" x14ac:dyDescent="0.25"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8" t="s">
        <v>6</v>
      </c>
      <c r="H6" s="8" t="s">
        <v>7</v>
      </c>
      <c r="I6" s="8" t="s">
        <v>8</v>
      </c>
      <c r="J6" s="8" t="s">
        <v>9</v>
      </c>
      <c r="K6" s="8" t="s">
        <v>10</v>
      </c>
      <c r="L6" s="8" t="s">
        <v>11</v>
      </c>
      <c r="M6" s="8" t="s">
        <v>12</v>
      </c>
      <c r="R6" s="11" t="s">
        <v>2</v>
      </c>
      <c r="S6" s="12">
        <v>0</v>
      </c>
      <c r="T6" s="12">
        <v>1.693147180559945</v>
      </c>
      <c r="U6" s="12">
        <v>0</v>
      </c>
      <c r="V6" s="12">
        <v>0</v>
      </c>
    </row>
    <row r="7" spans="1:22" x14ac:dyDescent="0.25">
      <c r="A7" s="8" t="s">
        <v>16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1</v>
      </c>
      <c r="M7" s="9">
        <v>1</v>
      </c>
      <c r="R7" s="11" t="s">
        <v>3</v>
      </c>
      <c r="S7" s="12">
        <v>0</v>
      </c>
      <c r="T7" s="12">
        <v>1.693147180559945</v>
      </c>
      <c r="U7" s="12">
        <v>0</v>
      </c>
      <c r="V7" s="12">
        <v>0</v>
      </c>
    </row>
    <row r="8" spans="1:22" x14ac:dyDescent="0.25">
      <c r="R8" s="11" t="s">
        <v>4</v>
      </c>
      <c r="S8" s="12">
        <v>1.287682072451781</v>
      </c>
      <c r="T8" s="12">
        <v>0</v>
      </c>
      <c r="U8" s="12">
        <v>1.287682072451781</v>
      </c>
      <c r="V8" s="12">
        <v>0</v>
      </c>
    </row>
    <row r="9" spans="1:22" x14ac:dyDescent="0.25">
      <c r="R9" s="11" t="s">
        <v>5</v>
      </c>
      <c r="S9" s="12">
        <v>0</v>
      </c>
      <c r="T9" s="12">
        <v>1.693147180559945</v>
      </c>
      <c r="U9" s="12">
        <v>0</v>
      </c>
      <c r="V9" s="12">
        <v>0</v>
      </c>
    </row>
    <row r="10" spans="1:22" x14ac:dyDescent="0.25">
      <c r="R10" s="11" t="s">
        <v>6</v>
      </c>
      <c r="S10" s="12">
        <v>1.287682072451781</v>
      </c>
      <c r="T10" s="12">
        <v>0</v>
      </c>
      <c r="U10" s="12">
        <v>2.575364144903562</v>
      </c>
      <c r="V10" s="12">
        <v>0</v>
      </c>
    </row>
    <row r="11" spans="1:22" x14ac:dyDescent="0.25">
      <c r="R11" s="11" t="s">
        <v>7</v>
      </c>
      <c r="S11" s="12">
        <v>1.693147180559945</v>
      </c>
      <c r="T11" s="12">
        <v>0</v>
      </c>
      <c r="U11" s="12">
        <v>0</v>
      </c>
      <c r="V11" s="12">
        <v>0</v>
      </c>
    </row>
    <row r="12" spans="1:22" x14ac:dyDescent="0.25">
      <c r="A12" s="10" t="s">
        <v>13</v>
      </c>
      <c r="B12" s="8" t="s">
        <v>1</v>
      </c>
      <c r="C12" s="8" t="s">
        <v>2</v>
      </c>
      <c r="D12" s="8" t="s">
        <v>3</v>
      </c>
      <c r="E12" s="8" t="s">
        <v>4</v>
      </c>
      <c r="F12" s="8" t="s">
        <v>5</v>
      </c>
      <c r="G12" s="8" t="s">
        <v>6</v>
      </c>
      <c r="H12" s="8" t="s">
        <v>7</v>
      </c>
      <c r="I12" s="8" t="s">
        <v>8</v>
      </c>
      <c r="J12" s="8" t="s">
        <v>9</v>
      </c>
      <c r="K12" s="8" t="s">
        <v>10</v>
      </c>
      <c r="L12" s="8" t="s">
        <v>11</v>
      </c>
      <c r="M12" s="8" t="s">
        <v>12</v>
      </c>
      <c r="R12" s="11" t="s">
        <v>8</v>
      </c>
      <c r="S12" s="12">
        <v>0</v>
      </c>
      <c r="T12" s="12">
        <v>1.693147180559945</v>
      </c>
      <c r="U12" s="12">
        <v>0</v>
      </c>
      <c r="V12" s="12">
        <v>0</v>
      </c>
    </row>
    <row r="13" spans="1:22" x14ac:dyDescent="0.25">
      <c r="A13" s="11" t="s">
        <v>19</v>
      </c>
      <c r="B13" s="9">
        <v>0.32353082853322662</v>
      </c>
      <c r="C13" s="9">
        <v>0</v>
      </c>
      <c r="D13" s="9">
        <v>0</v>
      </c>
      <c r="E13" s="9">
        <v>0.32353082853322662</v>
      </c>
      <c r="F13" s="9">
        <v>0</v>
      </c>
      <c r="G13" s="9">
        <v>0.32353082853322662</v>
      </c>
      <c r="H13" s="9">
        <v>0.4254041598267016</v>
      </c>
      <c r="I13" s="9">
        <v>0</v>
      </c>
      <c r="J13" s="9">
        <v>0</v>
      </c>
      <c r="K13" s="9">
        <v>0</v>
      </c>
      <c r="L13" s="9">
        <v>0.5025010993858372</v>
      </c>
      <c r="M13" s="9">
        <v>0.5025010993858372</v>
      </c>
      <c r="R13" s="11" t="s">
        <v>9</v>
      </c>
      <c r="S13" s="12">
        <v>0</v>
      </c>
      <c r="T13" s="12">
        <v>3.3862943611198908</v>
      </c>
      <c r="U13" s="12">
        <v>0</v>
      </c>
      <c r="V13" s="12">
        <v>0</v>
      </c>
    </row>
    <row r="14" spans="1:22" x14ac:dyDescent="0.25">
      <c r="A14" s="11" t="s">
        <v>20</v>
      </c>
      <c r="B14" s="9">
        <v>0</v>
      </c>
      <c r="C14" s="9">
        <v>0.30442254934223978</v>
      </c>
      <c r="D14" s="9">
        <v>0.30442254934223978</v>
      </c>
      <c r="E14" s="9">
        <v>0</v>
      </c>
      <c r="F14" s="9">
        <v>0.30442254934223978</v>
      </c>
      <c r="G14" s="9">
        <v>0</v>
      </c>
      <c r="H14" s="9">
        <v>0</v>
      </c>
      <c r="I14" s="9">
        <v>0.30442254934223978</v>
      </c>
      <c r="J14" s="9">
        <v>0.60884509868447956</v>
      </c>
      <c r="K14" s="9">
        <v>0</v>
      </c>
      <c r="L14" s="9">
        <v>0.35959372325985672</v>
      </c>
      <c r="M14" s="9">
        <v>0.35959372325985672</v>
      </c>
      <c r="R14" s="11" t="s">
        <v>10</v>
      </c>
      <c r="S14" s="12">
        <v>0</v>
      </c>
      <c r="T14" s="12">
        <v>0</v>
      </c>
      <c r="U14" s="12">
        <v>1.693147180559945</v>
      </c>
      <c r="V14" s="12">
        <v>0</v>
      </c>
    </row>
    <row r="15" spans="1:22" x14ac:dyDescent="0.25">
      <c r="A15" s="11" t="s">
        <v>21</v>
      </c>
      <c r="B15" s="9">
        <v>0.28223784377049232</v>
      </c>
      <c r="C15" s="9">
        <v>0</v>
      </c>
      <c r="D15" s="9">
        <v>0</v>
      </c>
      <c r="E15" s="9">
        <v>0.28223784377049232</v>
      </c>
      <c r="F15" s="9">
        <v>0</v>
      </c>
      <c r="G15" s="9">
        <v>0.56447568754098465</v>
      </c>
      <c r="H15" s="9">
        <v>0</v>
      </c>
      <c r="I15" s="9">
        <v>0</v>
      </c>
      <c r="J15" s="9">
        <v>0</v>
      </c>
      <c r="K15" s="9">
        <v>0.371108847168657</v>
      </c>
      <c r="L15" s="9">
        <v>0.43836572677152208</v>
      </c>
      <c r="M15" s="9">
        <v>0.43836572677152208</v>
      </c>
      <c r="R15" s="11" t="s">
        <v>11</v>
      </c>
      <c r="S15" s="12">
        <v>2</v>
      </c>
      <c r="T15" s="12">
        <v>2</v>
      </c>
      <c r="U15" s="12">
        <v>2</v>
      </c>
      <c r="V15" s="12">
        <v>1</v>
      </c>
    </row>
    <row r="16" spans="1:22" x14ac:dyDescent="0.25">
      <c r="R16" s="11" t="s">
        <v>12</v>
      </c>
      <c r="S16" s="12">
        <v>2</v>
      </c>
      <c r="T16" s="12">
        <v>2</v>
      </c>
      <c r="U16" s="12">
        <v>2</v>
      </c>
      <c r="V16" s="12">
        <v>1</v>
      </c>
    </row>
    <row r="17" spans="1:22" ht="21.75" customHeight="1" x14ac:dyDescent="0.25">
      <c r="A17" s="7" t="s">
        <v>18</v>
      </c>
      <c r="B17" s="8" t="s">
        <v>1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8" t="s">
        <v>7</v>
      </c>
      <c r="I17" s="8" t="s">
        <v>8</v>
      </c>
      <c r="J17" s="8" t="s">
        <v>9</v>
      </c>
      <c r="K17" s="8" t="s">
        <v>10</v>
      </c>
      <c r="L17" s="8" t="s">
        <v>11</v>
      </c>
      <c r="M17" s="8" t="s">
        <v>12</v>
      </c>
    </row>
    <row r="18" spans="1:22" ht="41.25" customHeight="1" x14ac:dyDescent="0.25">
      <c r="A18" s="8" t="s">
        <v>16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0.70710678118654746</v>
      </c>
      <c r="M18" s="9">
        <v>0.70710678118654746</v>
      </c>
      <c r="R18" s="25" t="s">
        <v>13</v>
      </c>
      <c r="S18" s="24" t="s">
        <v>26</v>
      </c>
      <c r="T18" s="24"/>
      <c r="U18" s="24"/>
      <c r="V18" s="24"/>
    </row>
    <row r="19" spans="1:22" x14ac:dyDescent="0.25">
      <c r="R19" s="25"/>
      <c r="S19" s="21" t="s">
        <v>19</v>
      </c>
      <c r="T19" s="21" t="s">
        <v>20</v>
      </c>
      <c r="U19" s="21" t="s">
        <v>21</v>
      </c>
      <c r="V19" s="21" t="s">
        <v>16</v>
      </c>
    </row>
    <row r="20" spans="1:22" x14ac:dyDescent="0.25">
      <c r="R20" s="11" t="s">
        <v>1</v>
      </c>
      <c r="S20" s="12">
        <v>0.32353082853322662</v>
      </c>
      <c r="T20" s="12">
        <v>0</v>
      </c>
      <c r="U20" s="12">
        <v>0.28223784377049232</v>
      </c>
      <c r="V20" s="13">
        <v>0</v>
      </c>
    </row>
    <row r="21" spans="1:22" x14ac:dyDescent="0.25">
      <c r="R21" s="11" t="s">
        <v>2</v>
      </c>
      <c r="S21" s="12">
        <v>0</v>
      </c>
      <c r="T21" s="12">
        <v>0.30442254934223978</v>
      </c>
      <c r="U21" s="12">
        <v>0</v>
      </c>
      <c r="V21" s="13">
        <v>0</v>
      </c>
    </row>
    <row r="22" spans="1:22" x14ac:dyDescent="0.25">
      <c r="R22" s="11" t="s">
        <v>3</v>
      </c>
      <c r="S22" s="12">
        <v>0</v>
      </c>
      <c r="T22" s="12">
        <v>0.30442254934223978</v>
      </c>
      <c r="U22" s="12">
        <v>0</v>
      </c>
      <c r="V22" s="13">
        <v>0</v>
      </c>
    </row>
    <row r="23" spans="1:22" x14ac:dyDescent="0.25">
      <c r="A23" s="7" t="s">
        <v>17</v>
      </c>
      <c r="R23" s="11" t="s">
        <v>4</v>
      </c>
      <c r="S23" s="12">
        <v>0.32353082853322662</v>
      </c>
      <c r="T23" s="12">
        <v>0</v>
      </c>
      <c r="U23" s="12">
        <v>0.28223784377049232</v>
      </c>
      <c r="V23" s="13">
        <v>0</v>
      </c>
    </row>
    <row r="24" spans="1:22" x14ac:dyDescent="0.25">
      <c r="A24" s="7" t="s">
        <v>18</v>
      </c>
      <c r="B24" s="8" t="s">
        <v>1</v>
      </c>
      <c r="C24" s="8" t="s">
        <v>2</v>
      </c>
      <c r="D24" s="8" t="s">
        <v>3</v>
      </c>
      <c r="E24" s="8" t="s">
        <v>4</v>
      </c>
      <c r="F24" s="8" t="s">
        <v>5</v>
      </c>
      <c r="G24" s="8" t="s">
        <v>6</v>
      </c>
      <c r="H24" s="8" t="s">
        <v>7</v>
      </c>
      <c r="I24" s="8" t="s">
        <v>8</v>
      </c>
      <c r="J24" s="8" t="s">
        <v>9</v>
      </c>
      <c r="K24" s="8" t="s">
        <v>10</v>
      </c>
      <c r="L24" s="8" t="s">
        <v>11</v>
      </c>
      <c r="M24" s="8" t="s">
        <v>12</v>
      </c>
      <c r="R24" s="11" t="s">
        <v>5</v>
      </c>
      <c r="S24" s="12">
        <v>0</v>
      </c>
      <c r="T24" s="12">
        <v>0.30442254934223978</v>
      </c>
      <c r="U24" s="12">
        <v>0</v>
      </c>
      <c r="V24" s="13">
        <v>0</v>
      </c>
    </row>
    <row r="25" spans="1:22" x14ac:dyDescent="0.25">
      <c r="A25" s="11" t="s">
        <v>19</v>
      </c>
      <c r="B25" s="9">
        <f>B$18 * B13</f>
        <v>0</v>
      </c>
      <c r="C25" s="9">
        <f t="shared" ref="C25:M25" si="0">C$18 * C13</f>
        <v>0</v>
      </c>
      <c r="D25" s="9">
        <f t="shared" si="0"/>
        <v>0</v>
      </c>
      <c r="E25" s="9">
        <f t="shared" si="0"/>
        <v>0</v>
      </c>
      <c r="F25" s="9">
        <f t="shared" si="0"/>
        <v>0</v>
      </c>
      <c r="G25" s="9">
        <f t="shared" si="0"/>
        <v>0</v>
      </c>
      <c r="H25" s="9">
        <f t="shared" si="0"/>
        <v>0</v>
      </c>
      <c r="I25" s="9">
        <f t="shared" si="0"/>
        <v>0</v>
      </c>
      <c r="J25" s="9">
        <f t="shared" si="0"/>
        <v>0</v>
      </c>
      <c r="K25" s="9">
        <f t="shared" si="0"/>
        <v>0</v>
      </c>
      <c r="L25" s="9">
        <f t="shared" si="0"/>
        <v>0.35532193492942071</v>
      </c>
      <c r="M25" s="9">
        <f t="shared" si="0"/>
        <v>0.35532193492942071</v>
      </c>
      <c r="O25" s="9">
        <f>SUM(B25:M25)</f>
        <v>0.71064386985884143</v>
      </c>
      <c r="R25" s="11" t="s">
        <v>6</v>
      </c>
      <c r="S25" s="12">
        <v>0.32353082853322662</v>
      </c>
      <c r="T25" s="12">
        <v>0</v>
      </c>
      <c r="U25" s="12">
        <v>0.56447568754098465</v>
      </c>
      <c r="V25" s="13">
        <v>0</v>
      </c>
    </row>
    <row r="26" spans="1:22" x14ac:dyDescent="0.25">
      <c r="A26" s="11" t="s">
        <v>20</v>
      </c>
      <c r="B26" s="9">
        <f t="shared" ref="B26:M27" si="1">B$18 * B14</f>
        <v>0</v>
      </c>
      <c r="C26" s="9">
        <f t="shared" si="1"/>
        <v>0</v>
      </c>
      <c r="D26" s="9">
        <f t="shared" si="1"/>
        <v>0</v>
      </c>
      <c r="E26" s="9">
        <f t="shared" si="1"/>
        <v>0</v>
      </c>
      <c r="F26" s="9">
        <f t="shared" si="1"/>
        <v>0</v>
      </c>
      <c r="G26" s="9">
        <f t="shared" si="1"/>
        <v>0</v>
      </c>
      <c r="H26" s="9">
        <f t="shared" si="1"/>
        <v>0</v>
      </c>
      <c r="I26" s="9">
        <f t="shared" si="1"/>
        <v>0</v>
      </c>
      <c r="J26" s="9">
        <f t="shared" si="1"/>
        <v>0</v>
      </c>
      <c r="K26" s="9">
        <f t="shared" si="1"/>
        <v>0</v>
      </c>
      <c r="L26" s="9">
        <f t="shared" si="1"/>
        <v>0.2542711601891634</v>
      </c>
      <c r="M26" s="9">
        <f t="shared" si="1"/>
        <v>0.2542711601891634</v>
      </c>
      <c r="O26" s="9">
        <f t="shared" ref="O26:O27" si="2">SUM(B26:M26)</f>
        <v>0.50854232037832681</v>
      </c>
      <c r="R26" s="11" t="s">
        <v>7</v>
      </c>
      <c r="S26" s="12">
        <v>0.4254041598267016</v>
      </c>
      <c r="T26" s="12">
        <v>0</v>
      </c>
      <c r="U26" s="12">
        <v>0</v>
      </c>
      <c r="V26" s="13">
        <v>0</v>
      </c>
    </row>
    <row r="27" spans="1:22" x14ac:dyDescent="0.25">
      <c r="A27" s="11" t="s">
        <v>21</v>
      </c>
      <c r="B27" s="9">
        <f t="shared" si="1"/>
        <v>0</v>
      </c>
      <c r="C27" s="9">
        <f t="shared" si="1"/>
        <v>0</v>
      </c>
      <c r="D27" s="9">
        <f t="shared" si="1"/>
        <v>0</v>
      </c>
      <c r="E27" s="9">
        <f t="shared" si="1"/>
        <v>0</v>
      </c>
      <c r="F27" s="9">
        <f t="shared" si="1"/>
        <v>0</v>
      </c>
      <c r="G27" s="9">
        <f t="shared" si="1"/>
        <v>0</v>
      </c>
      <c r="H27" s="9">
        <f t="shared" si="1"/>
        <v>0</v>
      </c>
      <c r="I27" s="9">
        <f t="shared" si="1"/>
        <v>0</v>
      </c>
      <c r="J27" s="9">
        <f t="shared" si="1"/>
        <v>0</v>
      </c>
      <c r="K27" s="9">
        <f t="shared" si="1"/>
        <v>0</v>
      </c>
      <c r="L27" s="9">
        <f t="shared" si="1"/>
        <v>0.30997137803991254</v>
      </c>
      <c r="M27" s="9">
        <f t="shared" si="1"/>
        <v>0.30997137803991254</v>
      </c>
      <c r="O27" s="9">
        <f t="shared" si="2"/>
        <v>0.61994275607982507</v>
      </c>
      <c r="R27" s="11" t="s">
        <v>8</v>
      </c>
      <c r="S27" s="12">
        <v>0</v>
      </c>
      <c r="T27" s="12">
        <v>0.30442254934223978</v>
      </c>
      <c r="U27" s="12">
        <v>0</v>
      </c>
      <c r="V27" s="13">
        <v>0</v>
      </c>
    </row>
    <row r="28" spans="1:22" x14ac:dyDescent="0.25">
      <c r="R28" s="11" t="s">
        <v>9</v>
      </c>
      <c r="S28" s="12">
        <v>0</v>
      </c>
      <c r="T28" s="12">
        <v>0.60884509868447956</v>
      </c>
      <c r="U28" s="12">
        <v>0</v>
      </c>
      <c r="V28" s="13">
        <v>0</v>
      </c>
    </row>
    <row r="29" spans="1:22" x14ac:dyDescent="0.25">
      <c r="R29" s="11" t="s">
        <v>10</v>
      </c>
      <c r="S29" s="12">
        <v>0</v>
      </c>
      <c r="T29" s="12">
        <v>0</v>
      </c>
      <c r="U29" s="12">
        <v>0.371108847168657</v>
      </c>
      <c r="V29" s="13">
        <v>0</v>
      </c>
    </row>
    <row r="30" spans="1:22" x14ac:dyDescent="0.25">
      <c r="R30" s="11" t="s">
        <v>11</v>
      </c>
      <c r="S30" s="12">
        <v>0.5025010993858372</v>
      </c>
      <c r="T30" s="12">
        <v>0.35959372325985672</v>
      </c>
      <c r="U30" s="12">
        <v>0.43836572677152208</v>
      </c>
      <c r="V30" s="13">
        <v>0.70710678118654746</v>
      </c>
    </row>
    <row r="31" spans="1:22" x14ac:dyDescent="0.25">
      <c r="R31" s="11" t="s">
        <v>12</v>
      </c>
      <c r="S31" s="12">
        <v>0.5025010993858372</v>
      </c>
      <c r="T31" s="12">
        <v>0.35959372325985672</v>
      </c>
      <c r="U31" s="12">
        <v>0.43836572677152208</v>
      </c>
      <c r="V31" s="13">
        <v>0.70710678118654746</v>
      </c>
    </row>
    <row r="34" spans="23:26" x14ac:dyDescent="0.25">
      <c r="X34" s="22" t="s">
        <v>27</v>
      </c>
      <c r="Y34" s="22" t="s">
        <v>28</v>
      </c>
      <c r="Z34" s="22" t="s">
        <v>29</v>
      </c>
    </row>
    <row r="35" spans="23:26" x14ac:dyDescent="0.25">
      <c r="X35" s="13">
        <f t="shared" ref="X35:X46" si="3">V20*S20</f>
        <v>0</v>
      </c>
      <c r="Y35" s="13">
        <f>V20*T20</f>
        <v>0</v>
      </c>
      <c r="Z35" s="13">
        <f>V20*U20</f>
        <v>0</v>
      </c>
    </row>
    <row r="36" spans="23:26" x14ac:dyDescent="0.25">
      <c r="X36" s="13">
        <f t="shared" si="3"/>
        <v>0</v>
      </c>
      <c r="Y36" s="13">
        <f t="shared" ref="Y36:Y46" si="4">V21*T21</f>
        <v>0</v>
      </c>
      <c r="Z36" s="13">
        <f t="shared" ref="Z36:Z46" si="5">V21*U21</f>
        <v>0</v>
      </c>
    </row>
    <row r="37" spans="23:26" x14ac:dyDescent="0.25">
      <c r="X37" s="13">
        <f t="shared" si="3"/>
        <v>0</v>
      </c>
      <c r="Y37" s="13">
        <f t="shared" si="4"/>
        <v>0</v>
      </c>
      <c r="Z37" s="13">
        <f t="shared" si="5"/>
        <v>0</v>
      </c>
    </row>
    <row r="38" spans="23:26" x14ac:dyDescent="0.25">
      <c r="X38" s="13">
        <f t="shared" si="3"/>
        <v>0</v>
      </c>
      <c r="Y38" s="13">
        <f t="shared" si="4"/>
        <v>0</v>
      </c>
      <c r="Z38" s="13">
        <f t="shared" si="5"/>
        <v>0</v>
      </c>
    </row>
    <row r="39" spans="23:26" x14ac:dyDescent="0.25">
      <c r="X39" s="13">
        <f t="shared" si="3"/>
        <v>0</v>
      </c>
      <c r="Y39" s="13">
        <f t="shared" si="4"/>
        <v>0</v>
      </c>
      <c r="Z39" s="13">
        <f t="shared" si="5"/>
        <v>0</v>
      </c>
    </row>
    <row r="40" spans="23:26" x14ac:dyDescent="0.25">
      <c r="X40" s="13">
        <f t="shared" si="3"/>
        <v>0</v>
      </c>
      <c r="Y40" s="13">
        <f t="shared" si="4"/>
        <v>0</v>
      </c>
      <c r="Z40" s="13">
        <f t="shared" si="5"/>
        <v>0</v>
      </c>
    </row>
    <row r="41" spans="23:26" x14ac:dyDescent="0.25">
      <c r="X41" s="13">
        <f t="shared" si="3"/>
        <v>0</v>
      </c>
      <c r="Y41" s="13">
        <f t="shared" si="4"/>
        <v>0</v>
      </c>
      <c r="Z41" s="13">
        <f t="shared" si="5"/>
        <v>0</v>
      </c>
    </row>
    <row r="42" spans="23:26" x14ac:dyDescent="0.25">
      <c r="X42" s="13">
        <f t="shared" si="3"/>
        <v>0</v>
      </c>
      <c r="Y42" s="13">
        <f t="shared" si="4"/>
        <v>0</v>
      </c>
      <c r="Z42" s="13">
        <f t="shared" si="5"/>
        <v>0</v>
      </c>
    </row>
    <row r="43" spans="23:26" x14ac:dyDescent="0.25">
      <c r="X43" s="13">
        <f t="shared" si="3"/>
        <v>0</v>
      </c>
      <c r="Y43" s="13">
        <f t="shared" si="4"/>
        <v>0</v>
      </c>
      <c r="Z43" s="13">
        <f t="shared" si="5"/>
        <v>0</v>
      </c>
    </row>
    <row r="44" spans="23:26" x14ac:dyDescent="0.25">
      <c r="X44" s="13">
        <f t="shared" si="3"/>
        <v>0</v>
      </c>
      <c r="Y44" s="13">
        <f t="shared" si="4"/>
        <v>0</v>
      </c>
      <c r="Z44" s="13">
        <f t="shared" si="5"/>
        <v>0</v>
      </c>
    </row>
    <row r="45" spans="23:26" x14ac:dyDescent="0.25">
      <c r="X45" s="13">
        <f t="shared" si="3"/>
        <v>0.35532193492942071</v>
      </c>
      <c r="Y45" s="13">
        <f t="shared" si="4"/>
        <v>0.2542711601891634</v>
      </c>
      <c r="Z45" s="13">
        <f t="shared" si="5"/>
        <v>0.30997137803991254</v>
      </c>
    </row>
    <row r="46" spans="23:26" x14ac:dyDescent="0.25">
      <c r="X46" s="13">
        <f t="shared" si="3"/>
        <v>0.35532193492942071</v>
      </c>
      <c r="Y46" s="13">
        <f t="shared" si="4"/>
        <v>0.2542711601891634</v>
      </c>
      <c r="Z46" s="13">
        <f t="shared" si="5"/>
        <v>0.30997137803991254</v>
      </c>
    </row>
    <row r="47" spans="23:26" x14ac:dyDescent="0.25">
      <c r="W47" s="23" t="s">
        <v>30</v>
      </c>
      <c r="X47" s="15">
        <f>SUM(X35:X46)</f>
        <v>0.71064386985884143</v>
      </c>
      <c r="Y47" s="15">
        <f t="shared" ref="Y47:Z47" si="6">SUM(Y35:Y46)</f>
        <v>0.50854232037832681</v>
      </c>
      <c r="Z47" s="15">
        <f t="shared" si="6"/>
        <v>0.61994275607982507</v>
      </c>
    </row>
  </sheetData>
  <mergeCells count="4">
    <mergeCell ref="S3:V3"/>
    <mergeCell ref="R3:R4"/>
    <mergeCell ref="R18:R19"/>
    <mergeCell ref="S18:V18"/>
  </mergeCells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9CB4-7FCD-43A9-A25A-EA7F1A819F0D}">
  <dimension ref="A1:E14"/>
  <sheetViews>
    <sheetView topLeftCell="B6" zoomScale="54" zoomScaleNormal="130" workbookViewId="0">
      <selection activeCell="F72" sqref="F72"/>
    </sheetView>
  </sheetViews>
  <sheetFormatPr defaultRowHeight="15" x14ac:dyDescent="0.25"/>
  <cols>
    <col min="1" max="1" width="9.140625" bestFit="1" customWidth="1"/>
    <col min="2" max="2" width="9" bestFit="1" customWidth="1"/>
    <col min="3" max="3" width="13.42578125" customWidth="1"/>
    <col min="4" max="4" width="12.5703125" customWidth="1"/>
    <col min="5" max="5" width="13.28515625" customWidth="1"/>
    <col min="6" max="6" width="26.7109375" customWidth="1"/>
    <col min="7" max="7" width="36.140625" customWidth="1"/>
    <col min="8" max="8" width="9" bestFit="1" customWidth="1"/>
    <col min="9" max="9" width="15" customWidth="1"/>
    <col min="10" max="10" width="14.28515625" customWidth="1"/>
    <col min="11" max="11" width="17.5703125" customWidth="1"/>
    <col min="12" max="12" width="11.140625" customWidth="1"/>
    <col min="13" max="13" width="14.42578125" customWidth="1"/>
    <col min="14" max="14" width="14.7109375" customWidth="1"/>
    <col min="15" max="15" width="18" customWidth="1"/>
  </cols>
  <sheetData>
    <row r="1" spans="1:5" x14ac:dyDescent="0.25">
      <c r="A1" s="33" t="s">
        <v>13</v>
      </c>
      <c r="B1" s="34" t="str">
        <f>'DF IDF'!N1</f>
        <v>TFIDF</v>
      </c>
      <c r="C1" s="35"/>
      <c r="D1" s="35"/>
      <c r="E1" s="36"/>
    </row>
    <row r="2" spans="1:5" x14ac:dyDescent="0.25">
      <c r="A2" s="33"/>
      <c r="B2" s="37" t="str">
        <f>'DF IDF'!N2</f>
        <v>Keyword</v>
      </c>
      <c r="C2" s="37" t="str">
        <f>'DF IDF'!O2</f>
        <v>Dokumen 1</v>
      </c>
      <c r="D2" s="37" t="str">
        <f>'DF IDF'!P2</f>
        <v>Dokumen 2</v>
      </c>
      <c r="E2" s="37" t="str">
        <f>'DF IDF'!Q2</f>
        <v>Dokumen 3</v>
      </c>
    </row>
    <row r="3" spans="1:5" x14ac:dyDescent="0.25">
      <c r="A3" s="38" t="s">
        <v>1</v>
      </c>
      <c r="B3" s="39">
        <f>'DF IDF'!N3</f>
        <v>0</v>
      </c>
      <c r="C3" s="39">
        <f>'DF IDF'!O3</f>
        <v>1.2876820724517808</v>
      </c>
      <c r="D3" s="39">
        <f>'DF IDF'!P3</f>
        <v>0</v>
      </c>
      <c r="E3" s="39">
        <f>'DF IDF'!Q3</f>
        <v>1.2876820724517808</v>
      </c>
    </row>
    <row r="4" spans="1:5" x14ac:dyDescent="0.25">
      <c r="A4" s="38" t="s">
        <v>2</v>
      </c>
      <c r="B4" s="39">
        <f>'DF IDF'!N4</f>
        <v>0</v>
      </c>
      <c r="C4" s="39">
        <f>'DF IDF'!O4</f>
        <v>0</v>
      </c>
      <c r="D4" s="39">
        <f>'DF IDF'!P4</f>
        <v>1.6931471805599454</v>
      </c>
      <c r="E4" s="39">
        <f>'DF IDF'!Q4</f>
        <v>0</v>
      </c>
    </row>
    <row r="5" spans="1:5" x14ac:dyDescent="0.25">
      <c r="A5" s="38" t="s">
        <v>3</v>
      </c>
      <c r="B5" s="39">
        <f>'DF IDF'!N5</f>
        <v>0</v>
      </c>
      <c r="C5" s="39">
        <f>'DF IDF'!O5</f>
        <v>0</v>
      </c>
      <c r="D5" s="39">
        <f>'DF IDF'!P5</f>
        <v>1.6931471805599454</v>
      </c>
      <c r="E5" s="39">
        <f>'DF IDF'!Q5</f>
        <v>0</v>
      </c>
    </row>
    <row r="6" spans="1:5" x14ac:dyDescent="0.25">
      <c r="A6" s="38" t="s">
        <v>4</v>
      </c>
      <c r="B6" s="39">
        <f>'DF IDF'!N6</f>
        <v>0</v>
      </c>
      <c r="C6" s="39">
        <f>'DF IDF'!O6</f>
        <v>1.2876820724517808</v>
      </c>
      <c r="D6" s="39">
        <f>'DF IDF'!P6</f>
        <v>0</v>
      </c>
      <c r="E6" s="39">
        <f>'DF IDF'!Q6</f>
        <v>1.2876820724517808</v>
      </c>
    </row>
    <row r="7" spans="1:5" x14ac:dyDescent="0.25">
      <c r="A7" s="38" t="s">
        <v>5</v>
      </c>
      <c r="B7" s="39">
        <f>'DF IDF'!N7</f>
        <v>0</v>
      </c>
      <c r="C7" s="39">
        <f>'DF IDF'!O7</f>
        <v>0</v>
      </c>
      <c r="D7" s="39">
        <f>'DF IDF'!P7</f>
        <v>1.6931471805599454</v>
      </c>
      <c r="E7" s="39">
        <f>'DF IDF'!Q7</f>
        <v>0</v>
      </c>
    </row>
    <row r="8" spans="1:5" x14ac:dyDescent="0.25">
      <c r="A8" s="38" t="s">
        <v>6</v>
      </c>
      <c r="B8" s="39">
        <f>'DF IDF'!N8</f>
        <v>0</v>
      </c>
      <c r="C8" s="39">
        <f>'DF IDF'!O8</f>
        <v>1.2876820724517808</v>
      </c>
      <c r="D8" s="39">
        <f>'DF IDF'!P8</f>
        <v>0</v>
      </c>
      <c r="E8" s="39">
        <f>'DF IDF'!Q8</f>
        <v>2.5753641449035616</v>
      </c>
    </row>
    <row r="9" spans="1:5" x14ac:dyDescent="0.25">
      <c r="A9" s="38" t="s">
        <v>7</v>
      </c>
      <c r="B9" s="39">
        <f>'DF IDF'!N9</f>
        <v>0</v>
      </c>
      <c r="C9" s="39">
        <f>'DF IDF'!O9</f>
        <v>1.6931471805599454</v>
      </c>
      <c r="D9" s="39">
        <f>'DF IDF'!P9</f>
        <v>0</v>
      </c>
      <c r="E9" s="39">
        <f>'DF IDF'!Q9</f>
        <v>0</v>
      </c>
    </row>
    <row r="10" spans="1:5" x14ac:dyDescent="0.25">
      <c r="A10" s="38" t="s">
        <v>8</v>
      </c>
      <c r="B10" s="39">
        <f>'DF IDF'!N10</f>
        <v>0</v>
      </c>
      <c r="C10" s="39">
        <f>'DF IDF'!O10</f>
        <v>0</v>
      </c>
      <c r="D10" s="39">
        <f>'DF IDF'!P10</f>
        <v>1.6931471805599454</v>
      </c>
      <c r="E10" s="39">
        <f>'DF IDF'!Q10</f>
        <v>0</v>
      </c>
    </row>
    <row r="11" spans="1:5" x14ac:dyDescent="0.25">
      <c r="A11" s="38" t="s">
        <v>9</v>
      </c>
      <c r="B11" s="39">
        <f>'DF IDF'!N11</f>
        <v>0</v>
      </c>
      <c r="C11" s="39">
        <f>'DF IDF'!O11</f>
        <v>0</v>
      </c>
      <c r="D11" s="39">
        <f>'DF IDF'!P11</f>
        <v>3.3862943611198908</v>
      </c>
      <c r="E11" s="39">
        <f>'DF IDF'!Q11</f>
        <v>0</v>
      </c>
    </row>
    <row r="12" spans="1:5" x14ac:dyDescent="0.25">
      <c r="A12" s="38" t="s">
        <v>10</v>
      </c>
      <c r="B12" s="39">
        <f>'DF IDF'!N12</f>
        <v>0</v>
      </c>
      <c r="C12" s="39">
        <f>'DF IDF'!O12</f>
        <v>0</v>
      </c>
      <c r="D12" s="39">
        <f>'DF IDF'!P12</f>
        <v>0</v>
      </c>
      <c r="E12" s="39">
        <f>'DF IDF'!Q12</f>
        <v>1.6931471805599454</v>
      </c>
    </row>
    <row r="13" spans="1:5" x14ac:dyDescent="0.25">
      <c r="A13" s="38" t="s">
        <v>11</v>
      </c>
      <c r="B13" s="39">
        <f>'DF IDF'!N13</f>
        <v>1</v>
      </c>
      <c r="C13" s="39">
        <f>'DF IDF'!O13</f>
        <v>2</v>
      </c>
      <c r="D13" s="39">
        <f>'DF IDF'!P13</f>
        <v>2</v>
      </c>
      <c r="E13" s="39">
        <f>'DF IDF'!Q13</f>
        <v>2</v>
      </c>
    </row>
    <row r="14" spans="1:5" x14ac:dyDescent="0.25">
      <c r="A14" s="38" t="s">
        <v>12</v>
      </c>
      <c r="B14" s="39">
        <f>'DF IDF'!N14</f>
        <v>1</v>
      </c>
      <c r="C14" s="39">
        <f>'DF IDF'!O14</f>
        <v>2</v>
      </c>
      <c r="D14" s="39">
        <f>'DF IDF'!P14</f>
        <v>2</v>
      </c>
      <c r="E14" s="39">
        <f>'DF IDF'!Q14</f>
        <v>2</v>
      </c>
    </row>
  </sheetData>
  <mergeCells count="2">
    <mergeCell ref="A1:A2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TERMS &amp; TF</vt:lpstr>
      <vt:lpstr>DF IDF</vt:lpstr>
      <vt:lpstr>Sheet2</vt:lpstr>
      <vt:lpstr>TFIDF, NORM &amp; COSINE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AfandiAziz</cp:lastModifiedBy>
  <dcterms:created xsi:type="dcterms:W3CDTF">2023-08-16T05:52:50Z</dcterms:created>
  <dcterms:modified xsi:type="dcterms:W3CDTF">2023-08-18T14:12:19Z</dcterms:modified>
</cp:coreProperties>
</file>