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bbyf\Downloads\"/>
    </mc:Choice>
  </mc:AlternateContent>
  <xr:revisionPtr revIDLastSave="0" documentId="13_ncr:1_{A9CF35F0-3C89-417A-9110-95259F085E62}" xr6:coauthVersionLast="47" xr6:coauthVersionMax="47" xr10:uidLastSave="{00000000-0000-0000-0000-000000000000}"/>
  <bookViews>
    <workbookView xWindow="1590" yWindow="1734" windowWidth="17280" windowHeight="9984" tabRatio="500" xr2:uid="{00000000-000D-0000-FFFF-FFFF00000000}"/>
  </bookViews>
  <sheets>
    <sheet name="Gantt Chart - Meeting Times" sheetId="1" r:id="rId1"/>
    <sheet name="Time Sheet With Explanation" sheetId="3" r:id="rId2"/>
  </sheets>
  <definedNames>
    <definedName name="Display_Week">'Gantt Chart - Meeting Times'!$E$4</definedName>
    <definedName name="_xlnm.Print_Titles" localSheetId="0">'Gantt Chart - Meeting Times'!$4:$6</definedName>
    <definedName name="Project_Start">'Gantt Chart - Meeting Times'!$E$3</definedName>
    <definedName name="task_end" localSheetId="0">'Gantt Chart - Meeting Times'!$F1</definedName>
    <definedName name="task_progress" localSheetId="0">'Gantt Chart - Meeting Times'!$D1</definedName>
    <definedName name="task_start" localSheetId="0">'Gantt Chart - Meeting Times'!$E1</definedName>
    <definedName name="today" localSheetId="0">TODAY()</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8" i="1" l="1"/>
  <c r="W44" i="3" l="1"/>
  <c r="U44" i="3"/>
  <c r="S44" i="3"/>
  <c r="Q44" i="3"/>
  <c r="O44" i="3"/>
  <c r="M44" i="3"/>
  <c r="K44" i="3"/>
  <c r="I44" i="3"/>
  <c r="Y43" i="3" s="1"/>
  <c r="G44" i="3"/>
  <c r="E44" i="3"/>
  <c r="W37" i="3"/>
  <c r="U37" i="3"/>
  <c r="S37" i="3"/>
  <c r="Q37" i="3"/>
  <c r="O37" i="3"/>
  <c r="M37" i="3"/>
  <c r="K37" i="3"/>
  <c r="I37" i="3"/>
  <c r="G37" i="3"/>
  <c r="Y36" i="3" s="1"/>
  <c r="E37" i="3"/>
  <c r="W30" i="3"/>
  <c r="U30" i="3"/>
  <c r="S30" i="3"/>
  <c r="Q30" i="3"/>
  <c r="O30" i="3"/>
  <c r="M30" i="3"/>
  <c r="K30" i="3"/>
  <c r="I30" i="3"/>
  <c r="G30" i="3"/>
  <c r="E30" i="3"/>
  <c r="Y29" i="3" s="1"/>
  <c r="W23" i="3"/>
  <c r="U23" i="3"/>
  <c r="S23" i="3"/>
  <c r="Q23" i="3"/>
  <c r="O23" i="3"/>
  <c r="M23" i="3"/>
  <c r="K23" i="3"/>
  <c r="I23" i="3"/>
  <c r="G23" i="3"/>
  <c r="Y22" i="3" s="1"/>
  <c r="E23" i="3"/>
  <c r="W16" i="3"/>
  <c r="U16" i="3"/>
  <c r="S16" i="3"/>
  <c r="Q16" i="3"/>
  <c r="O16" i="3"/>
  <c r="M16" i="3"/>
  <c r="K16" i="3"/>
  <c r="I16" i="3"/>
  <c r="G16" i="3"/>
  <c r="E16" i="3"/>
  <c r="Y15" i="3" s="1"/>
  <c r="H26" i="1"/>
  <c r="H25" i="1"/>
  <c r="C24" i="1"/>
  <c r="C23" i="1"/>
  <c r="C22" i="1"/>
  <c r="C21" i="1"/>
  <c r="F9" i="1"/>
  <c r="E9" i="1"/>
  <c r="H7" i="1"/>
  <c r="I5" i="1"/>
  <c r="J5" i="1" s="1"/>
  <c r="F18" i="1" l="1"/>
  <c r="F8" i="1" s="1"/>
  <c r="H8" i="1" s="1"/>
  <c r="F17" i="1"/>
  <c r="F16" i="1"/>
  <c r="F15" i="1"/>
  <c r="F14" i="1"/>
  <c r="F12" i="1"/>
  <c r="F11" i="1"/>
  <c r="E14" i="1"/>
  <c r="E13" i="1"/>
  <c r="E12" i="1"/>
  <c r="K11" i="3" s="1"/>
  <c r="E11" i="1"/>
  <c r="I11" i="3" s="1"/>
  <c r="E18" i="1"/>
  <c r="F13" i="1"/>
  <c r="E17" i="1"/>
  <c r="E15" i="1"/>
  <c r="E16" i="1"/>
  <c r="I6" i="1"/>
  <c r="K5" i="1"/>
  <c r="J6" i="1"/>
  <c r="Y48" i="3"/>
  <c r="F10" i="1"/>
  <c r="I4" i="1"/>
  <c r="E11" i="3"/>
  <c r="E10" i="1"/>
  <c r="G11" i="3" s="1"/>
  <c r="K6" i="1" l="1"/>
  <c r="L5" i="1"/>
  <c r="M11" i="3"/>
  <c r="O11" i="3" l="1"/>
  <c r="M5" i="1"/>
  <c r="L6" i="1"/>
  <c r="M6" i="1" l="1"/>
  <c r="N5" i="1"/>
  <c r="Q11" i="3"/>
  <c r="S11" i="3" l="1"/>
  <c r="N6" i="1"/>
  <c r="O5" i="1"/>
  <c r="P5" i="1" l="1"/>
  <c r="O6" i="1"/>
  <c r="U11" i="3"/>
  <c r="W11" i="3" l="1"/>
  <c r="P4" i="1"/>
  <c r="P6" i="1"/>
  <c r="Q5" i="1"/>
  <c r="Q6" i="1" l="1"/>
  <c r="R5" i="1"/>
  <c r="S5" i="1" l="1"/>
  <c r="R6" i="1"/>
  <c r="S6" i="1" l="1"/>
  <c r="T5" i="1"/>
  <c r="U5" i="1" l="1"/>
  <c r="T6" i="1"/>
  <c r="V5" i="1" l="1"/>
  <c r="U6" i="1"/>
  <c r="V6" i="1" l="1"/>
  <c r="W5" i="1"/>
  <c r="W6" i="1" l="1"/>
  <c r="W4" i="1"/>
  <c r="X5" i="1"/>
  <c r="Y5" i="1" l="1"/>
  <c r="X6" i="1"/>
  <c r="Z5" i="1" l="1"/>
  <c r="Y6" i="1"/>
  <c r="Z6" i="1" l="1"/>
  <c r="AA5" i="1"/>
  <c r="AB5" i="1" l="1"/>
  <c r="AA6" i="1"/>
  <c r="AC5" i="1" l="1"/>
  <c r="AB6" i="1"/>
  <c r="AC6" i="1" l="1"/>
  <c r="AD5" i="1"/>
  <c r="AE5" i="1" l="1"/>
  <c r="AD4" i="1"/>
  <c r="AD6" i="1"/>
  <c r="AE6" i="1" l="1"/>
  <c r="AF5" i="1"/>
  <c r="AF6" i="1" l="1"/>
  <c r="AG5" i="1"/>
  <c r="AH5" i="1" l="1"/>
  <c r="AG6" i="1"/>
  <c r="AH6" i="1" l="1"/>
  <c r="AI5" i="1"/>
  <c r="AI6" i="1" l="1"/>
  <c r="AJ5" i="1"/>
  <c r="AJ6" i="1" l="1"/>
  <c r="AK5" i="1"/>
  <c r="AK6" i="1" l="1"/>
  <c r="AL5" i="1"/>
  <c r="AK4" i="1"/>
  <c r="AL6" i="1" l="1"/>
  <c r="AM5" i="1"/>
  <c r="AN5" i="1" l="1"/>
  <c r="AM6" i="1"/>
  <c r="AN6" i="1" l="1"/>
  <c r="AO5" i="1"/>
  <c r="AP5" i="1" l="1"/>
  <c r="AO6" i="1"/>
  <c r="AQ5" i="1" l="1"/>
  <c r="AP6" i="1"/>
  <c r="AR5" i="1" l="1"/>
  <c r="AQ6" i="1"/>
  <c r="AS5" i="1" l="1"/>
  <c r="AR6" i="1"/>
  <c r="AR4" i="1"/>
  <c r="AT5" i="1" l="1"/>
  <c r="AT6" i="1" s="1"/>
  <c r="AS6" i="1"/>
  <c r="AU5" i="1" l="1"/>
  <c r="AU6" i="1" s="1"/>
  <c r="AV5" i="1" l="1"/>
  <c r="AV6" i="1" s="1"/>
  <c r="AW5" i="1" l="1"/>
  <c r="AW6" i="1" s="1"/>
  <c r="AX5" i="1" l="1"/>
  <c r="AX6" i="1" s="1"/>
  <c r="AY5" i="1" l="1"/>
  <c r="AY6" i="1" s="1"/>
  <c r="AY4" i="1" l="1"/>
  <c r="AZ5" i="1"/>
  <c r="AZ6" i="1" s="1"/>
  <c r="BA5" i="1" l="1"/>
  <c r="BA6" i="1" s="1"/>
  <c r="BB5" i="1" l="1"/>
  <c r="BB6" i="1" s="1"/>
  <c r="BC5" i="1" l="1"/>
  <c r="BC6" i="1" s="1"/>
  <c r="BD5" i="1" l="1"/>
  <c r="BD6" i="1" s="1"/>
  <c r="BE5" i="1" l="1"/>
  <c r="BE6" i="1" s="1"/>
  <c r="BF5" i="1" l="1"/>
  <c r="BF6" i="1" s="1"/>
  <c r="BF4" i="1" l="1"/>
  <c r="BG5" i="1"/>
  <c r="BG6" i="1" s="1"/>
  <c r="BH5" i="1" l="1"/>
  <c r="BH6" i="1" s="1"/>
  <c r="BI5" i="1" l="1"/>
  <c r="BI6" i="1" s="1"/>
  <c r="BJ5" i="1" l="1"/>
  <c r="BJ6" i="1" s="1"/>
  <c r="BK5" i="1" l="1"/>
  <c r="BK6" i="1" s="1"/>
  <c r="BL5" i="1" l="1"/>
  <c r="BL6" i="1" l="1"/>
  <c r="BM5" i="1"/>
  <c r="BM4" i="1" l="1"/>
  <c r="BM6" i="1"/>
  <c r="BN5" i="1"/>
  <c r="BN6" i="1" l="1"/>
  <c r="BO5" i="1"/>
  <c r="BO6" i="1" l="1"/>
  <c r="BP5" i="1"/>
  <c r="BQ5" i="1" l="1"/>
  <c r="BP6" i="1"/>
  <c r="BQ6" i="1" l="1"/>
  <c r="BR5" i="1"/>
  <c r="BR6" i="1" l="1"/>
  <c r="BS5" i="1"/>
  <c r="BS6" i="1" l="1"/>
  <c r="BT5" i="1"/>
  <c r="BT4" i="1" l="1"/>
  <c r="BU5" i="1"/>
  <c r="BT6" i="1"/>
  <c r="BV5" i="1" l="1"/>
  <c r="BU6" i="1"/>
  <c r="BW5" i="1" l="1"/>
  <c r="BV6" i="1"/>
  <c r="BW6" i="1" l="1"/>
  <c r="BX5" i="1"/>
  <c r="BY5" i="1" l="1"/>
  <c r="BX6" i="1"/>
  <c r="BZ5" i="1" l="1"/>
  <c r="BY6" i="1"/>
  <c r="BZ6" i="1" l="1"/>
  <c r="CA5" i="1"/>
  <c r="CA4" i="1" l="1"/>
  <c r="CB5" i="1"/>
  <c r="CA6" i="1"/>
  <c r="CB6" i="1" l="1"/>
  <c r="CC5" i="1"/>
  <c r="CD5" i="1" l="1"/>
  <c r="CC6" i="1"/>
  <c r="CE5" i="1" l="1"/>
  <c r="CD6" i="1"/>
  <c r="CE6" i="1" l="1"/>
  <c r="CF5" i="1"/>
  <c r="CF6" i="1" l="1"/>
  <c r="CG5" i="1"/>
  <c r="CG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000-000001000000}">
      <text>
        <r>
          <rPr>
            <sz val="11"/>
            <color rgb="FF000000"/>
            <rFont val="Calibri"/>
            <family val="2"/>
            <charset val="1"/>
          </rPr>
          <t xml:space="preserve">DAYS:
</t>
        </r>
        <r>
          <rPr>
            <sz val="9"/>
            <color rgb="FF000000"/>
            <rFont val="Tahoma"/>
            <family val="2"/>
            <charset val="1"/>
          </rPr>
          <t>This column calculates the duration of the task in calendar days. The duration includes both the Start and End dates.</t>
        </r>
      </text>
    </comment>
  </commentList>
</comments>
</file>

<file path=xl/sharedStrings.xml><?xml version="1.0" encoding="utf-8"?>
<sst xmlns="http://schemas.openxmlformats.org/spreadsheetml/2006/main" count="309" uniqueCount="108">
  <si>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</si>
  <si>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CNIT 315 Final Project</t>
  </si>
  <si>
    <t>SIMPLE GANTT CHART by Vertex42.com</t>
  </si>
  <si>
    <t>Enter Company Name in cell B2.</t>
  </si>
  <si>
    <t>Hanna Stolarska, Reed Glenn, Lex Gaylor, Abby Farrell, Quinn Trout</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</si>
  <si>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</si>
  <si>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</si>
  <si>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</si>
  <si>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</si>
  <si>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</si>
  <si>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</si>
  <si>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</si>
  <si>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MEETING</t>
  </si>
  <si>
    <t>WHO CAME</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</si>
  <si>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</si>
  <si>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</si>
  <si>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</si>
  <si>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</si>
  <si>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</si>
  <si>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</si>
  <si>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Spring Semester</t>
  </si>
  <si>
    <t>Meeting 1 (working on the abstract)</t>
  </si>
  <si>
    <t>All Members</t>
  </si>
  <si>
    <t>Meeting 2 (working on the project description)</t>
  </si>
  <si>
    <t>Meeting 3 (finishing project description and dividing work)</t>
  </si>
  <si>
    <t>Meeting 4 (coding the unit conversion part)</t>
  </si>
  <si>
    <t>Meeting 5 (figuring out the API)</t>
  </si>
  <si>
    <t>Meeting 6 (connecting in the lab)</t>
  </si>
  <si>
    <t>Meeting 7 (working on the GUI, Curl, Presentation)</t>
  </si>
  <si>
    <t>Meeting 8 (working on the presentation and recording it)</t>
  </si>
  <si>
    <t>Meeting 9 (finishing time sheets, working on the functionality of the GUI)</t>
  </si>
  <si>
    <t>Meeting 10</t>
  </si>
  <si>
    <t>This is an empty row</t>
  </si>
  <si>
    <t>This row marks the end of the Project Schedule. DO NOT enter anything in this row. 
Insert new rows ABOVE this one to continue building out your Project Schedule.</t>
  </si>
  <si>
    <t>Insert new rows ABOVE this one</t>
  </si>
  <si>
    <t xml:space="preserve">Total Time Spent (Hours) =  </t>
  </si>
  <si>
    <t>Meeting 1</t>
  </si>
  <si>
    <t>Meeting 2</t>
  </si>
  <si>
    <t>Meeting 3 (Compose Project Description)</t>
  </si>
  <si>
    <t>Meeting 4 (Coding the Unit Part)</t>
  </si>
  <si>
    <t>Meeting 5</t>
  </si>
  <si>
    <t>Meeting 6</t>
  </si>
  <si>
    <t>Meeting 7</t>
  </si>
  <si>
    <t>Meeting 8</t>
  </si>
  <si>
    <t>Meeting 9</t>
  </si>
  <si>
    <t>Total Percentage</t>
  </si>
  <si>
    <r>
      <rPr>
        <b/>
        <sz val="11"/>
        <color rgb="FF000000"/>
        <rFont val="Calibri"/>
        <family val="2"/>
        <charset val="1"/>
      </rPr>
      <t>Hanna</t>
    </r>
    <r>
      <rPr>
        <sz val="11"/>
        <color rgb="FF000000"/>
        <rFont val="Calibri"/>
        <family val="2"/>
        <charset val="1"/>
      </rPr>
      <t xml:space="preserve"> </t>
    </r>
  </si>
  <si>
    <t xml:space="preserve">Hanna </t>
  </si>
  <si>
    <t xml:space="preserve">Task </t>
  </si>
  <si>
    <t xml:space="preserve">Compose The Abstract </t>
  </si>
  <si>
    <t xml:space="preserve">Discussed Details Concerning Project Description </t>
  </si>
  <si>
    <t xml:space="preserve">General Overview, Interface </t>
  </si>
  <si>
    <t>Volume</t>
  </si>
  <si>
    <t>Did research on the API</t>
  </si>
  <si>
    <t>Connecting Everything in the Lab</t>
  </si>
  <si>
    <t>Title, Reasoning</t>
  </si>
  <si>
    <t>Working on the Time Sheets</t>
  </si>
  <si>
    <t>Working on the Time Sheets Math</t>
  </si>
  <si>
    <t xml:space="preserve">Checker </t>
  </si>
  <si>
    <t>N/A</t>
  </si>
  <si>
    <t xml:space="preserve">All Members </t>
  </si>
  <si>
    <t>Lex, Reed</t>
  </si>
  <si>
    <t>Quinn</t>
  </si>
  <si>
    <t xml:space="preserve">Total Time Required (Hours ) </t>
  </si>
  <si>
    <t>Time %</t>
  </si>
  <si>
    <t xml:space="preserve">Resolution </t>
  </si>
  <si>
    <t xml:space="preserve">Accomplished </t>
  </si>
  <si>
    <t>Accomplished</t>
  </si>
  <si>
    <t xml:space="preserve">Reed </t>
  </si>
  <si>
    <t>Check Abstract</t>
  </si>
  <si>
    <t>Interface, Structures and API</t>
  </si>
  <si>
    <t>Distance</t>
  </si>
  <si>
    <t>Working on the GUI GTK</t>
  </si>
  <si>
    <t>UI Implementation, Analysis - Completed Work</t>
  </si>
  <si>
    <t>GUI Functionality</t>
  </si>
  <si>
    <t>GUI GTK</t>
  </si>
  <si>
    <t>Hanna, Lex</t>
  </si>
  <si>
    <t>Lex</t>
  </si>
  <si>
    <t>Division of Labor, GUI Implementation-GTK</t>
  </si>
  <si>
    <t>Speed</t>
  </si>
  <si>
    <t>Working to get the curl running</t>
  </si>
  <si>
    <t>Interacting With the Program, Technical Components</t>
  </si>
  <si>
    <t>Research on Implementation of GUI</t>
  </si>
  <si>
    <t>Working on the Code Menu</t>
  </si>
  <si>
    <t>Abby, Quinn</t>
  </si>
  <si>
    <t>Abby</t>
  </si>
  <si>
    <t>Currency Conversion-API, Unit Conversion-Functions</t>
  </si>
  <si>
    <t>Weight</t>
  </si>
  <si>
    <t>External API - Exchange Rates, Analysis - Incomplete Work</t>
  </si>
  <si>
    <t>Parsing Data</t>
  </si>
  <si>
    <t>Working on / Research Visual Studio</t>
  </si>
  <si>
    <t>Quinn, Reed</t>
  </si>
  <si>
    <t>Unit Conversion, Structures and API</t>
  </si>
  <si>
    <t>Temperature</t>
  </si>
  <si>
    <t>Functionality, Examples of the Code</t>
  </si>
  <si>
    <t>Research Visual Studio / Working on the Code Menu</t>
  </si>
  <si>
    <t>Hanna, Abby</t>
  </si>
  <si>
    <t>Total Meeting Time (Hours)</t>
  </si>
  <si>
    <t>Together</t>
  </si>
  <si>
    <t xml:space="preserve">Note: </t>
  </si>
  <si>
    <t>Meeting 10 (finishing the project and submitting it)</t>
  </si>
  <si>
    <t>Hanna</t>
  </si>
  <si>
    <t>Reed</t>
  </si>
  <si>
    <t>Documenting the meeting / Doing Math For the Tables</t>
  </si>
  <si>
    <t>Quinn, Lex</t>
  </si>
  <si>
    <t>Abby, Reed</t>
  </si>
  <si>
    <t>The Total Time Required equals the time that each person spent on their task. Members took on specfific tasks at every meeting. Although the time spent on one's task may be only half an hour, each member stayed the full time at each meeting and helped out other team members with tasks or discussed the next steps. The total time required represents how much time each team member spent on their respective tasks at each meeting. On the days when all members worked on the same task, I decided not to record individual times spent.</t>
  </si>
  <si>
    <t>Quinn, Reed, 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</si>
</sst>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dd&quot;, &quot;m/d/yyyy"/>
    <numFmt numFmtId="166" formatCode="mmm\ d&quot;, &quot;yyyy"/>
    <numFmt numFmtId="167" formatCode="d"/>
  </numFmts>
  <fonts count="26" x14ac:knownFonts="1">
    <font>
      <sz val="11"/>
      <color rgb="FF000000"/>
      <name val="Calibri"/>
      <family val="2"/>
      <charset val="1"/>
    </font>
    <font>
      <sz val="11"/>
      <color rgb="FFFFFFFF"/>
      <name val="Calibri"/>
      <family val="2"/>
      <charset val="1"/>
    </font>
    <font>
      <sz val="14"/>
      <color rgb="FFFFFFFF"/>
      <name val="Calibri"/>
      <family val="2"/>
      <charset val="1"/>
    </font>
    <font>
      <b/>
      <sz val="20"/>
      <color rgb="FF595959"/>
      <name val="Calibri"/>
      <family val="2"/>
      <charset val="1"/>
    </font>
    <font>
      <b/>
      <sz val="22"/>
      <color rgb="FF595959"/>
      <name val="Calibri"/>
      <family val="2"/>
      <charset val="1"/>
    </font>
    <font>
      <b/>
      <sz val="14"/>
      <color rgb="FF376092"/>
      <name val="Calibri"/>
      <family val="2"/>
      <charset val="1"/>
    </font>
    <font>
      <sz val="14"/>
      <name val="Calibri"/>
      <family val="2"/>
      <charset val="1"/>
    </font>
    <font>
      <sz val="14"/>
      <color rgb="FF000000"/>
      <name val="Calibri"/>
      <family val="2"/>
      <charset val="1"/>
    </font>
    <font>
      <sz val="10"/>
      <name val="Calibri"/>
      <family val="2"/>
      <charset val="1"/>
    </font>
    <font>
      <b/>
      <sz val="11"/>
      <color rgb="FF7F7F7F"/>
      <name val="Calibri"/>
      <family val="2"/>
      <charset val="1"/>
    </font>
    <font>
      <sz val="16"/>
      <color rgb="FF000000"/>
      <name val="Calibri"/>
      <family val="2"/>
      <charset val="1"/>
    </font>
    <font>
      <sz val="10"/>
      <color rgb="FF7F7F7F"/>
      <name val="Arial"/>
      <family val="2"/>
      <charset val="1"/>
    </font>
    <font>
      <u/>
      <sz val="11"/>
      <color rgb="FF0000FF"/>
      <name val="Arial"/>
      <family val="2"/>
      <charset val="1"/>
    </font>
    <font>
      <sz val="9"/>
      <name val="Calibri"/>
      <family val="2"/>
      <charset val="1"/>
    </font>
    <font>
      <b/>
      <sz val="11"/>
      <color rgb="FFFFFFFF"/>
      <name val="Calibri"/>
      <family val="2"/>
      <charset val="1"/>
    </font>
    <font>
      <b/>
      <sz val="14"/>
      <color rgb="FFFFFFFF"/>
      <name val="Calibri"/>
      <family val="2"/>
      <charset val="1"/>
    </font>
    <font>
      <b/>
      <sz val="9"/>
      <color rgb="FFFFFFFF"/>
      <name val="Calibri"/>
      <family val="2"/>
      <charset val="1"/>
    </font>
    <font>
      <sz val="8"/>
      <color rgb="FFFFFFFF"/>
      <name val="Calibri"/>
      <family val="2"/>
      <charset val="1"/>
    </font>
    <font>
      <b/>
      <sz val="14"/>
      <color rgb="FF000000"/>
      <name val="Calibri"/>
      <family val="2"/>
      <charset val="1"/>
    </font>
    <font>
      <sz val="11"/>
      <name val="Calibri"/>
      <family val="2"/>
      <charset val="1"/>
    </font>
    <font>
      <i/>
      <sz val="9"/>
      <color rgb="FF000000"/>
      <name val="Calibri"/>
      <family val="2"/>
      <charset val="1"/>
    </font>
    <font>
      <sz val="10"/>
      <color rgb="FF7F7F7F"/>
      <name val="Calibri"/>
      <family val="2"/>
      <charset val="1"/>
    </font>
    <font>
      <sz val="9"/>
      <color rgb="FF000000"/>
      <name val="Tahoma"/>
      <family val="2"/>
      <charset val="1"/>
    </font>
    <font>
      <b/>
      <sz val="11"/>
      <color rgb="FF000000"/>
      <name val="Calibri"/>
      <family val="2"/>
      <charset val="1"/>
    </font>
    <font>
      <sz val="11"/>
      <color rgb="FF000000"/>
      <name val="Calibri"/>
      <family val="2"/>
    </font>
    <font>
      <sz val="11"/>
      <color rgb="FF000000"/>
      <name val="Calibri"/>
      <family val="2"/>
      <charset val="1"/>
    </font>
  </fonts>
  <fills count="18">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D9D9D9"/>
      </patternFill>
    </fill>
    <fill>
      <patternFill patternType="solid">
        <fgColor rgb="FFDCE6F2"/>
        <bgColor rgb="FFDBEEF4"/>
      </patternFill>
    </fill>
    <fill>
      <patternFill patternType="solid">
        <fgColor rgb="FFF2F2F2"/>
        <bgColor rgb="FFFDEADA"/>
      </patternFill>
    </fill>
    <fill>
      <patternFill patternType="solid">
        <fgColor rgb="FFFFC000"/>
        <bgColor rgb="FFFF9900"/>
      </patternFill>
    </fill>
    <fill>
      <patternFill patternType="solid">
        <fgColor rgb="FF92D050"/>
        <bgColor rgb="FFA6A6A6"/>
      </patternFill>
    </fill>
    <fill>
      <patternFill patternType="solid">
        <fgColor rgb="FFFFFF00"/>
        <bgColor rgb="FFFFFF00"/>
      </patternFill>
    </fill>
    <fill>
      <patternFill patternType="solid">
        <fgColor rgb="FFD7E4BD"/>
        <bgColor rgb="FFD9D9D9"/>
      </patternFill>
    </fill>
    <fill>
      <patternFill patternType="solid">
        <fgColor rgb="FFFDEADA"/>
        <bgColor rgb="FFF2F2F2"/>
      </patternFill>
    </fill>
    <fill>
      <patternFill patternType="solid">
        <fgColor rgb="FFDBEEF4"/>
        <bgColor rgb="FFDCE6F2"/>
      </patternFill>
    </fill>
    <fill>
      <patternFill patternType="solid">
        <fgColor rgb="FFE6E0EC"/>
        <bgColor rgb="FFDCE6F2"/>
      </patternFill>
    </fill>
    <fill>
      <patternFill patternType="solid">
        <fgColor rgb="FFFFCCFF"/>
        <bgColor rgb="FFE6E0EC"/>
      </patternFill>
    </fill>
    <fill>
      <patternFill patternType="solid">
        <fgColor rgb="FF6FE5EB"/>
        <bgColor indexed="64"/>
      </patternFill>
    </fill>
    <fill>
      <patternFill patternType="solid">
        <fgColor rgb="FF6FE5EB"/>
        <bgColor rgb="FFB9CDE5"/>
      </patternFill>
    </fill>
    <fill>
      <patternFill patternType="solid">
        <fgColor rgb="FFFFCCFF"/>
        <bgColor indexed="64"/>
      </patternFill>
    </fill>
  </fills>
  <borders count="28">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D9D9D9"/>
      </left>
      <right style="thin">
        <color rgb="FFD9D9D9"/>
      </right>
      <top/>
      <bottom style="medium">
        <color rgb="FFD9D9D9"/>
      </bottom>
      <diagonal/>
    </border>
    <border>
      <left style="thin">
        <color rgb="FFD9D9D9"/>
      </left>
      <right/>
      <top style="medium">
        <color rgb="FFD9D9D9"/>
      </top>
      <bottom style="medium">
        <color rgb="FFD9D9D9"/>
      </bottom>
      <diagonal/>
    </border>
    <border>
      <left/>
      <right style="thin">
        <color rgb="FFD9D9D9"/>
      </right>
      <top style="medium">
        <color rgb="FFD9D9D9"/>
      </top>
      <bottom style="medium">
        <color rgb="FFD9D9D9"/>
      </bottom>
      <diagonal/>
    </border>
    <border>
      <left style="thin">
        <color rgb="FFD9D9D9"/>
      </left>
      <right style="thin">
        <color rgb="FFD9D9D9"/>
      </right>
      <top style="medium">
        <color rgb="FFD9D9D9"/>
      </top>
      <bottom/>
      <diagonal/>
    </border>
  </borders>
  <cellStyleXfs count="12">
    <xf numFmtId="0" fontId="0" fillId="0" borderId="0"/>
    <xf numFmtId="9" fontId="25" fillId="0" borderId="0" applyBorder="0" applyProtection="0"/>
    <xf numFmtId="0" fontId="12" fillId="0" borderId="0" applyBorder="0" applyProtection="0"/>
    <xf numFmtId="164" fontId="25" fillId="0" borderId="1">
      <alignment horizontal="center" vertical="center"/>
    </xf>
    <xf numFmtId="0" fontId="25" fillId="0" borderId="1">
      <alignment horizontal="center" vertical="center"/>
    </xf>
    <xf numFmtId="165" fontId="25" fillId="0" borderId="2">
      <alignment horizontal="center" vertical="center"/>
    </xf>
    <xf numFmtId="0" fontId="25" fillId="0" borderId="1">
      <alignment horizontal="left" vertical="center" indent="4"/>
    </xf>
    <xf numFmtId="0" fontId="1" fillId="0" borderId="0"/>
    <xf numFmtId="0" fontId="4" fillId="0" borderId="0" applyBorder="0" applyProtection="0"/>
    <xf numFmtId="0" fontId="7" fillId="0" borderId="0" applyProtection="0"/>
    <xf numFmtId="0" fontId="7" fillId="0" borderId="0" applyProtection="0">
      <alignment vertical="top"/>
    </xf>
    <xf numFmtId="0" fontId="25" fillId="0" borderId="0" applyProtection="0">
      <alignment horizontal="right" indent="2"/>
    </xf>
  </cellStyleXfs>
  <cellXfs count="123">
    <xf numFmtId="0" fontId="0" fillId="0" borderId="0" xfId="0"/>
    <xf numFmtId="0" fontId="1" fillId="0" borderId="0" xfId="7"/>
    <xf numFmtId="0" fontId="0" fillId="0" borderId="0" xfId="0" applyAlignment="1">
      <alignment horizontal="center"/>
    </xf>
    <xf numFmtId="0" fontId="2" fillId="0" borderId="0" xfId="7" applyFont="1" applyAlignment="1">
      <alignment wrapText="1"/>
    </xf>
    <xf numFmtId="0" fontId="3" fillId="0" borderId="0" xfId="8" applyFont="1" applyBorder="1" applyAlignment="1" applyProtection="1">
      <alignment horizontal="left"/>
    </xf>
    <xf numFmtId="0" fontId="5" fillId="0" borderId="0" xfId="0" applyFont="1" applyAlignment="1">
      <alignment horizontal="left"/>
    </xf>
    <xf numFmtId="0" fontId="6" fillId="0" borderId="0" xfId="0" applyFont="1"/>
    <xf numFmtId="0" fontId="6" fillId="0" borderId="0" xfId="0" applyFont="1" applyAlignment="1">
      <alignment horizontal="center"/>
    </xf>
    <xf numFmtId="0" fontId="6" fillId="0" borderId="0" xfId="0" applyFont="1" applyAlignment="1">
      <alignment horizontal="center" vertical="center"/>
    </xf>
    <xf numFmtId="0" fontId="7" fillId="0" borderId="0" xfId="0" applyFont="1"/>
    <xf numFmtId="0" fontId="8" fillId="0" borderId="0" xfId="0" applyFont="1"/>
    <xf numFmtId="0" fontId="9" fillId="0" borderId="0" xfId="0" applyFont="1"/>
    <xf numFmtId="0" fontId="2" fillId="0" borderId="0" xfId="7" applyFont="1"/>
    <xf numFmtId="0" fontId="10" fillId="0" borderId="0" xfId="9" applyFont="1" applyProtection="1"/>
    <xf numFmtId="0" fontId="7" fillId="0" borderId="0" xfId="0" applyFont="1" applyAlignment="1">
      <alignment horizontal="center"/>
    </xf>
    <xf numFmtId="0" fontId="11" fillId="0" borderId="0" xfId="2" applyFont="1" applyBorder="1" applyAlignment="1" applyProtection="1">
      <alignment vertical="top"/>
    </xf>
    <xf numFmtId="0" fontId="7" fillId="0" borderId="0" xfId="10" applyProtection="1">
      <alignment vertical="top"/>
    </xf>
    <xf numFmtId="16" fontId="7" fillId="0" borderId="2" xfId="0" applyNumberFormat="1" applyFont="1" applyBorder="1" applyAlignment="1">
      <alignment horizontal="center" vertical="center"/>
    </xf>
    <xf numFmtId="167" fontId="13" fillId="2" borderId="6" xfId="0" applyNumberFormat="1" applyFont="1" applyFill="1" applyBorder="1" applyAlignment="1">
      <alignment horizontal="center" vertical="center"/>
    </xf>
    <xf numFmtId="167" fontId="13" fillId="2" borderId="0" xfId="0" applyNumberFormat="1" applyFont="1" applyFill="1" applyAlignment="1">
      <alignment horizontal="center" vertical="center"/>
    </xf>
    <xf numFmtId="167" fontId="13" fillId="2" borderId="3" xfId="0" applyNumberFormat="1" applyFont="1" applyFill="1" applyBorder="1" applyAlignment="1">
      <alignment horizontal="center" vertical="center"/>
    </xf>
    <xf numFmtId="0" fontId="14" fillId="3" borderId="7" xfId="0" applyFont="1" applyFill="1" applyBorder="1" applyAlignment="1">
      <alignment horizontal="left" vertical="center" indent="2"/>
    </xf>
    <xf numFmtId="0" fontId="14" fillId="3" borderId="7"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7" fillId="3" borderId="8" xfId="0" applyFont="1" applyFill="1" applyBorder="1" applyAlignment="1">
      <alignment horizontal="center" vertical="center" shrinkToFit="1"/>
    </xf>
    <xf numFmtId="0" fontId="7" fillId="0" borderId="0" xfId="0" applyFont="1" applyAlignment="1">
      <alignment wrapText="1"/>
    </xf>
    <xf numFmtId="0" fontId="0" fillId="0" borderId="9" xfId="0" applyBorder="1" applyAlignment="1">
      <alignment vertical="center"/>
    </xf>
    <xf numFmtId="0" fontId="18" fillId="4" borderId="1" xfId="0" applyFont="1" applyFill="1" applyBorder="1" applyAlignment="1">
      <alignment horizontal="left" vertical="center" indent="2"/>
    </xf>
    <xf numFmtId="0" fontId="7" fillId="4" borderId="1" xfId="4" applyFont="1" applyFill="1">
      <alignment horizontal="center" vertical="center"/>
    </xf>
    <xf numFmtId="9" fontId="6" fillId="4" borderId="1" xfId="1" applyFont="1" applyFill="1" applyBorder="1" applyAlignment="1" applyProtection="1">
      <alignment horizontal="center" vertical="center"/>
    </xf>
    <xf numFmtId="164" fontId="7" fillId="4" borderId="1" xfId="0" applyNumberFormat="1" applyFont="1" applyFill="1" applyBorder="1" applyAlignment="1">
      <alignment horizontal="center" vertical="center"/>
    </xf>
    <xf numFmtId="164" fontId="6"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19" fillId="0" borderId="1" xfId="0" applyFont="1" applyBorder="1" applyAlignment="1">
      <alignment horizontal="center" vertical="center"/>
    </xf>
    <xf numFmtId="0" fontId="0" fillId="0" borderId="0" xfId="0" applyAlignment="1">
      <alignment vertical="center"/>
    </xf>
    <xf numFmtId="0" fontId="7" fillId="5" borderId="1" xfId="6" applyFont="1" applyFill="1">
      <alignment horizontal="left" vertical="center" indent="4"/>
    </xf>
    <xf numFmtId="9" fontId="6" fillId="5" borderId="1" xfId="1" applyFont="1" applyFill="1" applyBorder="1" applyAlignment="1" applyProtection="1">
      <alignment horizontal="center" vertical="center"/>
    </xf>
    <xf numFmtId="164" fontId="7" fillId="5" borderId="1" xfId="3" applyFont="1" applyFill="1">
      <alignment horizontal="center" vertical="center"/>
    </xf>
    <xf numFmtId="0" fontId="7" fillId="0" borderId="9" xfId="0" applyFont="1" applyBorder="1" applyAlignment="1">
      <alignment vertical="center"/>
    </xf>
    <xf numFmtId="0" fontId="1" fillId="0" borderId="0" xfId="7" applyAlignment="1">
      <alignment wrapText="1"/>
    </xf>
    <xf numFmtId="0" fontId="0" fillId="0" borderId="9" xfId="0" applyBorder="1" applyAlignment="1">
      <alignment horizontal="right" vertical="center"/>
    </xf>
    <xf numFmtId="0" fontId="25" fillId="0" borderId="1" xfId="6">
      <alignment horizontal="left" vertical="center" indent="4"/>
    </xf>
    <xf numFmtId="0" fontId="25" fillId="0" borderId="1" xfId="4">
      <alignment horizontal="center" vertical="center"/>
    </xf>
    <xf numFmtId="9" fontId="19" fillId="0" borderId="1" xfId="1" applyFont="1" applyBorder="1" applyAlignment="1" applyProtection="1">
      <alignment horizontal="center" vertical="center"/>
    </xf>
    <xf numFmtId="164" fontId="25" fillId="0" borderId="1" xfId="3">
      <alignment horizontal="center" vertical="center"/>
    </xf>
    <xf numFmtId="0" fontId="20" fillId="6" borderId="1" xfId="0" applyFont="1" applyFill="1" applyBorder="1" applyAlignment="1">
      <alignment horizontal="left" vertical="center" indent="2"/>
    </xf>
    <xf numFmtId="0" fontId="20" fillId="6" borderId="1" xfId="0" applyFont="1" applyFill="1" applyBorder="1" applyAlignment="1">
      <alignment horizontal="center" vertical="center"/>
    </xf>
    <xf numFmtId="9" fontId="19" fillId="6" borderId="1" xfId="1" applyFont="1" applyFill="1" applyBorder="1" applyAlignment="1" applyProtection="1">
      <alignment horizontal="center" vertical="center"/>
    </xf>
    <xf numFmtId="164" fontId="21" fillId="6" borderId="1" xfId="0" applyNumberFormat="1" applyFont="1" applyFill="1" applyBorder="1" applyAlignment="1">
      <alignment horizontal="left" vertical="center"/>
    </xf>
    <xf numFmtId="164" fontId="19" fillId="6" borderId="1" xfId="0" applyNumberFormat="1" applyFont="1" applyFill="1" applyBorder="1" applyAlignment="1">
      <alignment horizontal="center" vertical="center"/>
    </xf>
    <xf numFmtId="0" fontId="19" fillId="6" borderId="1" xfId="0" applyFont="1" applyFill="1" applyBorder="1" applyAlignment="1">
      <alignment horizontal="center" vertical="center"/>
    </xf>
    <xf numFmtId="0" fontId="0" fillId="6" borderId="9" xfId="0" applyFill="1" applyBorder="1" applyAlignment="1">
      <alignment vertical="center"/>
    </xf>
    <xf numFmtId="0" fontId="0" fillId="0" borderId="0" xfId="0" applyAlignment="1">
      <alignment horizontal="right" vertical="center"/>
    </xf>
    <xf numFmtId="0" fontId="1" fillId="0" borderId="0" xfId="0" applyFont="1" applyAlignment="1">
      <alignment horizontal="center"/>
    </xf>
    <xf numFmtId="0" fontId="11" fillId="0" borderId="0" xfId="2" applyFont="1" applyBorder="1" applyProtection="1"/>
    <xf numFmtId="0" fontId="0" fillId="0" borderId="0" xfId="0" applyAlignment="1">
      <alignment horizontal="center" vertical="center"/>
    </xf>
    <xf numFmtId="0" fontId="23" fillId="8" borderId="10" xfId="0" applyFont="1" applyFill="1" applyBorder="1" applyAlignment="1">
      <alignment horizontal="center" vertical="center"/>
    </xf>
    <xf numFmtId="0" fontId="23" fillId="8" borderId="10" xfId="0" applyFont="1" applyFill="1" applyBorder="1" applyAlignment="1">
      <alignment horizontal="center"/>
    </xf>
    <xf numFmtId="14" fontId="0" fillId="0" borderId="0" xfId="0" applyNumberFormat="1" applyAlignment="1">
      <alignment horizontal="center" vertical="center"/>
    </xf>
    <xf numFmtId="14" fontId="23" fillId="8" borderId="11" xfId="0" applyNumberFormat="1" applyFont="1" applyFill="1" applyBorder="1" applyAlignment="1">
      <alignment horizontal="center" vertical="center"/>
    </xf>
    <xf numFmtId="14" fontId="23" fillId="8" borderId="12" xfId="0" applyNumberFormat="1" applyFont="1" applyFill="1" applyBorder="1" applyAlignment="1">
      <alignment horizontal="center" vertical="center"/>
    </xf>
    <xf numFmtId="0" fontId="0" fillId="9" borderId="13" xfId="0" applyFill="1" applyBorder="1"/>
    <xf numFmtId="0" fontId="23" fillId="9" borderId="10" xfId="0" applyFont="1" applyFill="1" applyBorder="1" applyAlignment="1">
      <alignment horizontal="center" vertical="center"/>
    </xf>
    <xf numFmtId="0" fontId="23" fillId="9" borderId="10" xfId="0" applyFont="1" applyFill="1" applyBorder="1" applyAlignment="1">
      <alignment horizontal="center"/>
    </xf>
    <xf numFmtId="0" fontId="23" fillId="5" borderId="14" xfId="0" applyFont="1" applyFill="1" applyBorder="1"/>
    <xf numFmtId="0" fontId="0" fillId="5" borderId="12" xfId="0" applyFill="1" applyBorder="1" applyAlignment="1">
      <alignment horizontal="center" vertical="center"/>
    </xf>
    <xf numFmtId="0" fontId="0" fillId="5" borderId="12" xfId="0" applyFill="1" applyBorder="1" applyAlignment="1">
      <alignment horizontal="center"/>
    </xf>
    <xf numFmtId="0" fontId="0" fillId="5" borderId="12" xfId="0" applyFill="1" applyBorder="1"/>
    <xf numFmtId="0" fontId="24" fillId="5" borderId="12" xfId="0" applyFont="1" applyFill="1" applyBorder="1" applyAlignment="1">
      <alignment horizontal="center"/>
    </xf>
    <xf numFmtId="0" fontId="23" fillId="10" borderId="14" xfId="0" applyFont="1" applyFill="1" applyBorder="1"/>
    <xf numFmtId="0" fontId="0" fillId="10" borderId="12" xfId="0" applyFill="1" applyBorder="1" applyAlignment="1">
      <alignment horizontal="center" vertical="center"/>
    </xf>
    <xf numFmtId="0" fontId="0" fillId="10" borderId="12" xfId="0" applyFill="1" applyBorder="1" applyAlignment="1">
      <alignment horizontal="center"/>
    </xf>
    <xf numFmtId="0" fontId="23" fillId="11" borderId="14" xfId="0" applyFont="1" applyFill="1" applyBorder="1"/>
    <xf numFmtId="0" fontId="0" fillId="11" borderId="12" xfId="0" applyFill="1" applyBorder="1" applyAlignment="1">
      <alignment horizontal="center" vertical="center"/>
    </xf>
    <xf numFmtId="0" fontId="24" fillId="11" borderId="12" xfId="0" applyFont="1" applyFill="1" applyBorder="1" applyAlignment="1">
      <alignment horizontal="center"/>
    </xf>
    <xf numFmtId="0" fontId="0" fillId="11" borderId="12" xfId="0" applyFill="1" applyBorder="1" applyAlignment="1">
      <alignment horizontal="center"/>
    </xf>
    <xf numFmtId="0" fontId="23" fillId="12" borderId="14" xfId="0" applyFont="1" applyFill="1" applyBorder="1"/>
    <xf numFmtId="9" fontId="25" fillId="12" borderId="12" xfId="1" applyFill="1" applyBorder="1" applyAlignment="1" applyProtection="1">
      <alignment horizontal="center" vertical="center"/>
    </xf>
    <xf numFmtId="0" fontId="24" fillId="12" borderId="12" xfId="0" applyFont="1" applyFill="1" applyBorder="1" applyAlignment="1">
      <alignment horizontal="center"/>
    </xf>
    <xf numFmtId="9" fontId="25" fillId="12" borderId="12" xfId="1" applyFill="1" applyBorder="1" applyAlignment="1" applyProtection="1">
      <alignment horizontal="center"/>
    </xf>
    <xf numFmtId="0" fontId="23" fillId="13" borderId="15" xfId="0" applyFont="1" applyFill="1" applyBorder="1"/>
    <xf numFmtId="0" fontId="0" fillId="13" borderId="11" xfId="0" applyFill="1" applyBorder="1" applyAlignment="1">
      <alignment horizontal="center" vertical="center"/>
    </xf>
    <xf numFmtId="0" fontId="0" fillId="13" borderId="11" xfId="0" applyFill="1" applyBorder="1" applyAlignment="1">
      <alignment horizontal="center"/>
    </xf>
    <xf numFmtId="0" fontId="24" fillId="13" borderId="11" xfId="0" applyFont="1" applyFill="1" applyBorder="1" applyAlignment="1">
      <alignment horizontal="center"/>
    </xf>
    <xf numFmtId="0" fontId="1" fillId="0" borderId="0" xfId="7" applyAlignment="1">
      <alignment horizontal="center" vertical="center"/>
    </xf>
    <xf numFmtId="0" fontId="24" fillId="10" borderId="12" xfId="0" applyFont="1" applyFill="1" applyBorder="1" applyAlignment="1">
      <alignment horizontal="center"/>
    </xf>
    <xf numFmtId="9" fontId="24" fillId="12" borderId="12" xfId="1" applyFont="1" applyFill="1" applyBorder="1" applyAlignment="1" applyProtection="1">
      <alignment horizontal="center"/>
    </xf>
    <xf numFmtId="0" fontId="23" fillId="14" borderId="16" xfId="0" applyFont="1" applyFill="1" applyBorder="1" applyAlignment="1">
      <alignment horizontal="left"/>
    </xf>
    <xf numFmtId="0" fontId="0" fillId="14" borderId="16" xfId="0" applyFill="1" applyBorder="1" applyAlignment="1">
      <alignment horizontal="center" vertical="center"/>
    </xf>
    <xf numFmtId="0" fontId="0" fillId="14" borderId="16" xfId="0" applyFill="1" applyBorder="1" applyAlignment="1">
      <alignment horizontal="center"/>
    </xf>
    <xf numFmtId="10" fontId="23" fillId="9" borderId="10" xfId="0" applyNumberFormat="1" applyFont="1" applyFill="1" applyBorder="1" applyAlignment="1">
      <alignment horizontal="center"/>
    </xf>
    <xf numFmtId="10" fontId="23" fillId="15" borderId="11" xfId="0" applyNumberFormat="1" applyFont="1" applyFill="1" applyBorder="1" applyAlignment="1">
      <alignment horizontal="center"/>
    </xf>
    <xf numFmtId="0" fontId="0" fillId="16" borderId="12" xfId="0" applyFill="1" applyBorder="1" applyAlignment="1">
      <alignment horizontal="center"/>
    </xf>
    <xf numFmtId="9" fontId="23" fillId="16" borderId="12" xfId="0" applyNumberFormat="1" applyFont="1" applyFill="1" applyBorder="1" applyAlignment="1">
      <alignment horizontal="center"/>
    </xf>
    <xf numFmtId="9" fontId="25" fillId="16" borderId="12" xfId="1" applyFill="1" applyBorder="1" applyAlignment="1" applyProtection="1">
      <alignment horizontal="center"/>
    </xf>
    <xf numFmtId="0" fontId="0" fillId="16" borderId="11" xfId="0" applyFill="1" applyBorder="1" applyAlignment="1">
      <alignment horizontal="center"/>
    </xf>
    <xf numFmtId="10" fontId="23" fillId="16" borderId="12" xfId="0" applyNumberFormat="1" applyFont="1" applyFill="1" applyBorder="1" applyAlignment="1">
      <alignment horizontal="center"/>
    </xf>
    <xf numFmtId="0" fontId="0" fillId="16" borderId="12" xfId="0" applyFill="1" applyBorder="1"/>
    <xf numFmtId="9" fontId="25" fillId="16" borderId="12" xfId="1" applyFill="1" applyBorder="1" applyProtection="1"/>
    <xf numFmtId="0" fontId="0" fillId="16" borderId="11" xfId="0" applyFill="1" applyBorder="1"/>
    <xf numFmtId="0" fontId="23" fillId="16" borderId="10" xfId="0" applyFont="1" applyFill="1" applyBorder="1" applyAlignment="1">
      <alignment horizontal="center"/>
    </xf>
    <xf numFmtId="14" fontId="0" fillId="16" borderId="12" xfId="0" applyNumberFormat="1" applyFill="1" applyBorder="1" applyAlignment="1">
      <alignment horizontal="center" vertical="center"/>
    </xf>
    <xf numFmtId="0" fontId="0" fillId="7" borderId="22" xfId="0" applyFill="1" applyBorder="1" applyAlignment="1">
      <alignment horizontal="right"/>
    </xf>
    <xf numFmtId="0" fontId="0" fillId="7" borderId="23" xfId="0" applyFill="1" applyBorder="1" applyAlignment="1">
      <alignment horizontal="left"/>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7" fillId="0" borderId="5" xfId="0" applyFont="1" applyBorder="1"/>
    <xf numFmtId="166" fontId="0" fillId="2" borderId="4" xfId="0" applyNumberFormat="1" applyFill="1" applyBorder="1" applyAlignment="1">
      <alignment horizontal="left" vertical="center" wrapText="1" indent="2"/>
    </xf>
    <xf numFmtId="0" fontId="7" fillId="0" borderId="3" xfId="11" applyFont="1" applyBorder="1" applyProtection="1">
      <alignment horizontal="right" indent="2"/>
    </xf>
    <xf numFmtId="165" fontId="7" fillId="0" borderId="2" xfId="5" applyFont="1">
      <alignment horizontal="center" vertical="center"/>
    </xf>
    <xf numFmtId="0" fontId="0" fillId="0" borderId="0" xfId="0" applyAlignment="1">
      <alignment horizontal="left"/>
    </xf>
    <xf numFmtId="0" fontId="0" fillId="17" borderId="14" xfId="0" applyFill="1" applyBorder="1" applyAlignment="1">
      <alignment horizontal="center" vertical="center" wrapText="1"/>
    </xf>
    <xf numFmtId="0" fontId="0" fillId="17" borderId="0" xfId="0" applyFill="1" applyAlignment="1">
      <alignment horizontal="center" vertical="center" wrapText="1"/>
    </xf>
    <xf numFmtId="0" fontId="0" fillId="17" borderId="19" xfId="0" applyFill="1" applyBorder="1" applyAlignment="1">
      <alignment horizontal="center" vertical="center" wrapText="1"/>
    </xf>
    <xf numFmtId="0" fontId="0" fillId="17" borderId="15"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21" xfId="0" applyFill="1" applyBorder="1" applyAlignment="1">
      <alignment horizontal="center" vertical="center" wrapText="1"/>
    </xf>
    <xf numFmtId="0" fontId="0" fillId="17" borderId="13" xfId="0" applyFill="1" applyBorder="1" applyAlignment="1">
      <alignment horizontal="center" vertical="center"/>
    </xf>
    <xf numFmtId="0" fontId="0" fillId="17" borderId="17" xfId="0" applyFill="1" applyBorder="1" applyAlignment="1">
      <alignment horizontal="center" vertical="center"/>
    </xf>
    <xf numFmtId="0" fontId="0" fillId="17" borderId="18" xfId="0" applyFill="1" applyBorder="1" applyAlignment="1">
      <alignment horizontal="center" vertical="center"/>
    </xf>
  </cellXfs>
  <cellStyles count="12">
    <cellStyle name="Date" xfId="3" xr:uid="{00000000-0005-0000-0000-000006000000}"/>
    <cellStyle name="Excel Built-in Heading 1" xfId="9" xr:uid="{00000000-0005-0000-0000-00000C000000}"/>
    <cellStyle name="Excel Built-in Heading 2" xfId="10" xr:uid="{00000000-0005-0000-0000-00000E000000}"/>
    <cellStyle name="Excel Built-in Heading 3" xfId="11" xr:uid="{00000000-0005-0000-0000-00000F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24">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
      <fill>
        <patternFill>
          <bgColor rgb="FF8064A2"/>
        </patternFill>
      </fill>
      <border diagonalUp="0" diagonalDown="0">
        <left/>
        <right/>
        <top/>
        <bottom/>
      </border>
    </dxf>
    <dxf>
      <fill>
        <patternFill>
          <bgColor rgb="FFA6A6A6"/>
        </patternFill>
      </fill>
    </dxf>
    <dxf>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595959"/>
      <rgbColor rgb="FFFDEADA"/>
      <rgbColor rgb="FFDBEEF4"/>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D7E4BD"/>
      <rgbColor rgb="FFF2F2F2"/>
      <rgbColor rgb="FF85E9F3"/>
      <rgbColor rgb="FFFF99CC"/>
      <rgbColor rgb="FFE6E0EC"/>
      <rgbColor rgb="FFFFCCFF"/>
      <rgbColor rgb="FF3366FF"/>
      <rgbColor rgb="FF33CCCC"/>
      <rgbColor rgb="FF92D050"/>
      <rgbColor rgb="FFFFC000"/>
      <rgbColor rgb="FFFF9900"/>
      <rgbColor rgb="FFFF6600"/>
      <rgbColor rgb="FF8064A2"/>
      <rgbColor rgb="FFA6A6A6"/>
      <rgbColor rgb="FF003366"/>
      <rgbColor rgb="FF339966"/>
      <rgbColor rgb="FF003300"/>
      <rgbColor rgb="FF333300"/>
      <rgbColor rgb="FF993300"/>
      <rgbColor rgb="FF993366"/>
      <rgbColor rgb="FF376092"/>
      <rgbColor rgb="FF1D2129"/>
      <rgbColor rgb="00003366"/>
      <rgbColor rgb="00339966"/>
      <rgbColor rgb="00003300"/>
      <rgbColor rgb="00333300"/>
      <rgbColor rgb="00993300"/>
      <rgbColor rgb="00993366"/>
      <rgbColor rgb="00333399"/>
      <rgbColor rgb="00333333"/>
    </indexedColors>
    <mruColors>
      <color rgb="FFFFCCFF"/>
      <color rgb="FF6FE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G29"/>
  <sheetViews>
    <sheetView showGridLines="0" tabSelected="1" topLeftCell="B1" zoomScale="42" zoomScaleNormal="62" workbookViewId="0">
      <pane ySplit="6" topLeftCell="A13" activePane="bottomLeft" state="frozen"/>
      <selection pane="bottomLeft" activeCell="BI11" sqref="BI11"/>
    </sheetView>
  </sheetViews>
  <sheetFormatPr defaultColWidth="8.41796875" defaultRowHeight="14.4" x14ac:dyDescent="0.55000000000000004"/>
  <cols>
    <col min="1" max="1" width="2.68359375" style="1" customWidth="1"/>
    <col min="2" max="2" width="91.26171875" customWidth="1"/>
    <col min="3" max="3" width="30.68359375" customWidth="1"/>
    <col min="4" max="4" width="10.68359375" customWidth="1"/>
    <col min="5" max="5" width="10.41796875" style="2" customWidth="1"/>
    <col min="6" max="6" width="10.41796875" customWidth="1"/>
    <col min="7" max="7" width="2.68359375" customWidth="1"/>
    <col min="8" max="8" width="6.15625" hidden="1" customWidth="1"/>
    <col min="9" max="50" width="2.41796875" customWidth="1"/>
    <col min="51" max="57" width="2.83984375" bestFit="1" customWidth="1"/>
    <col min="58" max="59" width="2.41796875" customWidth="1"/>
    <col min="60" max="61" width="2.83984375" bestFit="1" customWidth="1"/>
    <col min="62" max="85" width="2.41796875" customWidth="1"/>
  </cols>
  <sheetData>
    <row r="1" spans="1:85" ht="30" customHeight="1" x14ac:dyDescent="0.95">
      <c r="A1" s="3" t="s">
        <v>0</v>
      </c>
      <c r="B1" s="4" t="s">
        <v>1</v>
      </c>
      <c r="C1" s="5"/>
      <c r="D1" s="6"/>
      <c r="E1" s="7"/>
      <c r="F1" s="8"/>
      <c r="G1" s="9"/>
      <c r="H1" s="10"/>
      <c r="I1" s="11" t="s">
        <v>2</v>
      </c>
    </row>
    <row r="2" spans="1:85" ht="30" customHeight="1" x14ac:dyDescent="0.75">
      <c r="A2" s="12" t="s">
        <v>3</v>
      </c>
      <c r="B2" s="13" t="s">
        <v>4</v>
      </c>
      <c r="C2" s="9"/>
      <c r="D2" s="9"/>
      <c r="E2" s="14"/>
      <c r="F2" s="9"/>
      <c r="G2" s="9"/>
      <c r="I2" s="15" t="s">
        <v>5</v>
      </c>
    </row>
    <row r="3" spans="1:85" ht="18.3" x14ac:dyDescent="0.7">
      <c r="A3" s="12" t="s">
        <v>6</v>
      </c>
      <c r="B3" s="16"/>
      <c r="C3" s="111" t="s">
        <v>7</v>
      </c>
      <c r="D3" s="111"/>
      <c r="E3" s="112">
        <v>44984</v>
      </c>
      <c r="F3" s="112"/>
      <c r="G3" s="9"/>
    </row>
    <row r="4" spans="1:85" ht="44.25" customHeight="1" x14ac:dyDescent="0.7">
      <c r="A4" s="3" t="s">
        <v>8</v>
      </c>
      <c r="B4" s="9"/>
      <c r="C4" s="111" t="s">
        <v>9</v>
      </c>
      <c r="D4" s="111"/>
      <c r="E4" s="17">
        <v>1</v>
      </c>
      <c r="F4" s="9"/>
      <c r="G4" s="9"/>
      <c r="I4" s="110">
        <f>I5</f>
        <v>44984</v>
      </c>
      <c r="J4" s="110"/>
      <c r="K4" s="110"/>
      <c r="L4" s="110"/>
      <c r="M4" s="110"/>
      <c r="N4" s="110"/>
      <c r="O4" s="110"/>
      <c r="P4" s="110">
        <f>P5</f>
        <v>44991</v>
      </c>
      <c r="Q4" s="110"/>
      <c r="R4" s="110"/>
      <c r="S4" s="110"/>
      <c r="T4" s="110"/>
      <c r="U4" s="110"/>
      <c r="V4" s="110"/>
      <c r="W4" s="110">
        <f>W5</f>
        <v>44998</v>
      </c>
      <c r="X4" s="110"/>
      <c r="Y4" s="110"/>
      <c r="Z4" s="110"/>
      <c r="AA4" s="110"/>
      <c r="AB4" s="110"/>
      <c r="AC4" s="110"/>
      <c r="AD4" s="110">
        <f>AD5</f>
        <v>45005</v>
      </c>
      <c r="AE4" s="110"/>
      <c r="AF4" s="110"/>
      <c r="AG4" s="110"/>
      <c r="AH4" s="110"/>
      <c r="AI4" s="110"/>
      <c r="AJ4" s="110"/>
      <c r="AK4" s="110">
        <f>AK5</f>
        <v>45012</v>
      </c>
      <c r="AL4" s="110"/>
      <c r="AM4" s="110"/>
      <c r="AN4" s="110"/>
      <c r="AO4" s="110"/>
      <c r="AP4" s="110"/>
      <c r="AQ4" s="110"/>
      <c r="AR4" s="110">
        <f>AR5</f>
        <v>45019</v>
      </c>
      <c r="AS4" s="110"/>
      <c r="AT4" s="110"/>
      <c r="AU4" s="110"/>
      <c r="AV4" s="110"/>
      <c r="AW4" s="110"/>
      <c r="AX4" s="110"/>
      <c r="AY4" s="110">
        <f>AY5</f>
        <v>45026</v>
      </c>
      <c r="AZ4" s="110"/>
      <c r="BA4" s="110"/>
      <c r="BB4" s="110"/>
      <c r="BC4" s="110"/>
      <c r="BD4" s="110"/>
      <c r="BE4" s="110"/>
      <c r="BF4" s="110">
        <f>BF5</f>
        <v>45033</v>
      </c>
      <c r="BG4" s="110"/>
      <c r="BH4" s="110"/>
      <c r="BI4" s="110"/>
      <c r="BJ4" s="110"/>
      <c r="BK4" s="110"/>
      <c r="BL4" s="110"/>
      <c r="BM4" s="110">
        <f>BM5</f>
        <v>45040</v>
      </c>
      <c r="BN4" s="110"/>
      <c r="BO4" s="110"/>
      <c r="BP4" s="110"/>
      <c r="BQ4" s="110"/>
      <c r="BR4" s="110"/>
      <c r="BS4" s="110"/>
      <c r="BT4" s="110">
        <f>BT5</f>
        <v>45047</v>
      </c>
      <c r="BU4" s="110"/>
      <c r="BV4" s="110"/>
      <c r="BW4" s="110"/>
      <c r="BX4" s="110"/>
      <c r="BY4" s="110"/>
      <c r="BZ4" s="110"/>
      <c r="CA4" s="110">
        <f>CA5</f>
        <v>45054</v>
      </c>
      <c r="CB4" s="110"/>
      <c r="CC4" s="110"/>
      <c r="CD4" s="110"/>
      <c r="CE4" s="110"/>
      <c r="CF4" s="110"/>
      <c r="CG4" s="110"/>
    </row>
    <row r="5" spans="1:85" ht="15" customHeight="1" x14ac:dyDescent="0.7">
      <c r="A5" s="3" t="s">
        <v>10</v>
      </c>
      <c r="B5" s="109"/>
      <c r="C5" s="109"/>
      <c r="D5" s="109"/>
      <c r="E5" s="109"/>
      <c r="F5" s="109"/>
      <c r="G5" s="109"/>
      <c r="I5" s="18">
        <f>Project_Start-WEEKDAY(Project_Start,1)+2+7*(Display_Week-1)</f>
        <v>44984</v>
      </c>
      <c r="J5" s="19">
        <f t="shared" ref="J5:AO5" si="0">I5+1</f>
        <v>44985</v>
      </c>
      <c r="K5" s="19">
        <f t="shared" si="0"/>
        <v>44986</v>
      </c>
      <c r="L5" s="19">
        <f t="shared" si="0"/>
        <v>44987</v>
      </c>
      <c r="M5" s="19">
        <f t="shared" si="0"/>
        <v>44988</v>
      </c>
      <c r="N5" s="19">
        <f t="shared" si="0"/>
        <v>44989</v>
      </c>
      <c r="O5" s="20">
        <f t="shared" si="0"/>
        <v>44990</v>
      </c>
      <c r="P5" s="18">
        <f t="shared" si="0"/>
        <v>44991</v>
      </c>
      <c r="Q5" s="19">
        <f t="shared" si="0"/>
        <v>44992</v>
      </c>
      <c r="R5" s="19">
        <f t="shared" si="0"/>
        <v>44993</v>
      </c>
      <c r="S5" s="19">
        <f t="shared" si="0"/>
        <v>44994</v>
      </c>
      <c r="T5" s="19">
        <f t="shared" si="0"/>
        <v>44995</v>
      </c>
      <c r="U5" s="19">
        <f t="shared" si="0"/>
        <v>44996</v>
      </c>
      <c r="V5" s="20">
        <f t="shared" si="0"/>
        <v>44997</v>
      </c>
      <c r="W5" s="18">
        <f t="shared" si="0"/>
        <v>44998</v>
      </c>
      <c r="X5" s="19">
        <f t="shared" si="0"/>
        <v>44999</v>
      </c>
      <c r="Y5" s="19">
        <f t="shared" si="0"/>
        <v>45000</v>
      </c>
      <c r="Z5" s="19">
        <f t="shared" si="0"/>
        <v>45001</v>
      </c>
      <c r="AA5" s="19">
        <f t="shared" si="0"/>
        <v>45002</v>
      </c>
      <c r="AB5" s="19">
        <f t="shared" si="0"/>
        <v>45003</v>
      </c>
      <c r="AC5" s="20">
        <f t="shared" si="0"/>
        <v>45004</v>
      </c>
      <c r="AD5" s="18">
        <f t="shared" si="0"/>
        <v>45005</v>
      </c>
      <c r="AE5" s="19">
        <f t="shared" si="0"/>
        <v>45006</v>
      </c>
      <c r="AF5" s="19">
        <f t="shared" si="0"/>
        <v>45007</v>
      </c>
      <c r="AG5" s="19">
        <f t="shared" si="0"/>
        <v>45008</v>
      </c>
      <c r="AH5" s="19">
        <f t="shared" si="0"/>
        <v>45009</v>
      </c>
      <c r="AI5" s="19">
        <f t="shared" si="0"/>
        <v>45010</v>
      </c>
      <c r="AJ5" s="20">
        <f t="shared" si="0"/>
        <v>45011</v>
      </c>
      <c r="AK5" s="18">
        <f t="shared" si="0"/>
        <v>45012</v>
      </c>
      <c r="AL5" s="19">
        <f t="shared" si="0"/>
        <v>45013</v>
      </c>
      <c r="AM5" s="19">
        <f t="shared" si="0"/>
        <v>45014</v>
      </c>
      <c r="AN5" s="19">
        <f t="shared" si="0"/>
        <v>45015</v>
      </c>
      <c r="AO5" s="19">
        <f t="shared" si="0"/>
        <v>45016</v>
      </c>
      <c r="AP5" s="19">
        <f t="shared" ref="AP5:BL5" si="1">AO5+1</f>
        <v>45017</v>
      </c>
      <c r="AQ5" s="20">
        <f t="shared" si="1"/>
        <v>45018</v>
      </c>
      <c r="AR5" s="18">
        <f t="shared" si="1"/>
        <v>45019</v>
      </c>
      <c r="AS5" s="19">
        <f t="shared" si="1"/>
        <v>45020</v>
      </c>
      <c r="AT5" s="19">
        <f t="shared" si="1"/>
        <v>45021</v>
      </c>
      <c r="AU5" s="19">
        <f t="shared" si="1"/>
        <v>45022</v>
      </c>
      <c r="AV5" s="19">
        <f t="shared" si="1"/>
        <v>45023</v>
      </c>
      <c r="AW5" s="19">
        <f t="shared" si="1"/>
        <v>45024</v>
      </c>
      <c r="AX5" s="20">
        <f t="shared" si="1"/>
        <v>45025</v>
      </c>
      <c r="AY5" s="18">
        <f t="shared" si="1"/>
        <v>45026</v>
      </c>
      <c r="AZ5" s="19">
        <f t="shared" si="1"/>
        <v>45027</v>
      </c>
      <c r="BA5" s="19">
        <f t="shared" si="1"/>
        <v>45028</v>
      </c>
      <c r="BB5" s="19">
        <f t="shared" si="1"/>
        <v>45029</v>
      </c>
      <c r="BC5" s="19">
        <f t="shared" si="1"/>
        <v>45030</v>
      </c>
      <c r="BD5" s="19">
        <f t="shared" si="1"/>
        <v>45031</v>
      </c>
      <c r="BE5" s="20">
        <f t="shared" si="1"/>
        <v>45032</v>
      </c>
      <c r="BF5" s="18">
        <f t="shared" si="1"/>
        <v>45033</v>
      </c>
      <c r="BG5" s="19">
        <f t="shared" si="1"/>
        <v>45034</v>
      </c>
      <c r="BH5" s="19">
        <f t="shared" si="1"/>
        <v>45035</v>
      </c>
      <c r="BI5" s="19">
        <f t="shared" si="1"/>
        <v>45036</v>
      </c>
      <c r="BJ5" s="19">
        <f t="shared" si="1"/>
        <v>45037</v>
      </c>
      <c r="BK5" s="19">
        <f t="shared" si="1"/>
        <v>45038</v>
      </c>
      <c r="BL5" s="20">
        <f t="shared" si="1"/>
        <v>45039</v>
      </c>
      <c r="BM5" s="18">
        <f t="shared" ref="BM5" si="2">BL5+1</f>
        <v>45040</v>
      </c>
      <c r="BN5" s="19">
        <f t="shared" ref="BN5" si="3">BM5+1</f>
        <v>45041</v>
      </c>
      <c r="BO5" s="19">
        <f t="shared" ref="BO5" si="4">BN5+1</f>
        <v>45042</v>
      </c>
      <c r="BP5" s="19">
        <f t="shared" ref="BP5" si="5">BO5+1</f>
        <v>45043</v>
      </c>
      <c r="BQ5" s="19">
        <f t="shared" ref="BQ5" si="6">BP5+1</f>
        <v>45044</v>
      </c>
      <c r="BR5" s="19">
        <f t="shared" ref="BR5" si="7">BQ5+1</f>
        <v>45045</v>
      </c>
      <c r="BS5" s="20">
        <f t="shared" ref="BS5" si="8">BR5+1</f>
        <v>45046</v>
      </c>
      <c r="BT5" s="18">
        <f t="shared" ref="BT5" si="9">BS5+1</f>
        <v>45047</v>
      </c>
      <c r="BU5" s="19">
        <f t="shared" ref="BU5" si="10">BT5+1</f>
        <v>45048</v>
      </c>
      <c r="BV5" s="19">
        <f t="shared" ref="BV5" si="11">BU5+1</f>
        <v>45049</v>
      </c>
      <c r="BW5" s="19">
        <f t="shared" ref="BW5" si="12">BV5+1</f>
        <v>45050</v>
      </c>
      <c r="BX5" s="19">
        <f t="shared" ref="BX5" si="13">BW5+1</f>
        <v>45051</v>
      </c>
      <c r="BY5" s="19">
        <f t="shared" ref="BY5" si="14">BX5+1</f>
        <v>45052</v>
      </c>
      <c r="BZ5" s="20">
        <f t="shared" ref="BZ5" si="15">BY5+1</f>
        <v>45053</v>
      </c>
      <c r="CA5" s="18">
        <f t="shared" ref="CA5" si="16">BZ5+1</f>
        <v>45054</v>
      </c>
      <c r="CB5" s="19">
        <f t="shared" ref="CB5" si="17">CA5+1</f>
        <v>45055</v>
      </c>
      <c r="CC5" s="19">
        <f t="shared" ref="CC5" si="18">CB5+1</f>
        <v>45056</v>
      </c>
      <c r="CD5" s="19">
        <f t="shared" ref="CD5" si="19">CC5+1</f>
        <v>45057</v>
      </c>
      <c r="CE5" s="19">
        <f t="shared" ref="CE5" si="20">CD5+1</f>
        <v>45058</v>
      </c>
      <c r="CF5" s="19">
        <f t="shared" ref="CF5" si="21">CE5+1</f>
        <v>45059</v>
      </c>
      <c r="CG5" s="20">
        <f t="shared" ref="CG5" si="22">CF5+1</f>
        <v>45060</v>
      </c>
    </row>
    <row r="6" spans="1:85" ht="30" customHeight="1" thickBot="1" x14ac:dyDescent="0.75">
      <c r="A6" s="3" t="s">
        <v>11</v>
      </c>
      <c r="B6" s="21" t="s">
        <v>12</v>
      </c>
      <c r="C6" s="22" t="s">
        <v>13</v>
      </c>
      <c r="D6" s="22" t="s">
        <v>14</v>
      </c>
      <c r="E6" s="22" t="s">
        <v>15</v>
      </c>
      <c r="F6" s="22" t="s">
        <v>16</v>
      </c>
      <c r="G6" s="23"/>
      <c r="H6" s="24" t="s">
        <v>17</v>
      </c>
      <c r="I6" s="25" t="str">
        <f t="shared" ref="I6:AN6" si="23">LEFT(TEXT(I5,"ddd"),1)</f>
        <v>M</v>
      </c>
      <c r="J6" s="25" t="str">
        <f t="shared" si="23"/>
        <v>T</v>
      </c>
      <c r="K6" s="25" t="str">
        <f t="shared" si="23"/>
        <v>W</v>
      </c>
      <c r="L6" s="25" t="str">
        <f t="shared" si="23"/>
        <v>T</v>
      </c>
      <c r="M6" s="25" t="str">
        <f t="shared" si="23"/>
        <v>F</v>
      </c>
      <c r="N6" s="25" t="str">
        <f t="shared" si="23"/>
        <v>S</v>
      </c>
      <c r="O6" s="25" t="str">
        <f t="shared" si="23"/>
        <v>S</v>
      </c>
      <c r="P6" s="25" t="str">
        <f t="shared" si="23"/>
        <v>M</v>
      </c>
      <c r="Q6" s="25" t="str">
        <f t="shared" si="23"/>
        <v>T</v>
      </c>
      <c r="R6" s="25" t="str">
        <f t="shared" si="23"/>
        <v>W</v>
      </c>
      <c r="S6" s="25" t="str">
        <f t="shared" si="23"/>
        <v>T</v>
      </c>
      <c r="T6" s="25" t="str">
        <f t="shared" si="23"/>
        <v>F</v>
      </c>
      <c r="U6" s="25" t="str">
        <f t="shared" si="23"/>
        <v>S</v>
      </c>
      <c r="V6" s="25" t="str">
        <f t="shared" si="23"/>
        <v>S</v>
      </c>
      <c r="W6" s="25" t="str">
        <f t="shared" si="23"/>
        <v>M</v>
      </c>
      <c r="X6" s="25" t="str">
        <f t="shared" si="23"/>
        <v>T</v>
      </c>
      <c r="Y6" s="25" t="str">
        <f t="shared" si="23"/>
        <v>W</v>
      </c>
      <c r="Z6" s="25" t="str">
        <f t="shared" si="23"/>
        <v>T</v>
      </c>
      <c r="AA6" s="25" t="str">
        <f t="shared" si="23"/>
        <v>F</v>
      </c>
      <c r="AB6" s="25" t="str">
        <f t="shared" si="23"/>
        <v>S</v>
      </c>
      <c r="AC6" s="25" t="str">
        <f t="shared" si="23"/>
        <v>S</v>
      </c>
      <c r="AD6" s="25" t="str">
        <f t="shared" si="23"/>
        <v>M</v>
      </c>
      <c r="AE6" s="25" t="str">
        <f t="shared" si="23"/>
        <v>T</v>
      </c>
      <c r="AF6" s="25" t="str">
        <f t="shared" si="23"/>
        <v>W</v>
      </c>
      <c r="AG6" s="25" t="str">
        <f t="shared" si="23"/>
        <v>T</v>
      </c>
      <c r="AH6" s="25" t="str">
        <f t="shared" si="23"/>
        <v>F</v>
      </c>
      <c r="AI6" s="25" t="str">
        <f t="shared" si="23"/>
        <v>S</v>
      </c>
      <c r="AJ6" s="25" t="str">
        <f t="shared" si="23"/>
        <v>S</v>
      </c>
      <c r="AK6" s="25" t="str">
        <f t="shared" si="23"/>
        <v>M</v>
      </c>
      <c r="AL6" s="25" t="str">
        <f t="shared" si="23"/>
        <v>T</v>
      </c>
      <c r="AM6" s="25" t="str">
        <f t="shared" si="23"/>
        <v>W</v>
      </c>
      <c r="AN6" s="25" t="str">
        <f t="shared" si="23"/>
        <v>T</v>
      </c>
      <c r="AO6" s="25" t="str">
        <f t="shared" ref="AO6:AS6" si="24">LEFT(TEXT(AO5,"ddd"),1)</f>
        <v>F</v>
      </c>
      <c r="AP6" s="25" t="str">
        <f t="shared" si="24"/>
        <v>S</v>
      </c>
      <c r="AQ6" s="25" t="str">
        <f t="shared" si="24"/>
        <v>S</v>
      </c>
      <c r="AR6" s="25" t="str">
        <f t="shared" si="24"/>
        <v>M</v>
      </c>
      <c r="AS6" s="25" t="str">
        <f t="shared" si="24"/>
        <v>T</v>
      </c>
      <c r="AT6" s="25" t="str">
        <f>LEFT(TEXT(AT5,"ddd"),1)</f>
        <v>W</v>
      </c>
      <c r="AU6" s="25" t="str">
        <f t="shared" ref="AU6:BO6" si="25">LEFT(TEXT(AU5,"ddd"),1)</f>
        <v>T</v>
      </c>
      <c r="AV6" s="25" t="str">
        <f t="shared" si="25"/>
        <v>F</v>
      </c>
      <c r="AW6" s="25" t="str">
        <f t="shared" si="25"/>
        <v>S</v>
      </c>
      <c r="AX6" s="25" t="str">
        <f t="shared" si="25"/>
        <v>S</v>
      </c>
      <c r="AY6" s="25" t="str">
        <f t="shared" si="25"/>
        <v>M</v>
      </c>
      <c r="AZ6" s="25" t="str">
        <f t="shared" si="25"/>
        <v>T</v>
      </c>
      <c r="BA6" s="25" t="str">
        <f t="shared" si="25"/>
        <v>W</v>
      </c>
      <c r="BB6" s="25" t="str">
        <f t="shared" si="25"/>
        <v>T</v>
      </c>
      <c r="BC6" s="25" t="str">
        <f t="shared" si="25"/>
        <v>F</v>
      </c>
      <c r="BD6" s="25" t="str">
        <f t="shared" si="25"/>
        <v>S</v>
      </c>
      <c r="BE6" s="25" t="str">
        <f t="shared" si="25"/>
        <v>S</v>
      </c>
      <c r="BF6" s="25" t="str">
        <f t="shared" si="25"/>
        <v>M</v>
      </c>
      <c r="BG6" s="25" t="str">
        <f t="shared" si="25"/>
        <v>T</v>
      </c>
      <c r="BH6" s="25" t="str">
        <f t="shared" si="25"/>
        <v>W</v>
      </c>
      <c r="BI6" s="25" t="str">
        <f t="shared" si="25"/>
        <v>T</v>
      </c>
      <c r="BJ6" s="25" t="str">
        <f t="shared" si="25"/>
        <v>F</v>
      </c>
      <c r="BK6" s="25" t="str">
        <f t="shared" si="25"/>
        <v>S</v>
      </c>
      <c r="BL6" s="25" t="str">
        <f t="shared" si="25"/>
        <v>S</v>
      </c>
      <c r="BM6" s="25" t="str">
        <f t="shared" si="25"/>
        <v>M</v>
      </c>
      <c r="BN6" s="25" t="str">
        <f t="shared" si="25"/>
        <v>T</v>
      </c>
      <c r="BO6" s="25" t="str">
        <f t="shared" si="25"/>
        <v>W</v>
      </c>
      <c r="BP6" s="25" t="str">
        <f t="shared" ref="BP6:BS6" si="26">LEFT(TEXT(BP5,"ddd"),1)</f>
        <v>T</v>
      </c>
      <c r="BQ6" s="25" t="str">
        <f t="shared" si="26"/>
        <v>F</v>
      </c>
      <c r="BR6" s="25" t="str">
        <f t="shared" si="26"/>
        <v>S</v>
      </c>
      <c r="BS6" s="25" t="str">
        <f t="shared" si="26"/>
        <v>S</v>
      </c>
      <c r="BT6" s="25" t="str">
        <f t="shared" ref="BT6:BZ6" si="27">LEFT(TEXT(BT5,"ddd"),1)</f>
        <v>M</v>
      </c>
      <c r="BU6" s="25" t="str">
        <f t="shared" si="27"/>
        <v>T</v>
      </c>
      <c r="BV6" s="25" t="str">
        <f t="shared" si="27"/>
        <v>W</v>
      </c>
      <c r="BW6" s="25" t="str">
        <f t="shared" si="27"/>
        <v>T</v>
      </c>
      <c r="BX6" s="25" t="str">
        <f t="shared" si="27"/>
        <v>F</v>
      </c>
      <c r="BY6" s="25" t="str">
        <f t="shared" si="27"/>
        <v>S</v>
      </c>
      <c r="BZ6" s="25" t="str">
        <f t="shared" si="27"/>
        <v>S</v>
      </c>
      <c r="CA6" s="25" t="str">
        <f t="shared" ref="CA6:CG6" si="28">LEFT(TEXT(CA5,"ddd"),1)</f>
        <v>M</v>
      </c>
      <c r="CB6" s="25" t="str">
        <f t="shared" si="28"/>
        <v>T</v>
      </c>
      <c r="CC6" s="25" t="str">
        <f t="shared" si="28"/>
        <v>W</v>
      </c>
      <c r="CD6" s="25" t="str">
        <f t="shared" si="28"/>
        <v>T</v>
      </c>
      <c r="CE6" s="25" t="str">
        <f t="shared" si="28"/>
        <v>F</v>
      </c>
      <c r="CF6" s="25" t="str">
        <f t="shared" si="28"/>
        <v>S</v>
      </c>
      <c r="CG6" s="25" t="str">
        <f t="shared" si="28"/>
        <v>S</v>
      </c>
    </row>
    <row r="7" spans="1:85" ht="30" hidden="1" customHeight="1" x14ac:dyDescent="0.7">
      <c r="A7" s="12" t="s">
        <v>18</v>
      </c>
      <c r="B7" s="9"/>
      <c r="C7" s="26"/>
      <c r="D7" s="9"/>
      <c r="E7" s="9"/>
      <c r="F7" s="9"/>
      <c r="G7" s="9"/>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row>
    <row r="8" spans="1:85" s="35" customFormat="1" ht="30" customHeight="1" thickBot="1" x14ac:dyDescent="0.75">
      <c r="A8" s="3" t="s">
        <v>19</v>
      </c>
      <c r="B8" s="28" t="s">
        <v>20</v>
      </c>
      <c r="C8" s="29"/>
      <c r="D8" s="30">
        <f>SUM(D9:D18)/COUNT(D9:D18)</f>
        <v>1</v>
      </c>
      <c r="E8" s="31">
        <v>44984</v>
      </c>
      <c r="F8" s="32">
        <f>F18</f>
        <v>45048</v>
      </c>
      <c r="G8" s="33"/>
      <c r="H8" s="34">
        <f>IF(OR(ISBLANK(task_start),ISBLANK(task_end)),"",task_end-task_start+1)</f>
        <v>65</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row>
    <row r="9" spans="1:85" s="35" customFormat="1" ht="30" customHeight="1" thickBot="1" x14ac:dyDescent="0.75">
      <c r="A9" s="3"/>
      <c r="B9" s="36" t="s">
        <v>21</v>
      </c>
      <c r="C9" s="29" t="s">
        <v>22</v>
      </c>
      <c r="D9" s="37">
        <v>1</v>
      </c>
      <c r="E9" s="38">
        <f>E8</f>
        <v>44984</v>
      </c>
      <c r="F9" s="38">
        <f>E8</f>
        <v>44984</v>
      </c>
      <c r="G9" s="33"/>
      <c r="H9" s="34"/>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row>
    <row r="10" spans="1:85" s="35" customFormat="1" ht="30" customHeight="1" thickBot="1" x14ac:dyDescent="0.75">
      <c r="A10" s="3"/>
      <c r="B10" s="36" t="s">
        <v>23</v>
      </c>
      <c r="C10" s="29" t="s">
        <v>22</v>
      </c>
      <c r="D10" s="37">
        <v>1</v>
      </c>
      <c r="E10" s="38">
        <f>E9+23</f>
        <v>45007</v>
      </c>
      <c r="F10" s="38">
        <f>E9+23</f>
        <v>45007</v>
      </c>
      <c r="G10" s="33"/>
      <c r="H10" s="34"/>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row>
    <row r="11" spans="1:85" s="35" customFormat="1" ht="30" customHeight="1" thickBot="1" x14ac:dyDescent="0.75">
      <c r="A11" s="3"/>
      <c r="B11" s="36" t="s">
        <v>24</v>
      </c>
      <c r="C11" s="29" t="s">
        <v>22</v>
      </c>
      <c r="D11" s="37">
        <v>1</v>
      </c>
      <c r="E11" s="38">
        <f>E9+30</f>
        <v>45014</v>
      </c>
      <c r="F11" s="38">
        <f>E9+30</f>
        <v>45014</v>
      </c>
      <c r="G11" s="33"/>
      <c r="H11" s="34"/>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row>
    <row r="12" spans="1:85" s="35" customFormat="1" ht="30" customHeight="1" thickBot="1" x14ac:dyDescent="0.75">
      <c r="A12" s="3"/>
      <c r="B12" s="36" t="s">
        <v>25</v>
      </c>
      <c r="C12" s="29" t="s">
        <v>22</v>
      </c>
      <c r="D12" s="37">
        <v>1</v>
      </c>
      <c r="E12" s="38">
        <f>E9+37</f>
        <v>45021</v>
      </c>
      <c r="F12" s="38">
        <f>F9+37</f>
        <v>45021</v>
      </c>
      <c r="G12" s="33"/>
      <c r="H12" s="34"/>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108"/>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row>
    <row r="13" spans="1:85" s="35" customFormat="1" ht="30" customHeight="1" thickBot="1" x14ac:dyDescent="0.75">
      <c r="A13" s="3"/>
      <c r="B13" s="36" t="s">
        <v>26</v>
      </c>
      <c r="C13" s="29" t="s">
        <v>22</v>
      </c>
      <c r="D13" s="37">
        <v>1</v>
      </c>
      <c r="E13" s="38">
        <f>E9+44</f>
        <v>45028</v>
      </c>
      <c r="F13" s="38">
        <f>E9+44</f>
        <v>45028</v>
      </c>
      <c r="G13" s="39"/>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106"/>
      <c r="AV13" s="27"/>
      <c r="AW13" s="10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row>
    <row r="14" spans="1:85" s="35" customFormat="1" ht="30" customHeight="1" thickBot="1" x14ac:dyDescent="0.6">
      <c r="A14" s="40"/>
      <c r="B14" s="36" t="s">
        <v>27</v>
      </c>
      <c r="C14" s="29" t="s">
        <v>22</v>
      </c>
      <c r="D14" s="37">
        <v>1</v>
      </c>
      <c r="E14" s="38">
        <f>E9+51</f>
        <v>45035</v>
      </c>
      <c r="F14" s="38">
        <f>F9+51</f>
        <v>45035</v>
      </c>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105"/>
      <c r="AW14" s="27"/>
      <c r="AX14" s="27"/>
      <c r="AY14" s="27"/>
      <c r="AZ14" s="27"/>
      <c r="BA14" s="27"/>
      <c r="BB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row>
    <row r="15" spans="1:85" s="35" customFormat="1" ht="30" customHeight="1" thickBot="1" x14ac:dyDescent="0.6">
      <c r="A15" s="40"/>
      <c r="B15" s="36" t="s">
        <v>28</v>
      </c>
      <c r="C15" s="29" t="s">
        <v>22</v>
      </c>
      <c r="D15" s="37">
        <v>1</v>
      </c>
      <c r="E15" s="38">
        <f>E9+56</f>
        <v>45040</v>
      </c>
      <c r="F15" s="38">
        <f>F9+56</f>
        <v>45040</v>
      </c>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row>
    <row r="16" spans="1:85" s="35" customFormat="1" ht="30" customHeight="1" thickBot="1" x14ac:dyDescent="0.6">
      <c r="A16" s="40"/>
      <c r="B16" s="36" t="s">
        <v>29</v>
      </c>
      <c r="C16" s="29" t="s">
        <v>22</v>
      </c>
      <c r="D16" s="37">
        <v>1</v>
      </c>
      <c r="E16" s="38">
        <f>E9+57</f>
        <v>45041</v>
      </c>
      <c r="F16" s="38">
        <f>F9+57</f>
        <v>45041</v>
      </c>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row>
    <row r="17" spans="1:85" s="35" customFormat="1" ht="30" customHeight="1" thickBot="1" x14ac:dyDescent="0.6">
      <c r="A17" s="40"/>
      <c r="B17" s="36" t="s">
        <v>30</v>
      </c>
      <c r="C17" s="29" t="s">
        <v>22</v>
      </c>
      <c r="D17" s="37">
        <v>1</v>
      </c>
      <c r="E17" s="38">
        <f>E9+63</f>
        <v>45047</v>
      </c>
      <c r="F17" s="38">
        <f>F9+63</f>
        <v>45047</v>
      </c>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row>
    <row r="18" spans="1:85" s="35" customFormat="1" ht="30" customHeight="1" thickBot="1" x14ac:dyDescent="0.6">
      <c r="A18" s="40"/>
      <c r="B18" s="36" t="s">
        <v>100</v>
      </c>
      <c r="C18" s="29" t="s">
        <v>22</v>
      </c>
      <c r="D18" s="37">
        <v>1</v>
      </c>
      <c r="E18" s="38">
        <f>E9+64</f>
        <v>45048</v>
      </c>
      <c r="F18" s="38">
        <f>F9+64</f>
        <v>45048</v>
      </c>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row>
    <row r="19" spans="1:85" s="35" customFormat="1" ht="30" customHeight="1" thickBot="1" x14ac:dyDescent="0.6">
      <c r="A19" s="40"/>
      <c r="B19" s="34"/>
      <c r="C19" s="34"/>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row>
    <row r="20" spans="1:85" s="35" customFormat="1" ht="30" customHeight="1" thickBot="1" x14ac:dyDescent="0.6">
      <c r="A20" s="40"/>
      <c r="B20" s="34"/>
      <c r="C20" s="34"/>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row>
    <row r="21" spans="1:85" s="35" customFormat="1" ht="30" customHeight="1" thickBot="1" x14ac:dyDescent="0.6">
      <c r="A21" s="1"/>
      <c r="B21" s="34"/>
      <c r="C21" s="34" t="str">
        <f>IF(OR(ISBLANK(task_start),ISBLANK(task_end)),"",task_end-task_start+1)</f>
        <v/>
      </c>
      <c r="D21" s="27"/>
      <c r="E21" s="27"/>
      <c r="F21" s="27"/>
      <c r="G21" s="27"/>
      <c r="H21" s="27"/>
      <c r="I21" s="27"/>
      <c r="J21" s="27"/>
      <c r="K21" s="27"/>
      <c r="L21" s="27"/>
      <c r="M21" s="27"/>
      <c r="N21" s="27"/>
      <c r="O21" s="27"/>
      <c r="P21" s="41"/>
      <c r="Q21" s="41"/>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row>
    <row r="22" spans="1:85" s="35" customFormat="1" ht="30" customHeight="1" thickBot="1" x14ac:dyDescent="0.6">
      <c r="A22" s="1"/>
      <c r="B22" s="34"/>
      <c r="C22" s="34" t="str">
        <f>IF(OR(ISBLANK(task_start),ISBLANK(task_end)),"",task_end-task_start+1)</f>
        <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row>
    <row r="23" spans="1:85" s="35" customFormat="1" ht="30" customHeight="1" thickBot="1" x14ac:dyDescent="0.6">
      <c r="A23" s="1"/>
      <c r="B23" s="34"/>
      <c r="C23" s="34" t="str">
        <f>IF(OR(ISBLANK(task_start),ISBLANK(task_end)),"",task_end-task_start+1)</f>
        <v/>
      </c>
      <c r="D23" s="27"/>
      <c r="E23" s="27"/>
      <c r="F23" s="27"/>
      <c r="G23" s="27"/>
      <c r="H23" s="27"/>
      <c r="I23" s="27"/>
      <c r="J23" s="27"/>
      <c r="K23" s="27"/>
      <c r="L23" s="27"/>
      <c r="M23" s="27"/>
      <c r="N23" s="27"/>
      <c r="O23" s="27"/>
      <c r="P23" s="27"/>
      <c r="Q23" s="27"/>
      <c r="R23" s="27"/>
      <c r="S23" s="27"/>
      <c r="T23" s="41"/>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row>
    <row r="24" spans="1:85" s="35" customFormat="1" ht="30" customHeight="1" thickBot="1" x14ac:dyDescent="0.6">
      <c r="A24" s="1"/>
      <c r="B24" s="34"/>
      <c r="C24" s="34" t="str">
        <f>IF(OR(ISBLANK(task_start),ISBLANK(task_end)),"",task_end-task_start+1)</f>
        <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52"/>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row>
    <row r="25" spans="1:85" s="35" customFormat="1" ht="30" customHeight="1" thickBot="1" x14ac:dyDescent="0.6">
      <c r="A25" s="1" t="s">
        <v>32</v>
      </c>
      <c r="B25" s="42"/>
      <c r="C25" s="43"/>
      <c r="D25" s="44"/>
      <c r="E25" s="45"/>
      <c r="F25" s="45"/>
      <c r="G25" s="34"/>
      <c r="H25" s="34" t="str">
        <f>IF(OR(ISBLANK(task_start),ISBLANK(task_end)),"",task_end-task_start+1)</f>
        <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row>
    <row r="26" spans="1:85" s="35" customFormat="1" ht="30" customHeight="1" thickBot="1" x14ac:dyDescent="0.6">
      <c r="A26" s="40" t="s">
        <v>33</v>
      </c>
      <c r="B26" s="46" t="s">
        <v>34</v>
      </c>
      <c r="C26" s="47"/>
      <c r="D26" s="48"/>
      <c r="E26" s="49"/>
      <c r="F26" s="50"/>
      <c r="G26" s="51"/>
      <c r="H26" s="51" t="str">
        <f>IF(OR(ISBLANK(task_start),ISBLANK(task_end)),"",task_end-task_start+1)</f>
        <v/>
      </c>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row>
    <row r="27" spans="1:85" ht="30" customHeight="1" x14ac:dyDescent="0.55000000000000004">
      <c r="G27" s="53"/>
    </row>
    <row r="28" spans="1:85" ht="30" customHeight="1" x14ac:dyDescent="0.55000000000000004">
      <c r="C28" s="11"/>
      <c r="F28" s="54"/>
    </row>
    <row r="29" spans="1:85" ht="30" customHeight="1" x14ac:dyDescent="0.55000000000000004">
      <c r="C29" s="55"/>
    </row>
  </sheetData>
  <mergeCells count="15">
    <mergeCell ref="BM4:BS4"/>
    <mergeCell ref="BT4:BZ4"/>
    <mergeCell ref="CA4:CG4"/>
    <mergeCell ref="C3:D3"/>
    <mergeCell ref="E3:F3"/>
    <mergeCell ref="C4:D4"/>
    <mergeCell ref="I4:O4"/>
    <mergeCell ref="P4:V4"/>
    <mergeCell ref="BF4:BL4"/>
    <mergeCell ref="AY4:BE4"/>
    <mergeCell ref="B5:G5"/>
    <mergeCell ref="W4:AC4"/>
    <mergeCell ref="AD4:AJ4"/>
    <mergeCell ref="AK4:AQ4"/>
    <mergeCell ref="AR4:AX4"/>
  </mergeCells>
  <conditionalFormatting sqref="D7:D26">
    <cfRule type="dataBar" priority="20">
      <dataBar>
        <cfvo type="num" val="0"/>
        <cfvo type="num" val="1"/>
        <color rgb="FFBFBFBF"/>
      </dataBar>
      <extLst>
        <ext xmlns:x14="http://schemas.microsoft.com/office/spreadsheetml/2009/9/main" uri="{B025F937-C7B1-47D3-B67F-A62EFF666E3E}">
          <x14:id>{705ADE32-10AA-4C72-A319-672C77F2F2E4}</x14:id>
        </ext>
      </extLst>
    </cfRule>
  </conditionalFormatting>
  <conditionalFormatting sqref="BO13:BS24 BV13:BZ24 CC13:CG24 BH13:BL24 I5:CG12 I25:BB26 BD25:CG26 BC23:BC24">
    <cfRule type="expression" dxfId="23" priority="21">
      <formula>AND(TODAY()&gt;=I$5,TODAY()&lt;J$5)</formula>
    </cfRule>
  </conditionalFormatting>
  <conditionalFormatting sqref="BO13:BS24 BV13:BZ24 I7:CG12 CC13:CG24 BH13:BL24 I25:BB26 BD25:CG26 BC23:BC24">
    <cfRule type="expression" dxfId="22" priority="22">
      <formula>AND(task_start&lt;=I$5,ROUNDDOWN((task_end-task_start+1)*task_progress,0)+task_start-1&gt;=I$5)</formula>
    </cfRule>
    <cfRule type="expression" dxfId="21" priority="23">
      <formula>AND(task_end&gt;=I$5,task_start&lt;J$5)</formula>
    </cfRule>
  </conditionalFormatting>
  <conditionalFormatting sqref="D13:D18 BM13:BN14 BT13:BU16 CA13:CB24 D19:BB24 G14:BB18 BD14:BG24 BC15:BC22 BM17:BN24 BN15 BM16 BT19:BU24 BU17 BT18 G13:AU13 BB13:BG13 AW13:AZ13">
    <cfRule type="expression" dxfId="20" priority="24">
      <formula>AND(TODAY()&gt;=I$5,TODAY()&lt;J$5)</formula>
    </cfRule>
  </conditionalFormatting>
  <conditionalFormatting sqref="D13:D18 BM13:BN14 BT13:BU16 CA13:CB24 D19:BB24 G14:BB18 BD14:BG24 BC15:BC22 BM17:BN24 BN15 BM16 BT19:BU24 BU17 BT18 G13:AU13 BB13:BG13 AW13:AZ13">
    <cfRule type="expression" dxfId="19" priority="25">
      <formula>AND(task_start&lt;=I$5,ROUNDDOWN((task_end-task_start+1)*task_progress,0)+task_start-1&gt;=I$5)</formula>
    </cfRule>
    <cfRule type="expression" dxfId="18" priority="26">
      <formula>AND(task_end&gt;=I$5,task_start&lt;J$5)</formula>
    </cfRule>
  </conditionalFormatting>
  <conditionalFormatting sqref="BM15">
    <cfRule type="expression" dxfId="17" priority="16">
      <formula>AND(TODAY()&gt;=BM$5,TODAY()&lt;BN$5)</formula>
    </cfRule>
  </conditionalFormatting>
  <conditionalFormatting sqref="BM15">
    <cfRule type="expression" dxfId="16" priority="17">
      <formula>AND(task_start&lt;=BM$5,ROUNDDOWN((task_end-task_start+1)*task_progress,0)+task_start-1&gt;=BM$5)</formula>
    </cfRule>
    <cfRule type="expression" dxfId="15" priority="18">
      <formula>AND(task_end&gt;=BM$5,task_start&lt;BN$5)</formula>
    </cfRule>
  </conditionalFormatting>
  <conditionalFormatting sqref="BN16">
    <cfRule type="expression" dxfId="14" priority="13">
      <formula>AND(TODAY()&gt;=BN$5,TODAY()&lt;BO$5)</formula>
    </cfRule>
  </conditionalFormatting>
  <conditionalFormatting sqref="BN16">
    <cfRule type="expression" dxfId="13" priority="14">
      <formula>AND(task_start&lt;=BN$5,ROUNDDOWN((task_end-task_start+1)*task_progress,0)+task_start-1&gt;=BN$5)</formula>
    </cfRule>
    <cfRule type="expression" dxfId="12" priority="15">
      <formula>AND(task_end&gt;=BN$5,task_start&lt;BO$5)</formula>
    </cfRule>
  </conditionalFormatting>
  <conditionalFormatting sqref="BT17">
    <cfRule type="expression" dxfId="11" priority="10">
      <formula>AND(TODAY()&gt;=BT$5,TODAY()&lt;BU$5)</formula>
    </cfRule>
  </conditionalFormatting>
  <conditionalFormatting sqref="BT17">
    <cfRule type="expression" dxfId="10" priority="11">
      <formula>AND(task_start&lt;=BT$5,ROUNDDOWN((task_end-task_start+1)*task_progress,0)+task_start-1&gt;=BT$5)</formula>
    </cfRule>
    <cfRule type="expression" dxfId="9" priority="12">
      <formula>AND(task_end&gt;=BT$5,task_start&lt;BU$5)</formula>
    </cfRule>
  </conditionalFormatting>
  <conditionalFormatting sqref="BU18">
    <cfRule type="expression" dxfId="8" priority="7">
      <formula>AND(TODAY()&gt;=BU$5,TODAY()&lt;BV$5)</formula>
    </cfRule>
  </conditionalFormatting>
  <conditionalFormatting sqref="BU18">
    <cfRule type="expression" dxfId="7" priority="8">
      <formula>AND(task_start&lt;=BU$5,ROUNDDOWN((task_end-task_start+1)*task_progress,0)+task_start-1&gt;=BU$5)</formula>
    </cfRule>
    <cfRule type="expression" dxfId="6" priority="9">
      <formula>AND(task_end&gt;=BU$5,task_start&lt;BV$5)</formula>
    </cfRule>
  </conditionalFormatting>
  <conditionalFormatting sqref="BA13">
    <cfRule type="expression" dxfId="5" priority="4">
      <formula>AND(TODAY()&gt;=BA$5,TODAY()&lt;BB$5)</formula>
    </cfRule>
  </conditionalFormatting>
  <conditionalFormatting sqref="BA13">
    <cfRule type="expression" dxfId="4" priority="5">
      <formula>AND(task_start&lt;=BA$5,ROUNDDOWN((task_end-task_start+1)*task_progress,0)+task_start-1&gt;=BA$5)</formula>
    </cfRule>
    <cfRule type="expression" dxfId="3" priority="6">
      <formula>AND(task_end&gt;=BA$5,task_start&lt;BB$5)</formula>
    </cfRule>
  </conditionalFormatting>
  <conditionalFormatting sqref="AV13">
    <cfRule type="expression" dxfId="2" priority="1">
      <formula>AND(TODAY()&gt;=AV$5,TODAY()&lt;AW$5)</formula>
    </cfRule>
  </conditionalFormatting>
  <conditionalFormatting sqref="AV13">
    <cfRule type="expression" dxfId="1" priority="2">
      <formula>AND(task_start&lt;=AV$5,ROUNDDOWN((task_end-task_start+1)*task_progress,0)+task_start-1&gt;=AV$5)</formula>
    </cfRule>
    <cfRule type="expression" dxfId="0" priority="3">
      <formula>AND(task_end&gt;=AV$5,task_start&lt;AW$5)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hyperlinks>
    <hyperlink ref="I1" r:id="rId1" xr:uid="{00000000-0004-0000-0000-000000000000}"/>
    <hyperlink ref="I2" r:id="rId2" xr:uid="{00000000-0004-0000-0000-000001000000}"/>
  </hyperlinks>
  <printOptions horizontalCentered="1"/>
  <pageMargins left="0.35" right="0.35" top="0.35" bottom="0.5" header="0.51180555555555496" footer="0.3"/>
  <pageSetup scale="37" firstPageNumber="0" fitToHeight="0" orientation="landscape" horizontalDpi="300" verticalDpi="300" r:id="rId3"/>
  <headerFooter>
    <oddFooter>&amp;CPage &amp;P of &amp;N</oddFooter>
  </headerFooter>
  <ignoredErrors>
    <ignoredError sqref="F13" formula="1"/>
  </ignoredErrors>
  <legacyDrawing r:id="rId4"/>
  <extLst>
    <ext xmlns:x14="http://schemas.microsoft.com/office/spreadsheetml/2009/9/main" uri="{78C0D931-6437-407d-A8EE-F0AAD7539E65}">
      <x14:conditionalFormattings>
        <x14:conditionalFormatting xmlns:xm="http://schemas.microsoft.com/office/excel/2006/main">
          <x14:cfRule type="dataBar" id="{705ADE32-10AA-4C72-A319-672C77F2F2E4}">
            <x14:dataBar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7:Y57"/>
  <sheetViews>
    <sheetView zoomScale="27" zoomScaleNormal="59" workbookViewId="0">
      <selection activeCell="D8" sqref="C8:AF66"/>
    </sheetView>
  </sheetViews>
  <sheetFormatPr defaultColWidth="8.41796875" defaultRowHeight="14.4" x14ac:dyDescent="0.55000000000000004"/>
  <cols>
    <col min="4" max="4" width="27.26171875" customWidth="1"/>
    <col min="5" max="5" width="21.68359375" style="56" customWidth="1"/>
    <col min="7" max="7" width="47.41796875" style="2" customWidth="1"/>
    <col min="9" max="9" width="48.68359375" style="2" customWidth="1"/>
    <col min="11" max="11" width="30.15625" customWidth="1"/>
    <col min="13" max="13" width="23.41796875" customWidth="1"/>
    <col min="15" max="15" width="30.41796875" customWidth="1"/>
    <col min="17" max="17" width="50.15625" bestFit="1" customWidth="1"/>
    <col min="19" max="19" width="53.41796875" customWidth="1"/>
    <col min="21" max="21" width="33.15625" customWidth="1"/>
    <col min="23" max="23" width="49.68359375" bestFit="1" customWidth="1"/>
    <col min="25" max="25" width="16" customWidth="1"/>
  </cols>
  <sheetData>
    <row r="7" spans="4:25" ht="14.7" thickBot="1" x14ac:dyDescent="0.6"/>
    <row r="8" spans="4:25" ht="14.7" thickBot="1" x14ac:dyDescent="0.6">
      <c r="E8"/>
      <c r="G8" s="103" t="s">
        <v>35</v>
      </c>
      <c r="H8" s="104">
        <v>30</v>
      </c>
    </row>
    <row r="9" spans="4:25" ht="14.7" thickBot="1" x14ac:dyDescent="0.6"/>
    <row r="10" spans="4:25" s="2" customFormat="1" x14ac:dyDescent="0.55000000000000004">
      <c r="E10" s="57" t="s">
        <v>36</v>
      </c>
      <c r="G10" s="58" t="s">
        <v>37</v>
      </c>
      <c r="I10" s="57" t="s">
        <v>38</v>
      </c>
      <c r="K10" s="58" t="s">
        <v>39</v>
      </c>
      <c r="M10" s="58" t="s">
        <v>40</v>
      </c>
      <c r="O10" s="58" t="s">
        <v>41</v>
      </c>
      <c r="Q10" s="58" t="s">
        <v>42</v>
      </c>
      <c r="S10" s="58" t="s">
        <v>43</v>
      </c>
      <c r="U10" s="58" t="s">
        <v>44</v>
      </c>
      <c r="W10" s="58" t="s">
        <v>31</v>
      </c>
      <c r="Y10" s="101" t="s">
        <v>45</v>
      </c>
    </row>
    <row r="11" spans="4:25" s="59" customFormat="1" x14ac:dyDescent="0.55000000000000004">
      <c r="E11" s="60">
        <f>'Gantt Chart - Meeting Times'!E9</f>
        <v>44984</v>
      </c>
      <c r="G11" s="61">
        <f>'Gantt Chart - Meeting Times'!E10</f>
        <v>45007</v>
      </c>
      <c r="I11" s="61">
        <f>'Gantt Chart - Meeting Times'!E11</f>
        <v>45014</v>
      </c>
      <c r="K11" s="61">
        <f>'Gantt Chart - Meeting Times'!E12</f>
        <v>45021</v>
      </c>
      <c r="M11" s="61">
        <f>'Gantt Chart - Meeting Times'!E13</f>
        <v>45028</v>
      </c>
      <c r="O11" s="61">
        <f>'Gantt Chart - Meeting Times'!E14</f>
        <v>45035</v>
      </c>
      <c r="Q11" s="61">
        <f>'Gantt Chart - Meeting Times'!E15</f>
        <v>45040</v>
      </c>
      <c r="S11" s="61">
        <f>'Gantt Chart - Meeting Times'!E16</f>
        <v>45041</v>
      </c>
      <c r="U11" s="61">
        <f>'Gantt Chart - Meeting Times'!E17</f>
        <v>45047</v>
      </c>
      <c r="W11" s="61">
        <f>'Gantt Chart - Meeting Times'!E18</f>
        <v>45048</v>
      </c>
      <c r="Y11" s="102"/>
    </row>
    <row r="12" spans="4:25" x14ac:dyDescent="0.55000000000000004">
      <c r="D12" s="62"/>
      <c r="E12" s="63" t="s">
        <v>46</v>
      </c>
      <c r="G12" s="64" t="s">
        <v>46</v>
      </c>
      <c r="I12" s="64" t="s">
        <v>47</v>
      </c>
      <c r="K12" s="64" t="s">
        <v>47</v>
      </c>
      <c r="M12" s="64" t="s">
        <v>47</v>
      </c>
      <c r="O12" s="64" t="s">
        <v>47</v>
      </c>
      <c r="Q12" s="64" t="s">
        <v>47</v>
      </c>
      <c r="R12" s="2"/>
      <c r="S12" s="64" t="s">
        <v>47</v>
      </c>
      <c r="U12" s="64" t="s">
        <v>47</v>
      </c>
      <c r="W12" s="64" t="s">
        <v>47</v>
      </c>
      <c r="Y12" s="64" t="s">
        <v>47</v>
      </c>
    </row>
    <row r="13" spans="4:25" x14ac:dyDescent="0.55000000000000004">
      <c r="D13" s="65" t="s">
        <v>48</v>
      </c>
      <c r="E13" s="66" t="s">
        <v>49</v>
      </c>
      <c r="G13" s="67" t="s">
        <v>50</v>
      </c>
      <c r="I13" s="67" t="s">
        <v>51</v>
      </c>
      <c r="K13" s="67" t="s">
        <v>52</v>
      </c>
      <c r="M13" s="67" t="s">
        <v>53</v>
      </c>
      <c r="O13" s="68" t="s">
        <v>54</v>
      </c>
      <c r="Q13" s="67" t="s">
        <v>103</v>
      </c>
      <c r="S13" s="67" t="s">
        <v>55</v>
      </c>
      <c r="U13" s="67" t="s">
        <v>56</v>
      </c>
      <c r="W13" s="69" t="s">
        <v>57</v>
      </c>
      <c r="Y13" s="98"/>
    </row>
    <row r="14" spans="4:25" x14ac:dyDescent="0.55000000000000004">
      <c r="D14" s="70" t="s">
        <v>58</v>
      </c>
      <c r="E14" s="71" t="s">
        <v>107</v>
      </c>
      <c r="G14" s="72" t="s">
        <v>59</v>
      </c>
      <c r="I14" s="72" t="s">
        <v>60</v>
      </c>
      <c r="K14" s="72" t="s">
        <v>61</v>
      </c>
      <c r="M14" s="72" t="s">
        <v>59</v>
      </c>
      <c r="O14" s="72" t="s">
        <v>59</v>
      </c>
      <c r="Q14" s="72" t="s">
        <v>61</v>
      </c>
      <c r="S14" s="72" t="s">
        <v>60</v>
      </c>
      <c r="U14" s="72" t="s">
        <v>62</v>
      </c>
      <c r="W14" s="72" t="s">
        <v>62</v>
      </c>
      <c r="Y14" s="98"/>
    </row>
    <row r="15" spans="4:25" x14ac:dyDescent="0.55000000000000004">
      <c r="D15" s="73" t="s">
        <v>63</v>
      </c>
      <c r="E15" s="74">
        <v>0.5</v>
      </c>
      <c r="G15" s="75" t="s">
        <v>59</v>
      </c>
      <c r="I15" s="76">
        <v>0.5</v>
      </c>
      <c r="K15" s="76">
        <v>0.5</v>
      </c>
      <c r="M15" s="75" t="s">
        <v>59</v>
      </c>
      <c r="O15" s="76" t="s">
        <v>59</v>
      </c>
      <c r="Q15" s="76">
        <v>0.75</v>
      </c>
      <c r="S15" s="76">
        <v>0.5</v>
      </c>
      <c r="U15" s="76">
        <v>1.6</v>
      </c>
      <c r="W15" s="76">
        <v>1.5</v>
      </c>
      <c r="Y15" s="97">
        <f>E16+G16+I16+K16+M16+O16+Q16+S16+U16+W16</f>
        <v>0.19500000000000001</v>
      </c>
    </row>
    <row r="16" spans="4:25" x14ac:dyDescent="0.55000000000000004">
      <c r="D16" s="77" t="s">
        <v>64</v>
      </c>
      <c r="E16" s="78">
        <f>E15/H8</f>
        <v>1.6666666666666666E-2</v>
      </c>
      <c r="G16" s="79">
        <f>0</f>
        <v>0</v>
      </c>
      <c r="I16" s="80">
        <f>I15/$H$8</f>
        <v>1.6666666666666666E-2</v>
      </c>
      <c r="K16" s="80">
        <f>K15/$H$8</f>
        <v>1.6666666666666666E-2</v>
      </c>
      <c r="M16" s="80">
        <f>0</f>
        <v>0</v>
      </c>
      <c r="O16" s="80">
        <f>0</f>
        <v>0</v>
      </c>
      <c r="Q16" s="80">
        <f>Q15/$H$8</f>
        <v>2.5000000000000001E-2</v>
      </c>
      <c r="S16" s="80">
        <f>S15/$H$8</f>
        <v>1.6666666666666666E-2</v>
      </c>
      <c r="U16" s="80">
        <f>U15/$H$8</f>
        <v>5.3333333333333337E-2</v>
      </c>
      <c r="W16" s="80">
        <f>W15/$H$8</f>
        <v>0.05</v>
      </c>
      <c r="Y16" s="99"/>
    </row>
    <row r="17" spans="4:25" x14ac:dyDescent="0.55000000000000004">
      <c r="D17" s="81" t="s">
        <v>65</v>
      </c>
      <c r="E17" s="82" t="s">
        <v>66</v>
      </c>
      <c r="G17" s="83" t="s">
        <v>59</v>
      </c>
      <c r="I17" s="83" t="s">
        <v>66</v>
      </c>
      <c r="K17" s="83" t="s">
        <v>67</v>
      </c>
      <c r="M17" s="84" t="s">
        <v>59</v>
      </c>
      <c r="O17" s="83" t="s">
        <v>59</v>
      </c>
      <c r="Q17" s="83" t="s">
        <v>67</v>
      </c>
      <c r="S17" s="83" t="s">
        <v>67</v>
      </c>
      <c r="U17" s="84" t="s">
        <v>67</v>
      </c>
      <c r="W17" s="84" t="s">
        <v>67</v>
      </c>
      <c r="Y17" s="100"/>
    </row>
    <row r="18" spans="4:25" s="1" customFormat="1" x14ac:dyDescent="0.55000000000000004">
      <c r="E18" s="85"/>
    </row>
    <row r="19" spans="4:25" x14ac:dyDescent="0.55000000000000004">
      <c r="D19" s="62"/>
      <c r="E19" s="63" t="s">
        <v>68</v>
      </c>
      <c r="G19" s="64" t="s">
        <v>68</v>
      </c>
      <c r="I19" s="64" t="s">
        <v>68</v>
      </c>
      <c r="K19" s="64" t="s">
        <v>68</v>
      </c>
      <c r="M19" s="64" t="s">
        <v>68</v>
      </c>
      <c r="O19" s="64" t="s">
        <v>68</v>
      </c>
      <c r="Q19" s="64" t="s">
        <v>68</v>
      </c>
      <c r="S19" s="64" t="s">
        <v>68</v>
      </c>
      <c r="U19" s="64" t="s">
        <v>68</v>
      </c>
      <c r="W19" s="64" t="s">
        <v>68</v>
      </c>
      <c r="Y19" s="64" t="s">
        <v>68</v>
      </c>
    </row>
    <row r="20" spans="4:25" x14ac:dyDescent="0.55000000000000004">
      <c r="D20" s="65" t="s">
        <v>48</v>
      </c>
      <c r="E20" s="66" t="s">
        <v>69</v>
      </c>
      <c r="G20" s="69" t="s">
        <v>50</v>
      </c>
      <c r="I20" s="67" t="s">
        <v>70</v>
      </c>
      <c r="K20" s="67" t="s">
        <v>71</v>
      </c>
      <c r="M20" s="67" t="s">
        <v>53</v>
      </c>
      <c r="O20" s="67" t="s">
        <v>54</v>
      </c>
      <c r="Q20" s="67" t="s">
        <v>72</v>
      </c>
      <c r="S20" s="67" t="s">
        <v>73</v>
      </c>
      <c r="U20" s="67" t="s">
        <v>74</v>
      </c>
      <c r="W20" s="67" t="s">
        <v>75</v>
      </c>
      <c r="Y20" s="93"/>
    </row>
    <row r="21" spans="4:25" x14ac:dyDescent="0.55000000000000004">
      <c r="D21" s="70" t="s">
        <v>58</v>
      </c>
      <c r="E21" s="71" t="s">
        <v>59</v>
      </c>
      <c r="G21" s="72" t="s">
        <v>59</v>
      </c>
      <c r="I21" s="72" t="s">
        <v>60</v>
      </c>
      <c r="K21" s="72" t="s">
        <v>76</v>
      </c>
      <c r="M21" s="86" t="s">
        <v>59</v>
      </c>
      <c r="O21" s="72" t="s">
        <v>59</v>
      </c>
      <c r="Q21" s="72" t="s">
        <v>105</v>
      </c>
      <c r="S21" s="72" t="s">
        <v>60</v>
      </c>
      <c r="U21" s="72" t="s">
        <v>77</v>
      </c>
      <c r="W21" s="72" t="s">
        <v>77</v>
      </c>
      <c r="Y21" s="93"/>
    </row>
    <row r="22" spans="4:25" x14ac:dyDescent="0.55000000000000004">
      <c r="D22" s="73" t="s">
        <v>63</v>
      </c>
      <c r="E22" s="74" t="s">
        <v>59</v>
      </c>
      <c r="G22" s="75" t="s">
        <v>59</v>
      </c>
      <c r="I22" s="76">
        <v>0.5</v>
      </c>
      <c r="K22" s="76">
        <v>0.5</v>
      </c>
      <c r="M22" s="75" t="s">
        <v>59</v>
      </c>
      <c r="O22" s="76" t="s">
        <v>59</v>
      </c>
      <c r="Q22" s="76">
        <v>1.33</v>
      </c>
      <c r="S22" s="76">
        <v>0.75</v>
      </c>
      <c r="U22" s="76">
        <v>1.46</v>
      </c>
      <c r="W22" s="76">
        <v>1.75</v>
      </c>
      <c r="Y22" s="97">
        <f>E23+G23+I23+K23+M23+O23+Q23+S23+U23+W23</f>
        <v>0.20966666666666667</v>
      </c>
    </row>
    <row r="23" spans="4:25" x14ac:dyDescent="0.55000000000000004">
      <c r="D23" s="77" t="s">
        <v>64</v>
      </c>
      <c r="E23" s="80">
        <f>0</f>
        <v>0</v>
      </c>
      <c r="G23" s="80">
        <f>0</f>
        <v>0</v>
      </c>
      <c r="I23" s="80">
        <f>I22/$H$8</f>
        <v>1.6666666666666666E-2</v>
      </c>
      <c r="K23" s="80">
        <f>K22/$H$8</f>
        <v>1.6666666666666666E-2</v>
      </c>
      <c r="M23" s="80">
        <f>0</f>
        <v>0</v>
      </c>
      <c r="O23" s="80">
        <f>0</f>
        <v>0</v>
      </c>
      <c r="Q23" s="80">
        <f>Q22/$H$8</f>
        <v>4.4333333333333336E-2</v>
      </c>
      <c r="S23" s="80">
        <f>S22/$H$8</f>
        <v>2.5000000000000001E-2</v>
      </c>
      <c r="U23" s="80">
        <f>U22/$H$8</f>
        <v>4.8666666666666664E-2</v>
      </c>
      <c r="W23" s="80">
        <f>W22/$H$8</f>
        <v>5.8333333333333334E-2</v>
      </c>
      <c r="Y23" s="95"/>
    </row>
    <row r="24" spans="4:25" x14ac:dyDescent="0.55000000000000004">
      <c r="D24" s="81" t="s">
        <v>65</v>
      </c>
      <c r="E24" s="83" t="s">
        <v>59</v>
      </c>
      <c r="G24" s="83" t="s">
        <v>59</v>
      </c>
      <c r="I24" s="83" t="s">
        <v>67</v>
      </c>
      <c r="K24" s="83" t="s">
        <v>67</v>
      </c>
      <c r="M24" s="84" t="s">
        <v>59</v>
      </c>
      <c r="O24" s="83" t="s">
        <v>59</v>
      </c>
      <c r="Q24" s="83" t="s">
        <v>67</v>
      </c>
      <c r="S24" s="83" t="s">
        <v>67</v>
      </c>
      <c r="U24" s="84" t="s">
        <v>67</v>
      </c>
      <c r="W24" s="84" t="s">
        <v>67</v>
      </c>
      <c r="Y24" s="96"/>
    </row>
    <row r="25" spans="4:25" s="1" customFormat="1" x14ac:dyDescent="0.55000000000000004">
      <c r="E25" s="85"/>
    </row>
    <row r="26" spans="4:25" x14ac:dyDescent="0.55000000000000004">
      <c r="D26" s="62"/>
      <c r="E26" s="63" t="s">
        <v>77</v>
      </c>
      <c r="G26" s="64" t="s">
        <v>77</v>
      </c>
      <c r="I26" s="64" t="s">
        <v>77</v>
      </c>
      <c r="K26" s="64" t="s">
        <v>77</v>
      </c>
      <c r="M26" s="64" t="s">
        <v>77</v>
      </c>
      <c r="O26" s="64" t="s">
        <v>77</v>
      </c>
      <c r="Q26" s="64" t="s">
        <v>77</v>
      </c>
      <c r="S26" s="64" t="s">
        <v>77</v>
      </c>
      <c r="U26" s="64" t="s">
        <v>77</v>
      </c>
      <c r="W26" s="64" t="s">
        <v>77</v>
      </c>
      <c r="Y26" s="64" t="s">
        <v>77</v>
      </c>
    </row>
    <row r="27" spans="4:25" x14ac:dyDescent="0.55000000000000004">
      <c r="D27" s="65" t="s">
        <v>48</v>
      </c>
      <c r="E27" s="66" t="s">
        <v>69</v>
      </c>
      <c r="G27" s="69" t="s">
        <v>50</v>
      </c>
      <c r="I27" s="67" t="s">
        <v>78</v>
      </c>
      <c r="K27" s="67" t="s">
        <v>79</v>
      </c>
      <c r="M27" s="67" t="s">
        <v>53</v>
      </c>
      <c r="O27" s="67" t="s">
        <v>54</v>
      </c>
      <c r="Q27" s="67" t="s">
        <v>80</v>
      </c>
      <c r="S27" s="67" t="s">
        <v>81</v>
      </c>
      <c r="U27" s="67" t="s">
        <v>82</v>
      </c>
      <c r="W27" s="67" t="s">
        <v>83</v>
      </c>
      <c r="Y27" s="93"/>
    </row>
    <row r="28" spans="4:25" x14ac:dyDescent="0.55000000000000004">
      <c r="D28" s="70" t="s">
        <v>58</v>
      </c>
      <c r="E28" s="71" t="s">
        <v>59</v>
      </c>
      <c r="G28" s="72" t="s">
        <v>59</v>
      </c>
      <c r="I28" s="72" t="s">
        <v>60</v>
      </c>
      <c r="K28" s="72" t="s">
        <v>84</v>
      </c>
      <c r="M28" s="72" t="s">
        <v>59</v>
      </c>
      <c r="O28" s="72" t="s">
        <v>59</v>
      </c>
      <c r="Q28" s="72" t="s">
        <v>96</v>
      </c>
      <c r="S28" s="72" t="s">
        <v>60</v>
      </c>
      <c r="U28" s="72" t="s">
        <v>85</v>
      </c>
      <c r="W28" s="72" t="s">
        <v>85</v>
      </c>
      <c r="Y28" s="93"/>
    </row>
    <row r="29" spans="4:25" x14ac:dyDescent="0.55000000000000004">
      <c r="D29" s="73" t="s">
        <v>63</v>
      </c>
      <c r="E29" s="74" t="s">
        <v>59</v>
      </c>
      <c r="G29" s="75" t="s">
        <v>59</v>
      </c>
      <c r="I29" s="76">
        <v>0.5</v>
      </c>
      <c r="K29" s="76">
        <v>0.5</v>
      </c>
      <c r="M29" s="75" t="s">
        <v>59</v>
      </c>
      <c r="O29" s="76" t="s">
        <v>59</v>
      </c>
      <c r="Q29" s="76">
        <v>0.9</v>
      </c>
      <c r="S29" s="76">
        <v>0.75</v>
      </c>
      <c r="U29" s="76">
        <v>1.6</v>
      </c>
      <c r="W29" s="76">
        <v>1.5</v>
      </c>
      <c r="Y29" s="97">
        <f>E30+G30+I30+K30+M30+O30+Q30+S30+U30+W30</f>
        <v>0.19166666666666671</v>
      </c>
    </row>
    <row r="30" spans="4:25" x14ac:dyDescent="0.55000000000000004">
      <c r="D30" s="77" t="s">
        <v>64</v>
      </c>
      <c r="E30" s="80">
        <f>0</f>
        <v>0</v>
      </c>
      <c r="G30" s="80">
        <f>0</f>
        <v>0</v>
      </c>
      <c r="I30" s="80">
        <f>I29/$H$8</f>
        <v>1.6666666666666666E-2</v>
      </c>
      <c r="K30" s="80">
        <f>K29/$H$8</f>
        <v>1.6666666666666666E-2</v>
      </c>
      <c r="M30" s="80">
        <f>0</f>
        <v>0</v>
      </c>
      <c r="O30" s="80">
        <f>0</f>
        <v>0</v>
      </c>
      <c r="Q30" s="80">
        <f>Q29/$H$8</f>
        <v>3.0000000000000002E-2</v>
      </c>
      <c r="S30" s="80">
        <f>S29/$H$8</f>
        <v>2.5000000000000001E-2</v>
      </c>
      <c r="U30" s="80">
        <f>U29/$H$8</f>
        <v>5.3333333333333337E-2</v>
      </c>
      <c r="W30" s="80">
        <f>W29/$H$8</f>
        <v>0.05</v>
      </c>
      <c r="Y30" s="95"/>
    </row>
    <row r="31" spans="4:25" x14ac:dyDescent="0.55000000000000004">
      <c r="D31" s="81" t="s">
        <v>65</v>
      </c>
      <c r="E31" s="83" t="s">
        <v>59</v>
      </c>
      <c r="G31" s="83" t="s">
        <v>59</v>
      </c>
      <c r="I31" s="83" t="s">
        <v>67</v>
      </c>
      <c r="K31" s="83" t="s">
        <v>67</v>
      </c>
      <c r="M31" s="84" t="s">
        <v>59</v>
      </c>
      <c r="O31" s="83" t="s">
        <v>59</v>
      </c>
      <c r="Q31" s="83" t="s">
        <v>67</v>
      </c>
      <c r="S31" s="83" t="s">
        <v>67</v>
      </c>
      <c r="U31" s="84" t="s">
        <v>67</v>
      </c>
      <c r="W31" s="84" t="s">
        <v>67</v>
      </c>
      <c r="Y31" s="96"/>
    </row>
    <row r="32" spans="4:25" s="1" customFormat="1" x14ac:dyDescent="0.55000000000000004">
      <c r="E32" s="85"/>
    </row>
    <row r="33" spans="4:25" x14ac:dyDescent="0.55000000000000004">
      <c r="D33" s="62"/>
      <c r="E33" s="63" t="s">
        <v>85</v>
      </c>
      <c r="G33" s="64" t="s">
        <v>85</v>
      </c>
      <c r="I33" s="64" t="s">
        <v>85</v>
      </c>
      <c r="K33" s="64" t="s">
        <v>85</v>
      </c>
      <c r="M33" s="64" t="s">
        <v>85</v>
      </c>
      <c r="O33" s="64" t="s">
        <v>85</v>
      </c>
      <c r="Q33" s="64" t="s">
        <v>85</v>
      </c>
      <c r="S33" s="64" t="s">
        <v>85</v>
      </c>
      <c r="U33" s="64" t="s">
        <v>85</v>
      </c>
      <c r="W33" s="64" t="s">
        <v>85</v>
      </c>
      <c r="Y33" s="64" t="s">
        <v>85</v>
      </c>
    </row>
    <row r="34" spans="4:25" x14ac:dyDescent="0.55000000000000004">
      <c r="D34" s="65" t="s">
        <v>48</v>
      </c>
      <c r="E34" s="66" t="s">
        <v>59</v>
      </c>
      <c r="G34" s="69" t="s">
        <v>50</v>
      </c>
      <c r="I34" s="67" t="s">
        <v>86</v>
      </c>
      <c r="K34" s="67" t="s">
        <v>87</v>
      </c>
      <c r="M34" s="67" t="s">
        <v>53</v>
      </c>
      <c r="O34" s="67" t="s">
        <v>54</v>
      </c>
      <c r="Q34" s="67" t="s">
        <v>80</v>
      </c>
      <c r="S34" s="67" t="s">
        <v>88</v>
      </c>
      <c r="U34" s="67" t="s">
        <v>89</v>
      </c>
      <c r="W34" s="67" t="s">
        <v>90</v>
      </c>
      <c r="Y34" s="93"/>
    </row>
    <row r="35" spans="4:25" x14ac:dyDescent="0.55000000000000004">
      <c r="D35" s="70" t="s">
        <v>58</v>
      </c>
      <c r="E35" s="71" t="s">
        <v>59</v>
      </c>
      <c r="G35" s="72" t="s">
        <v>59</v>
      </c>
      <c r="I35" s="72" t="s">
        <v>60</v>
      </c>
      <c r="K35" s="72" t="s">
        <v>91</v>
      </c>
      <c r="M35" s="72" t="s">
        <v>59</v>
      </c>
      <c r="O35" s="72" t="s">
        <v>59</v>
      </c>
      <c r="Q35" s="72" t="s">
        <v>104</v>
      </c>
      <c r="S35" s="72" t="s">
        <v>60</v>
      </c>
      <c r="U35" s="72" t="s">
        <v>102</v>
      </c>
      <c r="W35" s="72" t="s">
        <v>47</v>
      </c>
      <c r="Y35" s="93"/>
    </row>
    <row r="36" spans="4:25" x14ac:dyDescent="0.55000000000000004">
      <c r="D36" s="73" t="s">
        <v>63</v>
      </c>
      <c r="E36" s="74" t="s">
        <v>59</v>
      </c>
      <c r="G36" s="75" t="s">
        <v>59</v>
      </c>
      <c r="I36" s="76">
        <v>0.5</v>
      </c>
      <c r="K36" s="76">
        <v>0.5</v>
      </c>
      <c r="M36" s="75" t="s">
        <v>59</v>
      </c>
      <c r="O36" s="76" t="s">
        <v>59</v>
      </c>
      <c r="Q36" s="76">
        <v>0.75</v>
      </c>
      <c r="S36" s="76">
        <v>0.5</v>
      </c>
      <c r="U36" s="76">
        <v>1.5</v>
      </c>
      <c r="W36" s="76">
        <v>2.5</v>
      </c>
      <c r="Y36" s="94">
        <f>E37+G37+I37+K37+M37+O37+Q37+S37+U37+W37</f>
        <v>0.20833333333333331</v>
      </c>
    </row>
    <row r="37" spans="4:25" x14ac:dyDescent="0.55000000000000004">
      <c r="D37" s="77" t="s">
        <v>64</v>
      </c>
      <c r="E37" s="80">
        <f>0</f>
        <v>0</v>
      </c>
      <c r="G37" s="87">
        <f>0</f>
        <v>0</v>
      </c>
      <c r="I37" s="80">
        <f>I36/$H$8</f>
        <v>1.6666666666666666E-2</v>
      </c>
      <c r="K37" s="80">
        <f>K36/$H$8</f>
        <v>1.6666666666666666E-2</v>
      </c>
      <c r="M37" s="80">
        <f>0</f>
        <v>0</v>
      </c>
      <c r="O37" s="80">
        <f>0</f>
        <v>0</v>
      </c>
      <c r="Q37" s="80">
        <f>Q36/$H$8</f>
        <v>2.5000000000000001E-2</v>
      </c>
      <c r="S37" s="80">
        <f>S36/$H$8</f>
        <v>1.6666666666666666E-2</v>
      </c>
      <c r="U37" s="80">
        <f>U36/$H$8</f>
        <v>0.05</v>
      </c>
      <c r="W37" s="80">
        <f>W36/$H$8</f>
        <v>8.3333333333333329E-2</v>
      </c>
      <c r="Y37" s="95"/>
    </row>
    <row r="38" spans="4:25" x14ac:dyDescent="0.55000000000000004">
      <c r="D38" s="81" t="s">
        <v>65</v>
      </c>
      <c r="E38" s="83" t="s">
        <v>59</v>
      </c>
      <c r="G38" s="83" t="s">
        <v>59</v>
      </c>
      <c r="I38" s="83" t="s">
        <v>67</v>
      </c>
      <c r="K38" s="84" t="s">
        <v>67</v>
      </c>
      <c r="M38" s="84" t="s">
        <v>59</v>
      </c>
      <c r="O38" s="83" t="s">
        <v>59</v>
      </c>
      <c r="Q38" s="83" t="s">
        <v>67</v>
      </c>
      <c r="S38" s="83" t="s">
        <v>67</v>
      </c>
      <c r="U38" s="84" t="s">
        <v>67</v>
      </c>
      <c r="W38" s="84" t="s">
        <v>67</v>
      </c>
      <c r="Y38" s="96"/>
    </row>
    <row r="39" spans="4:25" s="1" customFormat="1" x14ac:dyDescent="0.55000000000000004">
      <c r="E39" s="85"/>
    </row>
    <row r="40" spans="4:25" x14ac:dyDescent="0.55000000000000004">
      <c r="D40" s="62"/>
      <c r="E40" s="63" t="s">
        <v>62</v>
      </c>
      <c r="G40" s="64" t="s">
        <v>62</v>
      </c>
      <c r="I40" s="64" t="s">
        <v>62</v>
      </c>
      <c r="K40" s="64" t="s">
        <v>62</v>
      </c>
      <c r="M40" s="64" t="s">
        <v>62</v>
      </c>
      <c r="O40" s="64" t="s">
        <v>62</v>
      </c>
      <c r="Q40" s="64" t="s">
        <v>62</v>
      </c>
      <c r="S40" s="64" t="s">
        <v>62</v>
      </c>
      <c r="U40" s="64" t="s">
        <v>62</v>
      </c>
      <c r="W40" s="64" t="s">
        <v>62</v>
      </c>
      <c r="Y40" s="64" t="s">
        <v>62</v>
      </c>
    </row>
    <row r="41" spans="4:25" x14ac:dyDescent="0.55000000000000004">
      <c r="D41" s="65" t="s">
        <v>48</v>
      </c>
      <c r="E41" s="66" t="s">
        <v>69</v>
      </c>
      <c r="G41" s="69" t="s">
        <v>50</v>
      </c>
      <c r="I41" s="67" t="s">
        <v>92</v>
      </c>
      <c r="K41" s="67" t="s">
        <v>93</v>
      </c>
      <c r="M41" s="67" t="s">
        <v>53</v>
      </c>
      <c r="O41" s="67" t="s">
        <v>54</v>
      </c>
      <c r="Q41" s="67" t="s">
        <v>72</v>
      </c>
      <c r="S41" s="67" t="s">
        <v>94</v>
      </c>
      <c r="U41" s="67" t="s">
        <v>56</v>
      </c>
      <c r="W41" s="67" t="s">
        <v>95</v>
      </c>
      <c r="Y41" s="93"/>
    </row>
    <row r="42" spans="4:25" x14ac:dyDescent="0.55000000000000004">
      <c r="D42" s="70" t="s">
        <v>58</v>
      </c>
      <c r="E42" s="71" t="s">
        <v>59</v>
      </c>
      <c r="G42" s="72" t="s">
        <v>59</v>
      </c>
      <c r="I42" s="72" t="s">
        <v>60</v>
      </c>
      <c r="K42" s="72" t="s">
        <v>96</v>
      </c>
      <c r="M42" s="72" t="s">
        <v>59</v>
      </c>
      <c r="O42" s="72" t="s">
        <v>59</v>
      </c>
      <c r="Q42" s="72" t="s">
        <v>76</v>
      </c>
      <c r="S42" s="72" t="s">
        <v>60</v>
      </c>
      <c r="U42" s="72" t="s">
        <v>101</v>
      </c>
      <c r="W42" s="72" t="s">
        <v>68</v>
      </c>
      <c r="Y42" s="93"/>
    </row>
    <row r="43" spans="4:25" x14ac:dyDescent="0.55000000000000004">
      <c r="D43" s="73" t="s">
        <v>63</v>
      </c>
      <c r="E43" s="74" t="s">
        <v>59</v>
      </c>
      <c r="G43" s="75" t="s">
        <v>59</v>
      </c>
      <c r="I43" s="76">
        <v>0.75</v>
      </c>
      <c r="K43" s="76">
        <v>0.75</v>
      </c>
      <c r="M43" s="75" t="s">
        <v>59</v>
      </c>
      <c r="O43" s="76" t="s">
        <v>59</v>
      </c>
      <c r="Q43" s="76">
        <v>0.53</v>
      </c>
      <c r="S43" s="76">
        <v>0.6</v>
      </c>
      <c r="U43" s="76">
        <v>1.33</v>
      </c>
      <c r="W43" s="76">
        <v>1.9</v>
      </c>
      <c r="Y43" s="94">
        <f>E44+G44+I44+K44+M44+O44+Q44+S44+U44+W44</f>
        <v>0.19533333333333333</v>
      </c>
    </row>
    <row r="44" spans="4:25" x14ac:dyDescent="0.55000000000000004">
      <c r="D44" s="77" t="s">
        <v>64</v>
      </c>
      <c r="E44" s="80">
        <f>0</f>
        <v>0</v>
      </c>
      <c r="G44" s="80">
        <f>0</f>
        <v>0</v>
      </c>
      <c r="I44" s="80">
        <f>I43/$H$8</f>
        <v>2.5000000000000001E-2</v>
      </c>
      <c r="K44" s="80">
        <f>K43/$H$8</f>
        <v>2.5000000000000001E-2</v>
      </c>
      <c r="M44" s="80">
        <f>0</f>
        <v>0</v>
      </c>
      <c r="O44" s="80">
        <f>0</f>
        <v>0</v>
      </c>
      <c r="Q44" s="80">
        <f>Q43/$H$8</f>
        <v>1.7666666666666667E-2</v>
      </c>
      <c r="S44" s="80">
        <f>S43/$H$8</f>
        <v>0.02</v>
      </c>
      <c r="U44" s="80">
        <f>U43/H8</f>
        <v>4.4333333333333336E-2</v>
      </c>
      <c r="W44" s="80">
        <f>W43/$H$8</f>
        <v>6.3333333333333325E-2</v>
      </c>
      <c r="Y44" s="95"/>
    </row>
    <row r="45" spans="4:25" x14ac:dyDescent="0.55000000000000004">
      <c r="D45" s="81" t="s">
        <v>65</v>
      </c>
      <c r="E45" s="83" t="s">
        <v>59</v>
      </c>
      <c r="G45" s="83" t="s">
        <v>59</v>
      </c>
      <c r="I45" s="83" t="s">
        <v>67</v>
      </c>
      <c r="K45" s="84" t="s">
        <v>67</v>
      </c>
      <c r="M45" s="84" t="s">
        <v>59</v>
      </c>
      <c r="O45" s="83" t="s">
        <v>59</v>
      </c>
      <c r="Q45" s="83" t="s">
        <v>67</v>
      </c>
      <c r="S45" s="83" t="s">
        <v>67</v>
      </c>
      <c r="U45" s="84" t="s">
        <v>67</v>
      </c>
      <c r="W45" s="84" t="s">
        <v>67</v>
      </c>
      <c r="Y45" s="96"/>
    </row>
    <row r="46" spans="4:25" ht="14.7" thickBot="1" x14ac:dyDescent="0.6"/>
    <row r="47" spans="4:25" ht="14.7" thickBot="1" x14ac:dyDescent="0.6">
      <c r="D47" s="88" t="s">
        <v>97</v>
      </c>
      <c r="E47" s="89">
        <v>0.5</v>
      </c>
      <c r="G47" s="90">
        <v>3</v>
      </c>
      <c r="I47" s="90">
        <v>2.5</v>
      </c>
      <c r="K47" s="90">
        <v>2.5</v>
      </c>
      <c r="M47" s="90">
        <v>2.5</v>
      </c>
      <c r="O47" s="90">
        <v>2</v>
      </c>
      <c r="Q47" s="90">
        <v>3.5</v>
      </c>
      <c r="S47" s="90">
        <v>3.5</v>
      </c>
      <c r="U47" s="90">
        <v>5</v>
      </c>
      <c r="W47" s="90">
        <v>5</v>
      </c>
      <c r="Y47" s="91" t="s">
        <v>98</v>
      </c>
    </row>
    <row r="48" spans="4:25" ht="14.7" thickBot="1" x14ac:dyDescent="0.6">
      <c r="Y48" s="92">
        <f>Y15+Y22+Y29+Y36+Y43</f>
        <v>1</v>
      </c>
    </row>
    <row r="49" spans="4:9" x14ac:dyDescent="0.55000000000000004">
      <c r="H49" s="113"/>
      <c r="I49" s="113"/>
    </row>
    <row r="50" spans="4:9" ht="14.7" thickBot="1" x14ac:dyDescent="0.6"/>
    <row r="51" spans="4:9" x14ac:dyDescent="0.55000000000000004">
      <c r="D51" s="120" t="s">
        <v>99</v>
      </c>
      <c r="E51" s="121"/>
      <c r="F51" s="121"/>
      <c r="G51" s="122"/>
    </row>
    <row r="52" spans="4:9" x14ac:dyDescent="0.55000000000000004">
      <c r="D52" s="114" t="s">
        <v>106</v>
      </c>
      <c r="E52" s="115"/>
      <c r="F52" s="115"/>
      <c r="G52" s="116"/>
    </row>
    <row r="53" spans="4:9" x14ac:dyDescent="0.55000000000000004">
      <c r="D53" s="114"/>
      <c r="E53" s="115"/>
      <c r="F53" s="115"/>
      <c r="G53" s="116"/>
    </row>
    <row r="54" spans="4:9" x14ac:dyDescent="0.55000000000000004">
      <c r="D54" s="114"/>
      <c r="E54" s="115"/>
      <c r="F54" s="115"/>
      <c r="G54" s="116"/>
    </row>
    <row r="55" spans="4:9" x14ac:dyDescent="0.55000000000000004">
      <c r="D55" s="114"/>
      <c r="E55" s="115"/>
      <c r="F55" s="115"/>
      <c r="G55" s="116"/>
    </row>
    <row r="56" spans="4:9" x14ac:dyDescent="0.55000000000000004">
      <c r="D56" s="114"/>
      <c r="E56" s="115"/>
      <c r="F56" s="115"/>
      <c r="G56" s="116"/>
    </row>
    <row r="57" spans="4:9" ht="14.7" thickBot="1" x14ac:dyDescent="0.6">
      <c r="D57" s="117"/>
      <c r="E57" s="118"/>
      <c r="F57" s="118"/>
      <c r="G57" s="119"/>
    </row>
  </sheetData>
  <mergeCells count="3">
    <mergeCell ref="H49:I49"/>
    <mergeCell ref="D52:G57"/>
    <mergeCell ref="D51:G51"/>
  </mergeCell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Y S j 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Y S 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E o 1 Y o i k e 4 D g A A A B E A A A A T A B w A R m 9 y b X V s Y X M v U 2 V j d G l v b j E u b S C i G A A o o B Q A A A A A A A A A A A A A A A A A A A A A A A A A A A A r T k 0 u y c z P U w i G 0 I b W A F B L A Q I t A B Q A A g A I A B m E o 1 b S 3 U r R p A A A A P Y A A A A S A A A A A A A A A A A A A A A A A A A A A A B D b 2 5 m a W c v U G F j a 2 F n Z S 5 4 b W x Q S w E C L Q A U A A I A C A A Z h K N W D 8 r p q 6 Q A A A D p A A A A E w A A A A A A A A A A A A A A A A D w A A A A W 0 N v b n R l b n R f V H l w Z X N d L n h t b F B L A Q I t A B Q A A g A I A B m E o 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W P l G F u f b e Q b f A m Z 7 f M h 3 a A A A A A A I A A A A A A B B m A A A A A Q A A I A A A A N A f r 5 3 b z Y W 4 s L Y j b N 6 R g O W x L o X / G w X O L k Z 6 A g m S p O B d A A A A A A 6 A A A A A A g A A I A A A A O l o T a B M w j r 1 F f J H l k z 1 f Z p E q U f o j 5 v o U d e d Q W q 3 3 f x H U A A A A D H a J E 1 m s i m b Y J t q h k T q 4 Q 3 v M z u 2 L m N 5 1 B j a r N w U a V F 6 v w S T n l B r b Y n o / 5 F f 9 l r n 3 1 n I 7 v m Q / 6 d y M D h y N U z 6 z j c a R o t 0 P v + y U n M y H 6 m C S 8 G Y Q A A A A P p 1 k 4 f s R 5 h y d 2 g f t 0 l a B W 2 r M T s Z g 3 J o C u k u n X F v t i m s 1 B u U N R s R r H r m l w 0 O K G + I V F j f u j j V Y 0 L 7 w C M v D a f k C w k = < / D a t a M a s h u p > 
</file>

<file path=customXml/itemProps1.xml><?xml version="1.0" encoding="utf-8"?>
<ds:datastoreItem xmlns:ds="http://schemas.openxmlformats.org/officeDocument/2006/customXml" ds:itemID="{00586A7F-B020-4975-9FE3-0815D9ED0B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Gantt Chart - Meeting Times</vt:lpstr>
      <vt:lpstr>Time Sheet With Explanation</vt:lpstr>
      <vt:lpstr>Display_Week</vt:lpstr>
      <vt:lpstr>'Gantt Chart - Meeting Times'!Print_Titles</vt:lpstr>
      <vt:lpstr>Project_Start</vt:lpstr>
      <vt:lpstr>'Gantt Chart - Meeting Times'!task_end</vt:lpstr>
      <vt:lpstr>'Gantt Chart - Meeting Times'!task_progress</vt:lpstr>
      <vt:lpstr>'Gantt Chart - Meeting Times'!task_start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dc:creator>
  <dc:description/>
  <cp:lastModifiedBy>Abby Farrell</cp:lastModifiedBy>
  <cp:revision>11</cp:revision>
  <cp:lastPrinted>2023-05-04T01:06:39Z</cp:lastPrinted>
  <dcterms:created xsi:type="dcterms:W3CDTF">2018-05-23T01:25:53Z</dcterms:created>
  <dcterms:modified xsi:type="dcterms:W3CDTF">2023-05-04T01:08:06Z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044bd30-2ed7-4c9d-9d12-46200872a97b_ActionId">
    <vt:lpwstr>e065dbf3-b64a-4043-9b39-5311b4d1ad67</vt:lpwstr>
  </property>
  <property fmtid="{D5CDD505-2E9C-101B-9397-08002B2CF9AE}" pid="7" name="MSIP_Label_4044bd30-2ed7-4c9d-9d12-46200872a97b_ContentBits">
    <vt:lpwstr>0</vt:lpwstr>
  </property>
  <property fmtid="{D5CDD505-2E9C-101B-9397-08002B2CF9AE}" pid="8" name="MSIP_Label_4044bd30-2ed7-4c9d-9d12-46200872a97b_Enabled">
    <vt:lpwstr>true</vt:lpwstr>
  </property>
  <property fmtid="{D5CDD505-2E9C-101B-9397-08002B2CF9AE}" pid="9" name="MSIP_Label_4044bd30-2ed7-4c9d-9d12-46200872a97b_Method">
    <vt:lpwstr>Standard</vt:lpwstr>
  </property>
  <property fmtid="{D5CDD505-2E9C-101B-9397-08002B2CF9AE}" pid="10" name="MSIP_Label_4044bd30-2ed7-4c9d-9d12-46200872a97b_Name">
    <vt:lpwstr>defa4170-0d19-0005-0004-bc88714345d2</vt:lpwstr>
  </property>
  <property fmtid="{D5CDD505-2E9C-101B-9397-08002B2CF9AE}" pid="11" name="MSIP_Label_4044bd30-2ed7-4c9d-9d12-46200872a97b_SetDate">
    <vt:lpwstr>2022-12-08T20:02:09Z</vt:lpwstr>
  </property>
  <property fmtid="{D5CDD505-2E9C-101B-9397-08002B2CF9AE}" pid="12" name="MSIP_Label_4044bd30-2ed7-4c9d-9d12-46200872a97b_SiteId">
    <vt:lpwstr>4130bd39-7c53-419c-b1e5-8758d6d63f21</vt:lpwstr>
  </property>
  <property fmtid="{D5CDD505-2E9C-101B-9397-08002B2CF9AE}" pid="13" name="ScaleCrop">
    <vt:bool>false</vt:bool>
  </property>
  <property fmtid="{D5CDD505-2E9C-101B-9397-08002B2CF9AE}" pid="14" name="ShareDoc">
    <vt:bool>false</vt:bool>
  </property>
</Properties>
</file>